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nthly Progress Report\MPR-2021\February-2021\"/>
    </mc:Choice>
  </mc:AlternateContent>
  <bookViews>
    <workbookView xWindow="0" yWindow="0" windowWidth="25125" windowHeight="12435"/>
  </bookViews>
  <sheets>
    <sheet name="Sheet1" sheetId="1" r:id="rId1"/>
  </sheets>
  <definedNames>
    <definedName name="_xlnm.Print_Area" localSheetId="0">Sheet1!$A$1:$W$100</definedName>
    <definedName name="_xlnm.Print_Titles" localSheetId="0">Sheet1!$4:$6</definedName>
  </definedNames>
  <calcPr calcId="152511"/>
</workbook>
</file>

<file path=xl/calcChain.xml><?xml version="1.0" encoding="utf-8"?>
<calcChain xmlns="http://schemas.openxmlformats.org/spreadsheetml/2006/main">
  <c r="U100" i="1" l="1"/>
  <c r="E100" i="1" l="1"/>
  <c r="F100" i="1"/>
  <c r="G100" i="1"/>
  <c r="H100" i="1"/>
  <c r="I100" i="1"/>
  <c r="J100" i="1"/>
  <c r="O100" i="1"/>
  <c r="S100" i="1"/>
  <c r="T100" i="1"/>
  <c r="T99" i="1"/>
  <c r="G97" i="1"/>
  <c r="G99" i="1" s="1"/>
  <c r="F97" i="1"/>
  <c r="E97" i="1"/>
  <c r="I96" i="1"/>
  <c r="I95" i="1"/>
  <c r="U94" i="1"/>
  <c r="U99" i="1" s="1"/>
  <c r="S94" i="1"/>
  <c r="S99" i="1" s="1"/>
  <c r="O94" i="1"/>
  <c r="O99" i="1" s="1"/>
  <c r="I94" i="1"/>
  <c r="G94" i="1"/>
  <c r="F94" i="1"/>
  <c r="E94" i="1"/>
  <c r="G88" i="1"/>
  <c r="I97" i="1" l="1"/>
  <c r="I99" i="1" s="1"/>
  <c r="T89" i="1"/>
  <c r="T62" i="1"/>
  <c r="T65" i="1"/>
  <c r="T69" i="1"/>
  <c r="E12" i="1"/>
  <c r="T12" i="1"/>
  <c r="T43" i="1" s="1"/>
  <c r="T70" i="1" l="1"/>
  <c r="H33" i="1" l="1"/>
  <c r="S88" i="1" l="1"/>
  <c r="S81" i="1"/>
  <c r="S62" i="1"/>
  <c r="S53" i="1"/>
  <c r="S49" i="1"/>
  <c r="S39" i="1"/>
  <c r="S36" i="1"/>
  <c r="S33" i="1"/>
  <c r="S26" i="1"/>
  <c r="S29" i="1"/>
  <c r="S12" i="1"/>
  <c r="S43" i="1" l="1"/>
  <c r="V27" i="1"/>
  <c r="V30" i="1"/>
  <c r="V66" i="1"/>
  <c r="V72" i="1"/>
  <c r="V85" i="1"/>
  <c r="I83" i="1"/>
  <c r="I82" i="1"/>
  <c r="I84" i="1" s="1"/>
  <c r="F84" i="1"/>
  <c r="G84" i="1"/>
  <c r="E84" i="1"/>
  <c r="I32" i="1"/>
  <c r="I31" i="1"/>
  <c r="I30" i="1"/>
  <c r="G33" i="1"/>
  <c r="O33" i="1"/>
  <c r="J33" i="1"/>
  <c r="F33" i="1"/>
  <c r="E33" i="1"/>
  <c r="U30" i="1"/>
  <c r="U33" i="1" s="1"/>
  <c r="O29" i="1"/>
  <c r="J29" i="1"/>
  <c r="I29" i="1"/>
  <c r="G29" i="1"/>
  <c r="F29" i="1"/>
  <c r="E29" i="1"/>
  <c r="U29" i="1"/>
  <c r="U20" i="1"/>
  <c r="U10" i="1"/>
  <c r="V10" i="1"/>
  <c r="V9" i="1"/>
  <c r="I33" i="1" l="1"/>
  <c r="H22" i="1"/>
  <c r="H43" i="1" s="1"/>
  <c r="V21" i="1"/>
  <c r="V63" i="1"/>
  <c r="V59" i="1"/>
  <c r="V58" i="1"/>
  <c r="V54" i="1"/>
  <c r="V50" i="1"/>
  <c r="V45" i="1"/>
  <c r="V42" i="1"/>
  <c r="V41" i="1"/>
  <c r="V40" i="1"/>
  <c r="V37" i="1"/>
  <c r="V34" i="1"/>
  <c r="V18" i="1"/>
  <c r="V19" i="1"/>
  <c r="V20" i="1"/>
  <c r="V14" i="1"/>
  <c r="V15" i="1"/>
  <c r="V16" i="1"/>
  <c r="V17" i="1"/>
  <c r="V8" i="1"/>
  <c r="O26" i="1"/>
  <c r="O36" i="1"/>
  <c r="O39" i="1"/>
  <c r="O49" i="1"/>
  <c r="O53" i="1"/>
  <c r="O57" i="1"/>
  <c r="O62" i="1"/>
  <c r="O65" i="1"/>
  <c r="O75" i="1"/>
  <c r="O88" i="1"/>
  <c r="O12" i="1"/>
  <c r="O81" i="1"/>
  <c r="O69" i="1"/>
  <c r="U81" i="1"/>
  <c r="U66" i="1"/>
  <c r="U69" i="1" s="1"/>
  <c r="S69" i="1"/>
  <c r="J69" i="1"/>
  <c r="J70" i="1" s="1"/>
  <c r="I69" i="1"/>
  <c r="G69" i="1"/>
  <c r="F69" i="1"/>
  <c r="J81" i="1"/>
  <c r="I81" i="1"/>
  <c r="G81" i="1"/>
  <c r="F81" i="1"/>
  <c r="U24" i="1"/>
  <c r="U26" i="1" s="1"/>
  <c r="J26" i="1"/>
  <c r="I26" i="1"/>
  <c r="G26" i="1"/>
  <c r="F26" i="1"/>
  <c r="J12" i="1"/>
  <c r="I12" i="1"/>
  <c r="G12" i="1"/>
  <c r="F12" i="1"/>
  <c r="J88" i="1"/>
  <c r="I88" i="1"/>
  <c r="F88" i="1"/>
  <c r="U72" i="1"/>
  <c r="U75" i="1" s="1"/>
  <c r="S75" i="1"/>
  <c r="S89" i="1" s="1"/>
  <c r="J75" i="1"/>
  <c r="I75" i="1"/>
  <c r="G75" i="1"/>
  <c r="F75" i="1"/>
  <c r="G65" i="1"/>
  <c r="F65" i="1"/>
  <c r="F62" i="1"/>
  <c r="F57" i="1"/>
  <c r="G53" i="1"/>
  <c r="F53" i="1"/>
  <c r="F49" i="1"/>
  <c r="G39" i="1"/>
  <c r="F39" i="1"/>
  <c r="J36" i="1"/>
  <c r="J39" i="1"/>
  <c r="I65" i="1"/>
  <c r="I62" i="1"/>
  <c r="I57" i="1"/>
  <c r="I53" i="1"/>
  <c r="I49" i="1"/>
  <c r="I39" i="1"/>
  <c r="I36" i="1"/>
  <c r="U23" i="1"/>
  <c r="U21" i="1"/>
  <c r="U13" i="1"/>
  <c r="U12" i="1"/>
  <c r="U85" i="1"/>
  <c r="U88" i="1" s="1"/>
  <c r="U63" i="1"/>
  <c r="U65" i="1" s="1"/>
  <c r="U59" i="1"/>
  <c r="U62" i="1" s="1"/>
  <c r="U58" i="1"/>
  <c r="U54" i="1"/>
  <c r="U57" i="1" s="1"/>
  <c r="U50" i="1"/>
  <c r="U53" i="1" s="1"/>
  <c r="U45" i="1"/>
  <c r="U42" i="1"/>
  <c r="U41" i="1"/>
  <c r="U40" i="1"/>
  <c r="U37" i="1"/>
  <c r="U39" i="1" s="1"/>
  <c r="U34" i="1"/>
  <c r="U36" i="1" s="1"/>
  <c r="U19" i="1"/>
  <c r="U18" i="1"/>
  <c r="U17" i="1"/>
  <c r="U16" i="1"/>
  <c r="U15" i="1"/>
  <c r="U14" i="1"/>
  <c r="U9" i="1"/>
  <c r="U8" i="1"/>
  <c r="S65" i="1"/>
  <c r="S57" i="1"/>
  <c r="E69" i="1"/>
  <c r="E81" i="1"/>
  <c r="E26" i="1"/>
  <c r="E88" i="1"/>
  <c r="E75" i="1"/>
  <c r="E65" i="1"/>
  <c r="G62" i="1"/>
  <c r="E62" i="1"/>
  <c r="G57" i="1"/>
  <c r="E57" i="1"/>
  <c r="E53" i="1"/>
  <c r="G49" i="1"/>
  <c r="E49" i="1"/>
  <c r="E36" i="1"/>
  <c r="E39" i="1"/>
  <c r="G36" i="1"/>
  <c r="F36" i="1"/>
  <c r="G89" i="1" l="1"/>
  <c r="J43" i="1"/>
  <c r="I89" i="1"/>
  <c r="F89" i="1"/>
  <c r="G70" i="1"/>
  <c r="E89" i="1"/>
  <c r="J89" i="1"/>
  <c r="U89" i="1"/>
  <c r="O89" i="1"/>
  <c r="O70" i="1"/>
  <c r="E70" i="1"/>
  <c r="I43" i="1"/>
  <c r="F43" i="1"/>
  <c r="F70" i="1"/>
  <c r="S70" i="1"/>
  <c r="I70" i="1"/>
  <c r="E43" i="1"/>
  <c r="G43" i="1"/>
  <c r="O43" i="1"/>
  <c r="U43" i="1"/>
  <c r="U49" i="1"/>
  <c r="U70" i="1" s="1"/>
</calcChain>
</file>

<file path=xl/sharedStrings.xml><?xml version="1.0" encoding="utf-8"?>
<sst xmlns="http://schemas.openxmlformats.org/spreadsheetml/2006/main" count="478" uniqueCount="193">
  <si>
    <t xml:space="preserve"> Rural Access Road Improvement  Project ( RARIP) in sylhet Division</t>
  </si>
  <si>
    <t>Monthly Progress Report ( Physical &amp; Financial)</t>
  </si>
  <si>
    <t>District:- Habigonj</t>
  </si>
  <si>
    <t>SL No</t>
  </si>
  <si>
    <t>Upazila</t>
  </si>
  <si>
    <t>Package No</t>
  </si>
  <si>
    <t>Name of Scheme with location ( Chainage)</t>
  </si>
  <si>
    <t>Quantity</t>
  </si>
  <si>
    <t>Estimated Cost</t>
  </si>
  <si>
    <t>Cost of Salvage Material (Tk)</t>
  </si>
  <si>
    <t>Tender receiving date</t>
  </si>
  <si>
    <t>Name of Contractor</t>
  </si>
  <si>
    <t>Date of NOA Issued</t>
  </si>
  <si>
    <t>Date of Contract</t>
  </si>
  <si>
    <t>Contract amount(Tk)</t>
  </si>
  <si>
    <t xml:space="preserve"> Work Commencement Date</t>
  </si>
  <si>
    <t>Physical Progress</t>
  </si>
  <si>
    <t>Pland/Actual Date of Completion</t>
  </si>
  <si>
    <t>Fin. Prog (%)</t>
  </si>
  <si>
    <t>Remarks</t>
  </si>
  <si>
    <t>Rd (Km)</t>
  </si>
  <si>
    <t>St.  (M)</t>
  </si>
  <si>
    <t>Road</t>
  </si>
  <si>
    <t>Str.</t>
  </si>
  <si>
    <t>Total</t>
  </si>
  <si>
    <t>Payment made(Tk)</t>
  </si>
  <si>
    <t>Nabiganj</t>
  </si>
  <si>
    <t>LGED/RARIP/HAB/VR/18-19/W-80</t>
  </si>
  <si>
    <t>Nabiganj-Rudragram-Chandpur Road (Ch. 00-1000m)  NabiganjUpazila, ID no: under 636775033, District: Habigonj</t>
  </si>
  <si>
    <t>—</t>
  </si>
  <si>
    <t>22-10-18</t>
  </si>
  <si>
    <t>Rabindra Kumar Pal</t>
  </si>
  <si>
    <t>08-01-19</t>
  </si>
  <si>
    <t>12-01-20</t>
  </si>
  <si>
    <t>LGED/RARIP/HAB/VR/18-19/W-81</t>
  </si>
  <si>
    <t>Nabiganj-Habiganj-Siddikpur Pry.School  Road (Ch. 00-1000m) under NabiganjUpazila, ID no: 636775177, District: Habigonj</t>
  </si>
  <si>
    <t>Sadar</t>
  </si>
  <si>
    <t>LGED/RARIP/HAB/VR/18-19/W-84</t>
  </si>
  <si>
    <t>Garur bazar Road (Ch. 2000-3500m) under SadarUpazila, ID no: 636445061, District: Habigonj</t>
  </si>
  <si>
    <t>Md Taj Uddin</t>
  </si>
  <si>
    <t>07-01-19</t>
  </si>
  <si>
    <t>LGED/RARIP/HAB/VR/18-19/W-85</t>
  </si>
  <si>
    <t>TitokhaiChandpur via Mirzapur Road (Ch. 3290-4765m) under SadarUpazila, ID no: 636444043, District: Habigonj</t>
  </si>
  <si>
    <t>M/S Neon Enterprise</t>
  </si>
  <si>
    <t>03-01-19</t>
  </si>
  <si>
    <t>09-01-20</t>
  </si>
  <si>
    <t>LGED/RARIP/HAB/VR/18-19/W-86</t>
  </si>
  <si>
    <t>PoilNatun bazar-Karangi Embankment Road (Ch. 00-1010m) under Sadar Upazila, ID no:636444049, District: Habigonj</t>
  </si>
  <si>
    <t>Chunarughat</t>
  </si>
  <si>
    <t>LGED/RARIP/HAB/VR/18-19/W-87</t>
  </si>
  <si>
    <t>Shaistaganj Puran bazar-Ulukandi-Borompur Road (Ch. 1775-2775m) under Chunarughat Upazila, ID no: 636264032, District: Habigonj</t>
  </si>
  <si>
    <t>Md Noor Ali</t>
  </si>
  <si>
    <t>LGED/RARIP/HAB/VR/18-19/W-88</t>
  </si>
  <si>
    <t>Shatiajuri  -   Daragaon Road (Ch.1000-2000m) under Chunarughat Upazila, ID no:636264010, District: Habigonj</t>
  </si>
  <si>
    <t>Madhabpur</t>
  </si>
  <si>
    <t>LGED/RARIP/HAB/VR/18-19/W-89</t>
  </si>
  <si>
    <t>D.C Road - Bijoynagor Murtaza Ali bari Road (Ch. 00-1200m) under Madhubpur Upazila, ID no:636714116, District: Habigonj</t>
  </si>
  <si>
    <t>M/S Roni Traders</t>
  </si>
  <si>
    <t>LGED/RARIP/HAB/VR/18-19/W-90</t>
  </si>
  <si>
    <t>Montola Rail Station-SundadilVati Bari via Razapur Road  (Ch. 2400-3400m) under MadhubpurUpazila, ID no: 636714018, District: Habigonj</t>
  </si>
  <si>
    <t>LGED/RARIP/HAB/VR/18-19/W-112</t>
  </si>
  <si>
    <t>Kamargoan-Doulatpur-Hossainpur Road (Ch. 1550-2550m) under NabiganjUpazila, ID no: 636774028, District: Habigonj</t>
  </si>
  <si>
    <t>Lakhai</t>
  </si>
  <si>
    <t>Rarishal- Balashri River Road (Ch. 1750-2250m) under LakhaiUpazila, ID no: 636684002, District: Habigonj</t>
  </si>
  <si>
    <t>Sub Total Tk=</t>
  </si>
  <si>
    <t>LGED/RARIP/HAB/VR/18-19/W-113</t>
  </si>
  <si>
    <t>Machulia Bridge- Moshajan bridge Road (Ch. 3000-4000m) SadarUpazila, ID no: 636444056, District: Habigonj</t>
  </si>
  <si>
    <t>Md Golam Faruk</t>
  </si>
  <si>
    <t>Horaspur Bazar -Durgapur Road Via Bangabir School Road  (Ch. 00-632m) under MadhubpurUpazila, ID no:636714101, District: Habigonj</t>
  </si>
  <si>
    <t>LGED/RARIP/HAB/VR/17-18/W-114</t>
  </si>
  <si>
    <t>PakuriaBattala -Kalenga Rd via Mirashi Road (Ch. 9400-10400m) under ChunarughatUpazila, ID no: 636264053, District: Habigonj</t>
  </si>
  <si>
    <t>LGED/RARIP/HAB/VR/17-18/W-115</t>
  </si>
  <si>
    <t>Kalishiri -Sawtail lane road (Ch. 00-1000m) under ChunarughatUpazila, ID no:636264005, District: Habigonj</t>
  </si>
  <si>
    <t>Md Kamal Ahmed</t>
  </si>
  <si>
    <t>LGED/RARIP/HAB/VR/17-18/W-116</t>
  </si>
  <si>
    <t>Ramjanpur-Prajatpur via Bani Road (Ch. 1124-2124m)  under NabiganjUpazila, ID no:636775157, District: Habigonj</t>
  </si>
  <si>
    <t>LGED/RARIP/HAB/RHB/17-18/W-136</t>
  </si>
  <si>
    <t>05-11-18</t>
  </si>
  <si>
    <t>b) Nurpur (NHW)-Shutang GC- Amirpur road  (Ch. 2350-3980m &amp; Ch. 4575-6078m  ) under sadarupazila, ID no: 636443007, District: Habigonj</t>
  </si>
  <si>
    <t>c) Dariapur-Etabarpur rail line road (Ch. 00-900m)  under SadarUpazila, ID no: 636444006, District: Habigonj</t>
  </si>
  <si>
    <t>d) Duliakhali-Katiadibazar road (Ch. 00-400m)  under SadarUpazila, ID no: 636444036, District: Habigonj</t>
  </si>
  <si>
    <t>LGED/RARIP/HAB/RHB/17-18/W-137</t>
  </si>
  <si>
    <t xml:space="preserve">a) Duliakhal (DR)-Gopalganj Bazar Via Alapur road (Ch. 00-2700m) under SadarUpazila, ID no: 636444061, District: Habigonj </t>
  </si>
  <si>
    <t>Baniyachong</t>
  </si>
  <si>
    <t>b) Baniachong North East Up HQ - Baniachong South West Up HQ via 5/6 Bazar road (Ch. 00-679m)  under BaniachongUpazila, ID no: 636113001, District: Habigonj</t>
  </si>
  <si>
    <t>c) Bulla Bazar - Singhagram Road (Ch. 00-810m) under LakhaiUpazila, ID no: 636684006, District: Habigonj</t>
  </si>
  <si>
    <t>Bahubal</t>
  </si>
  <si>
    <t>LGED/RARIP/HAB/RHB/17-18/W-138</t>
  </si>
  <si>
    <t xml:space="preserve">a) Mirpur-Nondonpur road (Ch. 00-2000m) under BahubalUpazila, ID no: 636054066, District: Habigonj , </t>
  </si>
  <si>
    <t>M/S Bengal Construction</t>
  </si>
  <si>
    <t>b) Montala BDR (Bahara UP) Camp-Anandabazar road via Horinkula BDR Camp road (Ch. 00-2000m) under MadhabpurUpazila, ID no: 636713007, District: Habigonj</t>
  </si>
  <si>
    <t>c) Nabigonj College-Pangari-Farmgonj Bazar road (Ch. 3950-4930m) under NabigonjUpazila, ID no: 636773007, District: Habigonj</t>
  </si>
  <si>
    <t>LGED/RARIP/HAB/RHB/17-18/W-139</t>
  </si>
  <si>
    <t>a) Dawpara- Satok Bazar Road (Ch. 00-2500m) under NabigonjUpazila, ID no: 636773010, District: Habigonj</t>
  </si>
  <si>
    <t>LGED/RARIP/HAB/RHB/17-18/W-142</t>
  </si>
  <si>
    <t xml:space="preserve">a) Adrasha Bazar tor-5/6 No Bazar road Via Topkhana road (Ch. 00-1745m)  under BaniachongUpazila, ID no: 636114016, District: Habigonj , </t>
  </si>
  <si>
    <t>10-01-19</t>
  </si>
  <si>
    <t>16-01-20</t>
  </si>
  <si>
    <t>Azmirigonj</t>
  </si>
  <si>
    <t>b) Paschimbag - Azmiriganj Road (Ch. 00-2050m) under AzmiriganjUpazila, ID no: 636023001, District: Habigonj</t>
  </si>
  <si>
    <t>c) Khagaura UP Office-Uzirpur Bazar road Via Khagaura Bazar road (Ch. 4185-4500m)  under BaniachongUpazila, ID no: 636113003, District: Habigonj</t>
  </si>
  <si>
    <t>LGED/RARIP/HAB/RHB/17-18/W-143</t>
  </si>
  <si>
    <t xml:space="preserve">a) PakuriaBattola - Taltola (Mirashi - Kalenga road (Ch. 00-3100m) under ChunarughatUpazila, ID no: 636264082, District: Habigonj, </t>
  </si>
  <si>
    <t>b) Kaliadara RHD-Teghoria-Kaluk Road (Ch. 00-1500m) under LakhaiUpazila, ID no: 636685033, District: Habigonj</t>
  </si>
  <si>
    <t>LGED /RARIP/HAB/UNR/18-19/W-08</t>
  </si>
  <si>
    <t>a) Snanghat UP office- Raisgonj bazar road (Ch. 3200-4334m) under BahubalUpazila, ID no: 636053001, District: Habigonj</t>
  </si>
  <si>
    <t>b) Bahubal UP office- Rajapur bazar road (Ch. 2600-2690m &amp; 3000-3450m)  under BahubalUpazila, ID no: 636053010, District: Habigonj</t>
  </si>
  <si>
    <t>c) Nurpur (NHW)-Shutang GC-Aminpur road (Ch. 1450-2350m &amp; 3980-4250m) under SadarUpazila, ID no: 636443007, District: Habigonj</t>
  </si>
  <si>
    <t>LGED/RARIP/HAB/UNR/18-19/W-12</t>
  </si>
  <si>
    <t>a) Madhabpur R&amp;H-Sultanpur-Gateghar Bazar-Shajahanpur UP road (Ch. 2235-4235m) under MadhabpurUpazila, ID no: 636713010, District: Habigonj</t>
  </si>
  <si>
    <t>Md Mizanur Rahaman Shahim</t>
  </si>
  <si>
    <t>b) Chunarughat UP office- Shakir Mohammad bazar road (Ch. 850-2350m)  under ChunarughatUpazila, ID no: 636263010, District: Habigonj</t>
  </si>
  <si>
    <t>c) Deurgach  UP office (Chunarughat Rail Station)-Amorote Bazar (Rail Station) road (Ch. 3080-4680m) under ChunarughatUpazila, ID no: 636263003, District: Habigonj</t>
  </si>
  <si>
    <t>LGED/RARIP/HAB/VR/18-19/W-82</t>
  </si>
  <si>
    <t>a) Laskarpur Rail way-Mirpur Ekdala Road (Ch. 2600-3555m) under BahubalUpazila, ID no: 636054063, District: Habigonj</t>
  </si>
  <si>
    <t>b) Bishwa Road-Hafizpur-Dimura via Mirpur Dhuliakhal Road (Bishwa Road-HafizpurDimura via Dhuliakhal Road) (Ch. 800-2100m) under BahubalUpazila, ID no: 636054034, District: Habigonj</t>
  </si>
  <si>
    <t>LGED/RARIP/HAB/VR/18-19/W-83</t>
  </si>
  <si>
    <t>Adrasha Bazar- SholatekaGondabpur via Mojlishpur Road (Ch. 00-1015m) under BaniachongUpazila, ID no: 636115049, District: Habigonj</t>
  </si>
  <si>
    <t>18.12.18</t>
  </si>
  <si>
    <t>Mizanur Rahman Shamim</t>
  </si>
  <si>
    <t>21.3.19</t>
  </si>
  <si>
    <t>27.3.20</t>
  </si>
  <si>
    <t>LGED/RARIP/HAB/VR/18-19/W-92</t>
  </si>
  <si>
    <t>Khagaura-Algahati road (Ch. 00-1200m) under BahubalUpazila, ID no:636055015, District: Habigonj</t>
  </si>
  <si>
    <t>LGED/RARIP/HAB/VR/18-19/W-93</t>
  </si>
  <si>
    <t>Barogaon Dakin Tila imam tea garden Road (Ch. 00-1000m) under NabigonjUpazila, ID no: 636775060, District: Habigonj.</t>
  </si>
  <si>
    <t>LGED/RARIP/HAB/VR/18-19/W-94</t>
  </si>
  <si>
    <t>Rustampur- Dharmonagar Road (Ch. 00-1000m) under  NabigonjUpazila, ID no: 636774031, District: Habigonj.</t>
  </si>
  <si>
    <t>LGED/RARIP/HAB/VR/ 18-19/W-95</t>
  </si>
  <si>
    <t>a) Aushpara- Hatirthan Road (Ch. 00-1277m) under SadarUpazila, ID no: 636444030, District: Habigonj.</t>
  </si>
  <si>
    <t>Md. Tajuddin</t>
  </si>
  <si>
    <t>b) Shaistagonj R&amp;H to Katiadi bazar road via Laskarpur Pry. School Road (Ch. 550-1760m) under SadarUpazila, ID no: 636444055, District: Habigonj.</t>
  </si>
  <si>
    <t>LGED /RARIP/ HAB/UNR/18-19/W-09</t>
  </si>
  <si>
    <t>a) Katiadi Bazar -Laskarpur UP -WDB embankment (Ch. 5950-6510m) under SadarUpazila, ID no: 636443005, District: Habigonj</t>
  </si>
  <si>
    <t>07.05.19</t>
  </si>
  <si>
    <t>b) Nabiganj bazar-Ratanpur via Naharpur road (Ch. 2895-4135m) under NabiganjUpazila, ID no: 636773004, District: Habigonj</t>
  </si>
  <si>
    <t>c) Vanudev-Kalabhapur Road (Ch. 4500-6660m) under NabiganjUpazila, ID no: 636773018, District: Habigonj</t>
  </si>
  <si>
    <t>d) Paschimbag-Azmirigonj submersible road (Ch. 3400-5400m) under AzmirigonjUpazila, ID no: 636023001, District: Habigonj (Submersible)</t>
  </si>
  <si>
    <t>e) Hiala Bazar-Mokrampur UP Office road (Ch. 1000-2900m) under Baniachong Upazila, ID no: 636113007, District: Habigonj</t>
  </si>
  <si>
    <t>LGED/RARIP/HAB/RHB/18-19/W-147</t>
  </si>
  <si>
    <t>a) Baruiuri Up Office - Kadupur Bazar via Chilarai - Kalaingura Road (Ch. 3300-7140m) under Baniachong Upazila, ID no: 636113012, District: Habigonj</t>
  </si>
  <si>
    <t>Md. Noor Ali</t>
  </si>
  <si>
    <t>b) Adaoir GC-Dhankura-Patuli-Bulla UP road  (Ch. 1000-2000m  ) under Madhabpur upazila, ID no: 636713011, District: Habigonj</t>
  </si>
  <si>
    <t>c) Mirpur UP Office-Mohasoy Bazar road (Ch. 3000-6000m)  under Bahubal Upazila, ID no: 636053002, District: Habigonj</t>
  </si>
  <si>
    <t>Grand Total Tk=</t>
  </si>
  <si>
    <t>AS Complete</t>
  </si>
  <si>
    <t>a) Shahjibazar - Shadurbazar road to Nurpur UP-Kesobpur bazar Road (Ch. 00-1000m)  under sadarupazila, ID no: 636443012, District: Habigonj</t>
  </si>
  <si>
    <t>25.02.19</t>
  </si>
  <si>
    <t>25.2.19</t>
  </si>
  <si>
    <t>_</t>
  </si>
  <si>
    <t>MD. Shoyeb Ahmed</t>
  </si>
  <si>
    <t>29.8.19</t>
  </si>
  <si>
    <t>23.9.19</t>
  </si>
  <si>
    <t>Final Bill Paid</t>
  </si>
  <si>
    <t>LGED/RARIP/HAB/VR/18-19/W-96</t>
  </si>
  <si>
    <t>a) Jarulia bazar- Chankhola road.  (Ch. 1000-2980m) under ChunarughatUpazila, ID no: 63624042, District: Habigonj</t>
  </si>
  <si>
    <t>b) Nurpur-Bhumi Office  (Ch. 625,1350,1720&amp;2480m) under AzmirigonjUpazila, ID no:636025010, District: Habigonj</t>
  </si>
  <si>
    <t>LGED/RARIP/HAB/VR/18-19/W-97</t>
  </si>
  <si>
    <t>a) Baniachong-Habiganj R&amp;H Road (Upazila Parishad Office) to Baniachong -Habiganj R&amp;H road( Sorovi Govt. Pry School) via Dattopara, Krishna bari Nag bari  (Ch. 00-700m) under BaniyachongUpazila, ID no: 636114018, District: Habigonj</t>
  </si>
  <si>
    <t>c) Debpara masque-Fauge khal bridge Road.  (Ch. 1500m) under Nabiganj Upazila, ID no: 636775045, District: Habigonj</t>
  </si>
  <si>
    <t>b) Salamotpur-Nabigonj Innathganj Road.  (Ch. 447m) under Nabiganj Upazila, ID no: 636774003, District: Habigonj</t>
  </si>
  <si>
    <t>Contract Given</t>
  </si>
  <si>
    <t>LGED/RARIP/HAB/UNRS/19-20/W-11</t>
  </si>
  <si>
    <t>a)Muriauk UP office-Zirunda Bazar Upto RHD Road near Bamai UP office(Ch.1300-3800m) under Lakhai Upazila, ID no: 636683004, District: Habigonj</t>
  </si>
  <si>
    <t>Evaluation Under Process</t>
  </si>
  <si>
    <t>Unon Road</t>
  </si>
  <si>
    <t>Village Road</t>
  </si>
  <si>
    <t xml:space="preserve">Rehabilitation </t>
  </si>
  <si>
    <t>Village Sub-Total</t>
  </si>
  <si>
    <t>Union Sub-Total</t>
  </si>
  <si>
    <t>Payment Amount for</t>
  </si>
  <si>
    <t>Remaining  (Tk)</t>
  </si>
  <si>
    <t>Structure (TK)</t>
  </si>
  <si>
    <t>RHB Sub-Total</t>
  </si>
  <si>
    <t>Month-February-2021</t>
  </si>
  <si>
    <t>Md.Mizanur Rahman Shamim</t>
  </si>
  <si>
    <t>05.10.20</t>
  </si>
  <si>
    <t>24.01.21</t>
  </si>
  <si>
    <t>31.01.22</t>
  </si>
  <si>
    <t>Market</t>
  </si>
  <si>
    <t>Market Sub-Total</t>
  </si>
  <si>
    <t>LGED/RARIP/HAB/MAR/18-19/W-156</t>
  </si>
  <si>
    <t>a) Improvement of Inathganj Bazar Under Nabiganj  Upazila District : Habiganj</t>
  </si>
  <si>
    <t>b) Improvement of Mirpur Natun Bazar Under Bahubal Upazila District :Habiganj</t>
  </si>
  <si>
    <t>c) Improvement of Mirpur Bazar Under Bahubal District  : Habiganj</t>
  </si>
  <si>
    <t>LGED/RARIP/HAB/MAR/18-19/W-169</t>
  </si>
  <si>
    <t>a) Improvement of Sutang Bazar Under Sadar Upazila District : Habiganj</t>
  </si>
  <si>
    <t>LGED/RARIP/HAB/MAR/18-19/W-172</t>
  </si>
  <si>
    <t>Improvement of Ekram Bazar Bazar Under Baniachong  Upazila District : Habiganj</t>
  </si>
  <si>
    <t xml:space="preserve"> Sadar </t>
  </si>
  <si>
    <t xml:space="preserve"> Madhabpur</t>
  </si>
  <si>
    <t xml:space="preserve">Baniachong </t>
  </si>
  <si>
    <t>b) Improvement of Changer Bazar Under Madhabpur Upazila District : Habiganj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</si>
</sst>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dd/mm/yyyy;@"/>
    <numFmt numFmtId="166" formatCode="0.0000"/>
  </numFmts>
  <fonts count="31" x14ac:knownFonts="1">
    <font>
      <sz val="11"/>
      <color rgb="FF000000"/>
      <name val="Calibri"/>
      <charset val="1"/>
    </font>
    <font>
      <sz val="8"/>
      <color rgb="FF000000"/>
      <name val="Tahoma"/>
      <family val="2"/>
    </font>
    <font>
      <sz val="7"/>
      <color rgb="FF000000"/>
      <name val="Tahoma"/>
      <family val="2"/>
    </font>
    <font>
      <sz val="10"/>
      <color rgb="FF000000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6"/>
      <color rgb="FF000000"/>
      <name val="Tahoma"/>
      <family val="2"/>
    </font>
    <font>
      <sz val="14"/>
      <color rgb="FF000000"/>
      <name val="Tahoma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</font>
    <font>
      <sz val="9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Calibri"/>
      <family val="2"/>
    </font>
    <font>
      <sz val="8"/>
      <color rgb="FF000000"/>
      <name val="Tahoma"/>
      <family val="2"/>
    </font>
    <font>
      <sz val="10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  <font>
      <sz val="6"/>
      <color rgb="FF000000"/>
      <name val="Tahoma"/>
      <family val="2"/>
    </font>
    <font>
      <b/>
      <sz val="14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3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9" fontId="16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justify" vertical="center" wrapText="1"/>
    </xf>
    <xf numFmtId="164" fontId="4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justify" vertical="center" wrapText="1"/>
    </xf>
    <xf numFmtId="164" fontId="5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justify" vertical="center" wrapText="1"/>
    </xf>
    <xf numFmtId="164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justify" vertical="center" wrapText="1"/>
    </xf>
    <xf numFmtId="164" fontId="4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2" fontId="19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9" fontId="0" fillId="2" borderId="1" xfId="0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21" fillId="0" borderId="1" xfId="0" applyNumberFormat="1" applyFont="1" applyBorder="1" applyAlignment="1">
      <alignment horizontal="left" vertical="center" wrapText="1"/>
    </xf>
    <xf numFmtId="0" fontId="21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27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28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 applyFont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 wrapText="1"/>
    </xf>
    <xf numFmtId="2" fontId="30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justify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left" vertical="center" wrapText="1"/>
    </xf>
    <xf numFmtId="0" fontId="26" fillId="0" borderId="1" xfId="0" applyNumberFormat="1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right" vertical="center"/>
    </xf>
    <xf numFmtId="0" fontId="14" fillId="0" borderId="2" xfId="0" applyNumberFormat="1" applyFont="1" applyBorder="1" applyAlignment="1">
      <alignment horizontal="right" vertical="center"/>
    </xf>
    <xf numFmtId="0" fontId="0" fillId="0" borderId="1" xfId="0" applyNumberFormat="1" applyFill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left"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103"/>
  <sheetViews>
    <sheetView tabSelected="1" zoomScale="90" zoomScaleNormal="90" workbookViewId="0">
      <pane ySplit="5" topLeftCell="A25" activePane="bottomLeft" state="frozen"/>
      <selection activeCell="C1" sqref="C1"/>
      <selection pane="bottomLeft" activeCell="C45" sqref="C45:C48"/>
    </sheetView>
  </sheetViews>
  <sheetFormatPr defaultRowHeight="15" x14ac:dyDescent="0.25"/>
  <cols>
    <col min="1" max="1" width="4.42578125" style="2" customWidth="1"/>
    <col min="2" max="2" width="11" style="2" customWidth="1"/>
    <col min="3" max="3" width="12" style="2" customWidth="1"/>
    <col min="4" max="4" width="36.85546875" style="2" customWidth="1"/>
    <col min="5" max="5" width="7.28515625" style="2" customWidth="1"/>
    <col min="6" max="6" width="6.85546875" style="2" customWidth="1"/>
    <col min="7" max="7" width="14.5703125" style="2" customWidth="1"/>
    <col min="8" max="8" width="13.42578125" style="2" customWidth="1"/>
    <col min="9" max="9" width="14.5703125" style="9" customWidth="1"/>
    <col min="10" max="10" width="13.42578125" style="2" customWidth="1"/>
    <col min="11" max="11" width="11.42578125" style="2" customWidth="1"/>
    <col min="12" max="12" width="13.42578125" style="2" customWidth="1"/>
    <col min="13" max="13" width="11.28515625" style="2" customWidth="1"/>
    <col min="14" max="14" width="9.140625" style="2" customWidth="1"/>
    <col min="15" max="15" width="13.42578125" style="9" customWidth="1"/>
    <col min="16" max="16" width="9.85546875" style="7" customWidth="1"/>
    <col min="17" max="17" width="7.140625" style="2" customWidth="1"/>
    <col min="18" max="18" width="9.7109375" style="2" customWidth="1"/>
    <col min="19" max="19" width="14.85546875" style="9" customWidth="1"/>
    <col min="20" max="20" width="11.7109375" style="9" customWidth="1"/>
    <col min="21" max="21" width="13.42578125" style="10" customWidth="1"/>
    <col min="22" max="22" width="9" style="2" customWidth="1"/>
    <col min="23" max="23" width="11.140625" style="2" customWidth="1"/>
    <col min="24" max="188" width="9.140625" style="2" customWidth="1"/>
  </cols>
  <sheetData>
    <row r="1" spans="1:188" ht="19.5" x14ac:dyDescent="0.2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</row>
    <row r="2" spans="1:188" ht="18" x14ac:dyDescent="0.25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</row>
    <row r="3" spans="1:188" x14ac:dyDescent="0.25">
      <c r="A3" s="4" t="s">
        <v>2</v>
      </c>
      <c r="B3" s="1"/>
      <c r="C3" s="1"/>
      <c r="D3" s="1"/>
      <c r="E3" s="1"/>
      <c r="F3" s="1"/>
      <c r="G3" s="1"/>
      <c r="H3" s="1"/>
      <c r="I3" s="8"/>
      <c r="J3" s="1"/>
      <c r="K3" s="1"/>
      <c r="L3" s="1"/>
      <c r="M3" s="1"/>
      <c r="N3" s="1"/>
      <c r="O3" s="8"/>
      <c r="P3" s="5"/>
      <c r="Q3" s="1"/>
      <c r="R3" s="1"/>
      <c r="S3" s="8"/>
      <c r="T3" s="8"/>
      <c r="U3" s="151" t="s">
        <v>174</v>
      </c>
      <c r="V3" s="152"/>
      <c r="W3" s="152"/>
    </row>
    <row r="4" spans="1:188" x14ac:dyDescent="0.25">
      <c r="A4" s="149" t="s">
        <v>3</v>
      </c>
      <c r="B4" s="149" t="s">
        <v>4</v>
      </c>
      <c r="C4" s="149" t="s">
        <v>5</v>
      </c>
      <c r="D4" s="149" t="s">
        <v>6</v>
      </c>
      <c r="E4" s="149" t="s">
        <v>7</v>
      </c>
      <c r="F4" s="149"/>
      <c r="G4" s="149" t="s">
        <v>8</v>
      </c>
      <c r="H4" s="149"/>
      <c r="I4" s="149"/>
      <c r="J4" s="149" t="s">
        <v>9</v>
      </c>
      <c r="K4" s="149" t="s">
        <v>10</v>
      </c>
      <c r="L4" s="149" t="s">
        <v>11</v>
      </c>
      <c r="M4" s="147" t="s">
        <v>12</v>
      </c>
      <c r="N4" s="149" t="s">
        <v>13</v>
      </c>
      <c r="O4" s="156" t="s">
        <v>14</v>
      </c>
      <c r="P4" s="150" t="s">
        <v>15</v>
      </c>
      <c r="Q4" s="157" t="s">
        <v>16</v>
      </c>
      <c r="R4" s="157" t="s">
        <v>17</v>
      </c>
      <c r="S4" s="158" t="s">
        <v>170</v>
      </c>
      <c r="T4" s="158"/>
      <c r="U4" s="158"/>
      <c r="V4" s="159" t="s">
        <v>18</v>
      </c>
      <c r="W4" s="149" t="s">
        <v>19</v>
      </c>
    </row>
    <row r="5" spans="1:188" ht="17.25" customHeight="1" x14ac:dyDescent="0.25">
      <c r="A5" s="149"/>
      <c r="B5" s="149"/>
      <c r="C5" s="149"/>
      <c r="D5" s="149"/>
      <c r="E5" s="99" t="s">
        <v>20</v>
      </c>
      <c r="F5" s="99" t="s">
        <v>21</v>
      </c>
      <c r="G5" s="99" t="s">
        <v>22</v>
      </c>
      <c r="H5" s="99" t="s">
        <v>23</v>
      </c>
      <c r="I5" s="112" t="s">
        <v>24</v>
      </c>
      <c r="J5" s="149"/>
      <c r="K5" s="149"/>
      <c r="L5" s="149"/>
      <c r="M5" s="147"/>
      <c r="N5" s="149"/>
      <c r="O5" s="156"/>
      <c r="P5" s="150"/>
      <c r="Q5" s="157"/>
      <c r="R5" s="157"/>
      <c r="S5" s="112" t="s">
        <v>25</v>
      </c>
      <c r="T5" s="112" t="s">
        <v>172</v>
      </c>
      <c r="U5" s="101" t="s">
        <v>171</v>
      </c>
      <c r="V5" s="159"/>
      <c r="W5" s="149"/>
    </row>
    <row r="6" spans="1:188" x14ac:dyDescent="0.25">
      <c r="A6" s="99">
        <v>1</v>
      </c>
      <c r="B6" s="3">
        <v>2</v>
      </c>
      <c r="C6" s="99">
        <v>3</v>
      </c>
      <c r="D6" s="99">
        <v>4</v>
      </c>
      <c r="E6" s="99">
        <v>5</v>
      </c>
      <c r="F6" s="99">
        <v>6</v>
      </c>
      <c r="G6" s="99">
        <v>7</v>
      </c>
      <c r="H6" s="99">
        <v>8</v>
      </c>
      <c r="I6" s="112">
        <v>9</v>
      </c>
      <c r="J6" s="99">
        <v>10</v>
      </c>
      <c r="K6" s="99">
        <v>11</v>
      </c>
      <c r="L6" s="99">
        <v>12</v>
      </c>
      <c r="M6" s="99">
        <v>13</v>
      </c>
      <c r="N6" s="99">
        <v>14</v>
      </c>
      <c r="O6" s="112">
        <v>15</v>
      </c>
      <c r="P6" s="99">
        <v>16</v>
      </c>
      <c r="Q6" s="99">
        <v>17</v>
      </c>
      <c r="R6" s="99">
        <v>18</v>
      </c>
      <c r="S6" s="112">
        <v>20</v>
      </c>
      <c r="T6" s="112"/>
      <c r="U6" s="12">
        <v>21</v>
      </c>
      <c r="V6" s="112">
        <v>22</v>
      </c>
      <c r="W6" s="112">
        <v>23</v>
      </c>
    </row>
    <row r="7" spans="1:188" ht="20.25" x14ac:dyDescent="0.25">
      <c r="A7" s="134" t="s">
        <v>166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</row>
    <row r="8" spans="1:188" ht="38.25" x14ac:dyDescent="0.25">
      <c r="A8" s="100">
        <v>1</v>
      </c>
      <c r="B8" s="13" t="s">
        <v>26</v>
      </c>
      <c r="C8" s="109" t="s">
        <v>27</v>
      </c>
      <c r="D8" s="19" t="s">
        <v>28</v>
      </c>
      <c r="E8" s="14">
        <v>1</v>
      </c>
      <c r="F8" s="14">
        <v>0.6</v>
      </c>
      <c r="G8" s="15">
        <v>6966345</v>
      </c>
      <c r="H8" s="16" t="s">
        <v>29</v>
      </c>
      <c r="I8" s="17">
        <v>6966345</v>
      </c>
      <c r="J8" s="15">
        <v>547308</v>
      </c>
      <c r="K8" s="100" t="s">
        <v>30</v>
      </c>
      <c r="L8" s="101" t="s">
        <v>31</v>
      </c>
      <c r="M8" s="18">
        <v>43451</v>
      </c>
      <c r="N8" s="100" t="s">
        <v>32</v>
      </c>
      <c r="O8" s="111">
        <v>6956768.8300000001</v>
      </c>
      <c r="P8" s="106">
        <v>43476</v>
      </c>
      <c r="Q8" s="84">
        <v>1</v>
      </c>
      <c r="R8" s="100" t="s">
        <v>33</v>
      </c>
      <c r="S8" s="91">
        <v>6955000</v>
      </c>
      <c r="T8" s="91"/>
      <c r="U8" s="107">
        <f>O8-S8</f>
        <v>1768.8300000000745</v>
      </c>
      <c r="V8" s="94">
        <f>S8/O8</f>
        <v>0.99974573971865033</v>
      </c>
      <c r="W8" s="98" t="s">
        <v>153</v>
      </c>
    </row>
    <row r="9" spans="1:188" ht="38.25" x14ac:dyDescent="0.25">
      <c r="A9" s="100">
        <v>2</v>
      </c>
      <c r="B9" s="13" t="s">
        <v>26</v>
      </c>
      <c r="C9" s="109" t="s">
        <v>34</v>
      </c>
      <c r="D9" s="19" t="s">
        <v>35</v>
      </c>
      <c r="E9" s="14">
        <v>1</v>
      </c>
      <c r="F9" s="14">
        <v>0</v>
      </c>
      <c r="G9" s="15">
        <v>6834324</v>
      </c>
      <c r="H9" s="16" t="s">
        <v>29</v>
      </c>
      <c r="I9" s="17">
        <v>6834324</v>
      </c>
      <c r="J9" s="15">
        <v>0</v>
      </c>
      <c r="K9" s="100" t="s">
        <v>30</v>
      </c>
      <c r="L9" s="101" t="s">
        <v>31</v>
      </c>
      <c r="M9" s="18">
        <v>43451</v>
      </c>
      <c r="N9" s="100" t="s">
        <v>32</v>
      </c>
      <c r="O9" s="111">
        <v>6829994.3399999999</v>
      </c>
      <c r="P9" s="106">
        <v>43476</v>
      </c>
      <c r="Q9" s="84">
        <v>0.5</v>
      </c>
      <c r="R9" s="100" t="s">
        <v>33</v>
      </c>
      <c r="S9" s="91">
        <v>2390000</v>
      </c>
      <c r="T9" s="91"/>
      <c r="U9" s="107">
        <f>O9-S9</f>
        <v>4439994.34</v>
      </c>
      <c r="V9" s="94">
        <f>S9/O9</f>
        <v>0.34992708354133134</v>
      </c>
      <c r="W9" s="101" t="s">
        <v>145</v>
      </c>
    </row>
    <row r="10" spans="1:188" ht="38.25" x14ac:dyDescent="0.25">
      <c r="A10" s="125">
        <v>3</v>
      </c>
      <c r="B10" s="35" t="s">
        <v>86</v>
      </c>
      <c r="C10" s="126" t="s">
        <v>113</v>
      </c>
      <c r="D10" s="76" t="s">
        <v>114</v>
      </c>
      <c r="E10" s="47">
        <v>0.95499999999999996</v>
      </c>
      <c r="F10" s="47">
        <v>0.625</v>
      </c>
      <c r="G10" s="39">
        <v>6516486</v>
      </c>
      <c r="H10" s="92" t="s">
        <v>29</v>
      </c>
      <c r="I10" s="17">
        <v>6516486</v>
      </c>
      <c r="J10" s="92">
        <v>0</v>
      </c>
      <c r="K10" s="127">
        <v>43452</v>
      </c>
      <c r="L10" s="129" t="s">
        <v>43</v>
      </c>
      <c r="M10" s="127">
        <v>43572</v>
      </c>
      <c r="N10" s="127">
        <v>43597</v>
      </c>
      <c r="O10" s="120">
        <v>14146667.619999999</v>
      </c>
      <c r="P10" s="131">
        <v>43604</v>
      </c>
      <c r="Q10" s="102">
        <v>1</v>
      </c>
      <c r="R10" s="127">
        <v>43969</v>
      </c>
      <c r="S10" s="120">
        <v>14050000</v>
      </c>
      <c r="T10" s="120"/>
      <c r="U10" s="121">
        <f>O10-S10</f>
        <v>96667.61999999918</v>
      </c>
      <c r="V10" s="123">
        <f>S10/O10</f>
        <v>0.99316675682240996</v>
      </c>
      <c r="W10" s="165" t="s">
        <v>153</v>
      </c>
    </row>
    <row r="11" spans="1:188" ht="63.75" x14ac:dyDescent="0.25">
      <c r="A11" s="125"/>
      <c r="B11" s="35" t="s">
        <v>86</v>
      </c>
      <c r="C11" s="126"/>
      <c r="D11" s="76" t="s">
        <v>115</v>
      </c>
      <c r="E11" s="47">
        <v>1.3</v>
      </c>
      <c r="F11" s="47">
        <v>0.625</v>
      </c>
      <c r="G11" s="39">
        <v>8925069</v>
      </c>
      <c r="H11" s="92" t="s">
        <v>29</v>
      </c>
      <c r="I11" s="17">
        <v>8925069</v>
      </c>
      <c r="J11" s="92">
        <v>0</v>
      </c>
      <c r="K11" s="128"/>
      <c r="L11" s="129"/>
      <c r="M11" s="128"/>
      <c r="N11" s="128"/>
      <c r="O11" s="120"/>
      <c r="P11" s="131"/>
      <c r="Q11" s="102">
        <v>1</v>
      </c>
      <c r="R11" s="128"/>
      <c r="S11" s="120"/>
      <c r="T11" s="120"/>
      <c r="U11" s="122"/>
      <c r="V11" s="123"/>
      <c r="W11" s="165"/>
    </row>
    <row r="12" spans="1:188" x14ac:dyDescent="0.25">
      <c r="A12" s="41"/>
      <c r="B12" s="42"/>
      <c r="C12" s="43"/>
      <c r="D12" s="44" t="s">
        <v>64</v>
      </c>
      <c r="E12" s="45">
        <f>SUM(E10:E11)</f>
        <v>2.2549999999999999</v>
      </c>
      <c r="F12" s="45">
        <f>SUM(F10:F11)</f>
        <v>1.25</v>
      </c>
      <c r="G12" s="46">
        <f>SUM(G10:G11)</f>
        <v>15441555</v>
      </c>
      <c r="H12" s="92" t="s">
        <v>29</v>
      </c>
      <c r="I12" s="46">
        <f>SUM(I10:I11)</f>
        <v>15441555</v>
      </c>
      <c r="J12" s="24">
        <f>SUM(J10:J11)</f>
        <v>0</v>
      </c>
      <c r="K12" s="103"/>
      <c r="L12" s="103"/>
      <c r="M12" s="103"/>
      <c r="N12" s="103"/>
      <c r="O12" s="24">
        <f>SUM(O10:O11)</f>
        <v>14146667.619999999</v>
      </c>
      <c r="P12" s="105"/>
      <c r="Q12" s="103"/>
      <c r="R12" s="103"/>
      <c r="S12" s="24">
        <f>SUM(S10:S11)</f>
        <v>14050000</v>
      </c>
      <c r="T12" s="24">
        <f>SUM(T10:T11)</f>
        <v>0</v>
      </c>
      <c r="U12" s="27">
        <f>SUM(U10:U11)</f>
        <v>96667.61999999918</v>
      </c>
      <c r="V12" s="103"/>
      <c r="W12" s="103"/>
    </row>
    <row r="13" spans="1:188" ht="51" x14ac:dyDescent="0.25">
      <c r="A13" s="108">
        <v>4</v>
      </c>
      <c r="B13" s="35" t="s">
        <v>83</v>
      </c>
      <c r="C13" s="49" t="s">
        <v>116</v>
      </c>
      <c r="D13" s="76" t="s">
        <v>117</v>
      </c>
      <c r="E13" s="37">
        <v>1.0149999999999999</v>
      </c>
      <c r="F13" s="37">
        <v>0</v>
      </c>
      <c r="G13" s="17">
        <v>7385154</v>
      </c>
      <c r="H13" s="92" t="s">
        <v>29</v>
      </c>
      <c r="I13" s="17">
        <v>7385154</v>
      </c>
      <c r="J13" s="92">
        <v>293807</v>
      </c>
      <c r="K13" s="103" t="s">
        <v>118</v>
      </c>
      <c r="L13" s="96" t="s">
        <v>119</v>
      </c>
      <c r="M13" s="50" t="s">
        <v>148</v>
      </c>
      <c r="N13" s="103" t="s">
        <v>120</v>
      </c>
      <c r="O13" s="92">
        <v>7248471.7199999997</v>
      </c>
      <c r="P13" s="105" t="s">
        <v>29</v>
      </c>
      <c r="Q13" s="102">
        <v>1</v>
      </c>
      <c r="R13" s="103" t="s">
        <v>121</v>
      </c>
      <c r="S13" s="92">
        <v>7246072</v>
      </c>
      <c r="T13" s="92"/>
      <c r="U13" s="93">
        <f t="shared" ref="U13:U21" si="0">O13-S13</f>
        <v>2399.7199999997392</v>
      </c>
      <c r="V13" s="102">
        <v>0</v>
      </c>
      <c r="W13" s="103" t="s">
        <v>29</v>
      </c>
    </row>
    <row r="14" spans="1:188" ht="38.25" x14ac:dyDescent="0.25">
      <c r="A14" s="100">
        <v>5</v>
      </c>
      <c r="B14" s="13" t="s">
        <v>36</v>
      </c>
      <c r="C14" s="109" t="s">
        <v>37</v>
      </c>
      <c r="D14" s="19" t="s">
        <v>38</v>
      </c>
      <c r="E14" s="14">
        <v>1.5</v>
      </c>
      <c r="F14" s="14">
        <v>0</v>
      </c>
      <c r="G14" s="15">
        <v>10330853</v>
      </c>
      <c r="H14" s="16" t="s">
        <v>29</v>
      </c>
      <c r="I14" s="17">
        <v>10330853</v>
      </c>
      <c r="J14" s="15">
        <v>0</v>
      </c>
      <c r="K14" s="100" t="s">
        <v>30</v>
      </c>
      <c r="L14" s="101" t="s">
        <v>39</v>
      </c>
      <c r="M14" s="110">
        <v>43451</v>
      </c>
      <c r="N14" s="100" t="s">
        <v>40</v>
      </c>
      <c r="O14" s="111">
        <v>10315625</v>
      </c>
      <c r="P14" s="106">
        <v>43476</v>
      </c>
      <c r="Q14" s="84">
        <v>1</v>
      </c>
      <c r="R14" s="100" t="s">
        <v>33</v>
      </c>
      <c r="S14" s="91">
        <v>8246100</v>
      </c>
      <c r="T14" s="91"/>
      <c r="U14" s="107">
        <f t="shared" si="0"/>
        <v>2069525</v>
      </c>
      <c r="V14" s="94">
        <f t="shared" ref="V14:V21" si="1">S14/O14</f>
        <v>0.79937958194486525</v>
      </c>
      <c r="W14" s="101"/>
    </row>
    <row r="15" spans="1:188" ht="39.75" customHeight="1" x14ac:dyDescent="0.25">
      <c r="A15" s="100">
        <v>6</v>
      </c>
      <c r="B15" s="13" t="s">
        <v>36</v>
      </c>
      <c r="C15" s="109" t="s">
        <v>41</v>
      </c>
      <c r="D15" s="19" t="s">
        <v>42</v>
      </c>
      <c r="E15" s="14">
        <v>1.4750000000000001</v>
      </c>
      <c r="F15" s="14">
        <v>0</v>
      </c>
      <c r="G15" s="15">
        <v>10125352</v>
      </c>
      <c r="H15" s="16" t="s">
        <v>29</v>
      </c>
      <c r="I15" s="17">
        <v>10125352</v>
      </c>
      <c r="J15" s="15">
        <v>0</v>
      </c>
      <c r="K15" s="100" t="s">
        <v>30</v>
      </c>
      <c r="L15" s="101" t="s">
        <v>43</v>
      </c>
      <c r="M15" s="110">
        <v>43451</v>
      </c>
      <c r="N15" s="100" t="s">
        <v>44</v>
      </c>
      <c r="O15" s="111">
        <v>10123048.810000001</v>
      </c>
      <c r="P15" s="113">
        <v>43473</v>
      </c>
      <c r="Q15" s="84">
        <v>1</v>
      </c>
      <c r="R15" s="100" t="s">
        <v>45</v>
      </c>
      <c r="S15" s="91">
        <v>10121000</v>
      </c>
      <c r="T15" s="91"/>
      <c r="U15" s="107">
        <f t="shared" si="0"/>
        <v>2048.8100000005215</v>
      </c>
      <c r="V15" s="94">
        <f t="shared" si="1"/>
        <v>0.99979760939234263</v>
      </c>
      <c r="W15" s="98" t="s">
        <v>153</v>
      </c>
    </row>
    <row r="16" spans="1:188" ht="38.25" x14ac:dyDescent="0.25">
      <c r="A16" s="100">
        <v>7</v>
      </c>
      <c r="B16" s="13" t="s">
        <v>36</v>
      </c>
      <c r="C16" s="109" t="s">
        <v>46</v>
      </c>
      <c r="D16" s="19" t="s">
        <v>47</v>
      </c>
      <c r="E16" s="14">
        <v>1.01</v>
      </c>
      <c r="F16" s="14">
        <v>0</v>
      </c>
      <c r="G16" s="15">
        <v>7263371</v>
      </c>
      <c r="H16" s="16" t="s">
        <v>29</v>
      </c>
      <c r="I16" s="17">
        <v>7263371</v>
      </c>
      <c r="J16" s="15">
        <v>134532</v>
      </c>
      <c r="K16" s="100" t="s">
        <v>30</v>
      </c>
      <c r="L16" s="101" t="s">
        <v>43</v>
      </c>
      <c r="M16" s="110">
        <v>43451</v>
      </c>
      <c r="N16" s="100" t="s">
        <v>44</v>
      </c>
      <c r="O16" s="111">
        <v>7262749.8399999999</v>
      </c>
      <c r="P16" s="113">
        <v>43473</v>
      </c>
      <c r="Q16" s="84">
        <v>1</v>
      </c>
      <c r="R16" s="100" t="s">
        <v>45</v>
      </c>
      <c r="S16" s="91">
        <v>7243000</v>
      </c>
      <c r="T16" s="91"/>
      <c r="U16" s="107">
        <f t="shared" si="0"/>
        <v>19749.839999999851</v>
      </c>
      <c r="V16" s="94">
        <f t="shared" si="1"/>
        <v>0.99728066635432955</v>
      </c>
      <c r="W16" s="79" t="s">
        <v>153</v>
      </c>
    </row>
    <row r="17" spans="1:188" ht="51" customHeight="1" x14ac:dyDescent="0.25">
      <c r="A17" s="100">
        <v>8</v>
      </c>
      <c r="B17" s="13" t="s">
        <v>48</v>
      </c>
      <c r="C17" s="109" t="s">
        <v>49</v>
      </c>
      <c r="D17" s="19" t="s">
        <v>50</v>
      </c>
      <c r="E17" s="14">
        <v>1</v>
      </c>
      <c r="F17" s="14">
        <v>0</v>
      </c>
      <c r="G17" s="15">
        <v>8313943</v>
      </c>
      <c r="H17" s="16" t="s">
        <v>29</v>
      </c>
      <c r="I17" s="17">
        <v>8313943</v>
      </c>
      <c r="J17" s="15">
        <v>57333</v>
      </c>
      <c r="K17" s="100" t="s">
        <v>30</v>
      </c>
      <c r="L17" s="101" t="s">
        <v>51</v>
      </c>
      <c r="M17" s="110">
        <v>43451</v>
      </c>
      <c r="N17" s="100" t="s">
        <v>40</v>
      </c>
      <c r="O17" s="111">
        <v>8302000.9800000004</v>
      </c>
      <c r="P17" s="106">
        <v>43476</v>
      </c>
      <c r="Q17" s="84">
        <v>1</v>
      </c>
      <c r="R17" s="100" t="s">
        <v>33</v>
      </c>
      <c r="S17" s="91">
        <v>8272000</v>
      </c>
      <c r="T17" s="91"/>
      <c r="U17" s="107">
        <f t="shared" si="0"/>
        <v>30000.980000000447</v>
      </c>
      <c r="V17" s="94">
        <f t="shared" si="1"/>
        <v>0.99638629529528189</v>
      </c>
      <c r="W17" s="99"/>
    </row>
    <row r="18" spans="1:188" ht="38.25" customHeight="1" x14ac:dyDescent="0.25">
      <c r="A18" s="100">
        <v>9</v>
      </c>
      <c r="B18" s="13" t="s">
        <v>48</v>
      </c>
      <c r="C18" s="109" t="s">
        <v>52</v>
      </c>
      <c r="D18" s="19" t="s">
        <v>53</v>
      </c>
      <c r="E18" s="14">
        <v>1</v>
      </c>
      <c r="F18" s="14">
        <v>5.4</v>
      </c>
      <c r="G18" s="15">
        <v>8133094</v>
      </c>
      <c r="H18" s="16" t="s">
        <v>29</v>
      </c>
      <c r="I18" s="17">
        <v>8133094</v>
      </c>
      <c r="J18" s="15">
        <v>32014</v>
      </c>
      <c r="K18" s="100" t="s">
        <v>30</v>
      </c>
      <c r="L18" s="101" t="s">
        <v>51</v>
      </c>
      <c r="M18" s="110">
        <v>43451</v>
      </c>
      <c r="N18" s="100" t="s">
        <v>40</v>
      </c>
      <c r="O18" s="111">
        <v>8131645.1699999999</v>
      </c>
      <c r="P18" s="106">
        <v>43476</v>
      </c>
      <c r="Q18" s="84">
        <v>1</v>
      </c>
      <c r="R18" s="100" t="s">
        <v>33</v>
      </c>
      <c r="S18" s="91">
        <v>5843700</v>
      </c>
      <c r="T18" s="91"/>
      <c r="U18" s="107">
        <f t="shared" si="0"/>
        <v>2287945.17</v>
      </c>
      <c r="V18" s="94">
        <f t="shared" si="1"/>
        <v>0.7186368659516903</v>
      </c>
      <c r="W18" s="99"/>
    </row>
    <row r="19" spans="1:188" ht="38.25" x14ac:dyDescent="0.25">
      <c r="A19" s="100">
        <v>10</v>
      </c>
      <c r="B19" s="13" t="s">
        <v>54</v>
      </c>
      <c r="C19" s="109" t="s">
        <v>55</v>
      </c>
      <c r="D19" s="19" t="s">
        <v>56</v>
      </c>
      <c r="E19" s="14">
        <v>1.2</v>
      </c>
      <c r="F19" s="14">
        <v>1.875</v>
      </c>
      <c r="G19" s="15">
        <v>9240741</v>
      </c>
      <c r="H19" s="16" t="s">
        <v>29</v>
      </c>
      <c r="I19" s="17">
        <v>9240741</v>
      </c>
      <c r="J19" s="15">
        <v>124551</v>
      </c>
      <c r="K19" s="100" t="s">
        <v>30</v>
      </c>
      <c r="L19" s="101" t="s">
        <v>57</v>
      </c>
      <c r="M19" s="110">
        <v>43451</v>
      </c>
      <c r="N19" s="100" t="s">
        <v>40</v>
      </c>
      <c r="O19" s="111">
        <v>9002284.6300000008</v>
      </c>
      <c r="P19" s="106">
        <v>43476</v>
      </c>
      <c r="Q19" s="84">
        <v>1</v>
      </c>
      <c r="R19" s="100" t="s">
        <v>33</v>
      </c>
      <c r="S19" s="91">
        <v>7047950</v>
      </c>
      <c r="T19" s="91"/>
      <c r="U19" s="107">
        <f t="shared" si="0"/>
        <v>1954334.6300000008</v>
      </c>
      <c r="V19" s="94">
        <f t="shared" si="1"/>
        <v>0.78290681640000526</v>
      </c>
      <c r="W19" s="99"/>
    </row>
    <row r="20" spans="1:188" ht="51" x14ac:dyDescent="0.25">
      <c r="A20" s="100">
        <v>11</v>
      </c>
      <c r="B20" s="13" t="s">
        <v>54</v>
      </c>
      <c r="C20" s="109" t="s">
        <v>58</v>
      </c>
      <c r="D20" s="19" t="s">
        <v>59</v>
      </c>
      <c r="E20" s="14">
        <v>1</v>
      </c>
      <c r="F20" s="14">
        <v>0</v>
      </c>
      <c r="G20" s="15">
        <v>8174645</v>
      </c>
      <c r="H20" s="16" t="s">
        <v>29</v>
      </c>
      <c r="I20" s="17">
        <v>8174645</v>
      </c>
      <c r="J20" s="15">
        <v>0</v>
      </c>
      <c r="K20" s="100" t="s">
        <v>30</v>
      </c>
      <c r="L20" s="101" t="s">
        <v>57</v>
      </c>
      <c r="M20" s="110">
        <v>43451</v>
      </c>
      <c r="N20" s="100" t="s">
        <v>40</v>
      </c>
      <c r="O20" s="111">
        <v>8076364.7199999997</v>
      </c>
      <c r="P20" s="106">
        <v>43476</v>
      </c>
      <c r="Q20" s="84">
        <v>1</v>
      </c>
      <c r="R20" s="100" t="s">
        <v>33</v>
      </c>
      <c r="S20" s="91">
        <v>8076364</v>
      </c>
      <c r="T20" s="91"/>
      <c r="U20" s="107">
        <f t="shared" si="0"/>
        <v>0.71999999973922968</v>
      </c>
      <c r="V20" s="94">
        <f t="shared" si="1"/>
        <v>0.99999991085098006</v>
      </c>
      <c r="W20" s="98" t="s">
        <v>153</v>
      </c>
    </row>
    <row r="21" spans="1:188" ht="36.75" customHeight="1" x14ac:dyDescent="0.25">
      <c r="A21" s="108">
        <v>12</v>
      </c>
      <c r="B21" s="35" t="s">
        <v>86</v>
      </c>
      <c r="C21" s="49" t="s">
        <v>122</v>
      </c>
      <c r="D21" s="36" t="s">
        <v>123</v>
      </c>
      <c r="E21" s="37">
        <v>1.2</v>
      </c>
      <c r="F21" s="37">
        <v>0</v>
      </c>
      <c r="G21" s="39">
        <v>8209287</v>
      </c>
      <c r="H21" s="92" t="s">
        <v>29</v>
      </c>
      <c r="I21" s="17">
        <v>8209287</v>
      </c>
      <c r="J21" s="92">
        <v>0</v>
      </c>
      <c r="K21" s="103" t="s">
        <v>118</v>
      </c>
      <c r="L21" s="96" t="s">
        <v>43</v>
      </c>
      <c r="M21" s="50" t="s">
        <v>148</v>
      </c>
      <c r="N21" s="103" t="s">
        <v>120</v>
      </c>
      <c r="O21" s="92">
        <v>8025248</v>
      </c>
      <c r="P21" s="105" t="s">
        <v>29</v>
      </c>
      <c r="Q21" s="102">
        <v>1</v>
      </c>
      <c r="R21" s="103" t="s">
        <v>121</v>
      </c>
      <c r="S21" s="92">
        <v>8025000</v>
      </c>
      <c r="T21" s="92"/>
      <c r="U21" s="93">
        <f t="shared" si="0"/>
        <v>248</v>
      </c>
      <c r="V21" s="56">
        <f t="shared" si="1"/>
        <v>0.99996909752820096</v>
      </c>
      <c r="W21" s="97" t="s">
        <v>153</v>
      </c>
    </row>
    <row r="22" spans="1:188" s="73" customFormat="1" ht="42" customHeight="1" x14ac:dyDescent="0.25">
      <c r="A22" s="82">
        <v>13</v>
      </c>
      <c r="B22" s="57" t="s">
        <v>26</v>
      </c>
      <c r="C22" s="58" t="s">
        <v>124</v>
      </c>
      <c r="D22" s="59" t="s">
        <v>125</v>
      </c>
      <c r="E22" s="60">
        <v>1</v>
      </c>
      <c r="F22" s="60">
        <v>0.6</v>
      </c>
      <c r="G22" s="61">
        <v>6840437</v>
      </c>
      <c r="H22" s="62">
        <f>I22-G22</f>
        <v>754135</v>
      </c>
      <c r="I22" s="63">
        <v>7594572</v>
      </c>
      <c r="J22" s="64">
        <v>0</v>
      </c>
      <c r="K22" s="65" t="s">
        <v>118</v>
      </c>
      <c r="L22" s="66" t="s">
        <v>150</v>
      </c>
      <c r="M22" s="67" t="s">
        <v>151</v>
      </c>
      <c r="N22" s="67" t="s">
        <v>152</v>
      </c>
      <c r="O22" s="68">
        <v>7162041.25</v>
      </c>
      <c r="P22" s="69">
        <v>43739</v>
      </c>
      <c r="Q22" s="70">
        <v>0.3</v>
      </c>
      <c r="R22" s="69">
        <v>44134</v>
      </c>
      <c r="S22" s="64">
        <v>0</v>
      </c>
      <c r="T22" s="64"/>
      <c r="U22" s="71">
        <v>0</v>
      </c>
      <c r="V22" s="70">
        <v>0</v>
      </c>
      <c r="W22" s="66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</row>
    <row r="23" spans="1:188" ht="38.25" customHeight="1" x14ac:dyDescent="0.25">
      <c r="A23" s="108">
        <v>14</v>
      </c>
      <c r="B23" s="35" t="s">
        <v>26</v>
      </c>
      <c r="C23" s="49" t="s">
        <v>126</v>
      </c>
      <c r="D23" s="36" t="s">
        <v>127</v>
      </c>
      <c r="E23" s="37">
        <v>1</v>
      </c>
      <c r="F23" s="37">
        <v>0</v>
      </c>
      <c r="G23" s="39">
        <v>7351203</v>
      </c>
      <c r="H23" s="92" t="s">
        <v>29</v>
      </c>
      <c r="I23" s="17">
        <v>7351203</v>
      </c>
      <c r="J23" s="92">
        <v>1734389.74</v>
      </c>
      <c r="K23" s="103" t="s">
        <v>118</v>
      </c>
      <c r="L23" s="96" t="s">
        <v>119</v>
      </c>
      <c r="M23" s="50" t="s">
        <v>147</v>
      </c>
      <c r="N23" s="103" t="s">
        <v>120</v>
      </c>
      <c r="O23" s="92">
        <v>6851673.9400000004</v>
      </c>
      <c r="P23" s="105">
        <v>43552</v>
      </c>
      <c r="Q23" s="102">
        <v>0.5</v>
      </c>
      <c r="R23" s="103" t="s">
        <v>121</v>
      </c>
      <c r="S23" s="92">
        <v>0</v>
      </c>
      <c r="T23" s="92"/>
      <c r="U23" s="93">
        <f>O23-S23</f>
        <v>6851673.9400000004</v>
      </c>
      <c r="V23" s="102">
        <v>0</v>
      </c>
      <c r="W23" s="103" t="s">
        <v>29</v>
      </c>
    </row>
    <row r="24" spans="1:188" ht="38.25" x14ac:dyDescent="0.25">
      <c r="A24" s="125">
        <v>15</v>
      </c>
      <c r="B24" s="35" t="s">
        <v>36</v>
      </c>
      <c r="C24" s="126" t="s">
        <v>128</v>
      </c>
      <c r="D24" s="36" t="s">
        <v>129</v>
      </c>
      <c r="E24" s="37">
        <v>1.2769999999999999</v>
      </c>
      <c r="F24" s="37">
        <v>4.5</v>
      </c>
      <c r="G24" s="39">
        <v>9347740</v>
      </c>
      <c r="H24" s="92" t="s">
        <v>29</v>
      </c>
      <c r="I24" s="17">
        <v>9347740</v>
      </c>
      <c r="J24" s="92">
        <v>701522</v>
      </c>
      <c r="K24" s="128" t="s">
        <v>118</v>
      </c>
      <c r="L24" s="129" t="s">
        <v>130</v>
      </c>
      <c r="M24" s="127">
        <v>43572</v>
      </c>
      <c r="N24" s="161">
        <v>43597</v>
      </c>
      <c r="O24" s="120">
        <v>17744844.68</v>
      </c>
      <c r="P24" s="131">
        <v>43604</v>
      </c>
      <c r="Q24" s="102">
        <v>1</v>
      </c>
      <c r="R24" s="127">
        <v>43969</v>
      </c>
      <c r="S24" s="120">
        <v>13330530</v>
      </c>
      <c r="T24" s="120"/>
      <c r="U24" s="121">
        <f>O24-S24</f>
        <v>4414314.68</v>
      </c>
      <c r="V24" s="168">
        <v>0</v>
      </c>
      <c r="W24" s="133" t="s">
        <v>29</v>
      </c>
    </row>
    <row r="25" spans="1:188" ht="51" x14ac:dyDescent="0.25">
      <c r="A25" s="125"/>
      <c r="B25" s="35" t="s">
        <v>36</v>
      </c>
      <c r="C25" s="126"/>
      <c r="D25" s="36" t="s">
        <v>131</v>
      </c>
      <c r="E25" s="37">
        <v>1.21</v>
      </c>
      <c r="F25" s="37">
        <v>4.7</v>
      </c>
      <c r="G25" s="39">
        <v>9388821</v>
      </c>
      <c r="H25" s="92" t="s">
        <v>29</v>
      </c>
      <c r="I25" s="17">
        <v>9388821</v>
      </c>
      <c r="J25" s="92">
        <v>314752</v>
      </c>
      <c r="K25" s="128"/>
      <c r="L25" s="129"/>
      <c r="M25" s="128"/>
      <c r="N25" s="162"/>
      <c r="O25" s="120"/>
      <c r="P25" s="131"/>
      <c r="Q25" s="102">
        <v>1</v>
      </c>
      <c r="R25" s="128"/>
      <c r="S25" s="120"/>
      <c r="T25" s="120"/>
      <c r="U25" s="122"/>
      <c r="V25" s="128"/>
      <c r="W25" s="129"/>
    </row>
    <row r="26" spans="1:188" x14ac:dyDescent="0.25">
      <c r="A26" s="41"/>
      <c r="B26" s="42"/>
      <c r="C26" s="43"/>
      <c r="D26" s="44" t="s">
        <v>64</v>
      </c>
      <c r="E26" s="45">
        <f>SUM(E24:E25)</f>
        <v>2.4870000000000001</v>
      </c>
      <c r="F26" s="46">
        <f>SUM(F24:F25)</f>
        <v>9.1999999999999993</v>
      </c>
      <c r="G26" s="46">
        <f>SUM(G24:G25)</f>
        <v>18736561</v>
      </c>
      <c r="H26" s="92" t="s">
        <v>29</v>
      </c>
      <c r="I26" s="46">
        <f>SUM(I24:I25)</f>
        <v>18736561</v>
      </c>
      <c r="J26" s="46">
        <f>SUM(J24:J25)</f>
        <v>1016274</v>
      </c>
      <c r="K26" s="103"/>
      <c r="L26" s="103"/>
      <c r="M26" s="103"/>
      <c r="N26" s="103"/>
      <c r="O26" s="46">
        <f>SUM(O24:O25)</f>
        <v>17744844.68</v>
      </c>
      <c r="P26" s="105"/>
      <c r="Q26" s="103"/>
      <c r="R26" s="103"/>
      <c r="S26" s="24">
        <f>SUM(S24:S25)</f>
        <v>13330530</v>
      </c>
      <c r="T26" s="24"/>
      <c r="U26" s="27">
        <f>SUM(U24:U25)</f>
        <v>4414314.68</v>
      </c>
      <c r="V26" s="103"/>
      <c r="W26" s="103"/>
    </row>
    <row r="27" spans="1:188" ht="39.75" customHeight="1" x14ac:dyDescent="0.25">
      <c r="A27" s="139">
        <v>16</v>
      </c>
      <c r="B27" s="75" t="s">
        <v>48</v>
      </c>
      <c r="C27" s="144" t="s">
        <v>154</v>
      </c>
      <c r="D27" s="74" t="s">
        <v>155</v>
      </c>
      <c r="E27" s="14">
        <v>1.98</v>
      </c>
      <c r="F27" s="14">
        <v>0</v>
      </c>
      <c r="G27" s="15">
        <v>19495846</v>
      </c>
      <c r="H27" s="16" t="s">
        <v>29</v>
      </c>
      <c r="I27" s="17"/>
      <c r="J27" s="15">
        <v>0</v>
      </c>
      <c r="K27" s="139" t="s">
        <v>176</v>
      </c>
      <c r="L27" s="147" t="s">
        <v>175</v>
      </c>
      <c r="M27" s="163" t="s">
        <v>29</v>
      </c>
      <c r="N27" s="163" t="s">
        <v>177</v>
      </c>
      <c r="O27" s="137">
        <v>20165041.050000001</v>
      </c>
      <c r="P27" s="138"/>
      <c r="Q27" s="84">
        <v>0</v>
      </c>
      <c r="R27" s="139" t="s">
        <v>178</v>
      </c>
      <c r="S27" s="140">
        <v>0</v>
      </c>
      <c r="T27" s="140">
        <v>0</v>
      </c>
      <c r="U27" s="141">
        <v>0</v>
      </c>
      <c r="V27" s="143">
        <f>S27/O27</f>
        <v>0</v>
      </c>
      <c r="W27" s="165" t="s">
        <v>161</v>
      </c>
    </row>
    <row r="28" spans="1:188" ht="49.5" customHeight="1" x14ac:dyDescent="0.25">
      <c r="A28" s="139"/>
      <c r="B28" s="75" t="s">
        <v>98</v>
      </c>
      <c r="C28" s="145"/>
      <c r="D28" s="74" t="s">
        <v>156</v>
      </c>
      <c r="E28" s="14">
        <v>0</v>
      </c>
      <c r="F28" s="14">
        <v>5</v>
      </c>
      <c r="G28" s="15">
        <v>1494883</v>
      </c>
      <c r="H28" s="16" t="s">
        <v>29</v>
      </c>
      <c r="I28" s="17"/>
      <c r="J28" s="15">
        <v>0</v>
      </c>
      <c r="K28" s="139"/>
      <c r="L28" s="147"/>
      <c r="M28" s="146"/>
      <c r="N28" s="146"/>
      <c r="O28" s="137"/>
      <c r="P28" s="138"/>
      <c r="Q28" s="84">
        <v>0</v>
      </c>
      <c r="R28" s="139"/>
      <c r="S28" s="140"/>
      <c r="T28" s="140"/>
      <c r="U28" s="142"/>
      <c r="V28" s="139"/>
      <c r="W28" s="149"/>
    </row>
    <row r="29" spans="1:188" x14ac:dyDescent="0.25">
      <c r="A29" s="20"/>
      <c r="B29" s="21"/>
      <c r="C29" s="22"/>
      <c r="D29" s="22" t="s">
        <v>64</v>
      </c>
      <c r="E29" s="23">
        <f>SUM(E27:E28)</f>
        <v>1.98</v>
      </c>
      <c r="F29" s="23">
        <f>SUM(F27:F28)</f>
        <v>5</v>
      </c>
      <c r="G29" s="23">
        <f>SUM(G27:G28)</f>
        <v>20990729</v>
      </c>
      <c r="H29" s="16" t="s">
        <v>29</v>
      </c>
      <c r="I29" s="24">
        <f>SUM(I27:I28)</f>
        <v>0</v>
      </c>
      <c r="J29" s="24">
        <f>SUM(J27:J28)</f>
        <v>0</v>
      </c>
      <c r="K29" s="20"/>
      <c r="L29" s="25"/>
      <c r="M29" s="110"/>
      <c r="N29" s="100"/>
      <c r="O29" s="24">
        <f>SUM(O27:O28)</f>
        <v>20165041.050000001</v>
      </c>
      <c r="P29" s="26"/>
      <c r="Q29" s="20"/>
      <c r="R29" s="20"/>
      <c r="S29" s="24">
        <f>SUM(S27:S28)</f>
        <v>0</v>
      </c>
      <c r="T29" s="24"/>
      <c r="U29" s="27">
        <f>SUM(U27:U28)</f>
        <v>0</v>
      </c>
      <c r="V29" s="20"/>
      <c r="W29" s="20"/>
    </row>
    <row r="30" spans="1:188" ht="87.75" customHeight="1" x14ac:dyDescent="0.25">
      <c r="A30" s="139">
        <v>17</v>
      </c>
      <c r="B30" s="75" t="s">
        <v>83</v>
      </c>
      <c r="C30" s="144" t="s">
        <v>157</v>
      </c>
      <c r="D30" s="74" t="s">
        <v>158</v>
      </c>
      <c r="E30" s="14">
        <v>0.7</v>
      </c>
      <c r="F30" s="14">
        <v>0</v>
      </c>
      <c r="G30" s="15">
        <v>7664621</v>
      </c>
      <c r="H30" s="16" t="s">
        <v>29</v>
      </c>
      <c r="I30" s="17">
        <f>G30</f>
        <v>7664621</v>
      </c>
      <c r="J30" s="15">
        <v>0</v>
      </c>
      <c r="K30" s="139" t="s">
        <v>30</v>
      </c>
      <c r="L30" s="129" t="s">
        <v>141</v>
      </c>
      <c r="M30" s="146"/>
      <c r="N30" s="139"/>
      <c r="O30" s="137">
        <v>10389836.189999999</v>
      </c>
      <c r="P30" s="138">
        <v>43473</v>
      </c>
      <c r="Q30" s="84">
        <v>0.1</v>
      </c>
      <c r="R30" s="139" t="s">
        <v>45</v>
      </c>
      <c r="S30" s="140">
        <v>0</v>
      </c>
      <c r="T30" s="140"/>
      <c r="U30" s="141">
        <f>O30-S30</f>
        <v>10389836.189999999</v>
      </c>
      <c r="V30" s="143">
        <f>S30/O30</f>
        <v>0</v>
      </c>
      <c r="W30" s="99"/>
    </row>
    <row r="31" spans="1:188" ht="42.75" customHeight="1" x14ac:dyDescent="0.25">
      <c r="A31" s="139"/>
      <c r="B31" s="75" t="s">
        <v>26</v>
      </c>
      <c r="C31" s="144"/>
      <c r="D31" s="74" t="s">
        <v>160</v>
      </c>
      <c r="E31" s="14">
        <v>0</v>
      </c>
      <c r="F31" s="14">
        <v>3</v>
      </c>
      <c r="G31" s="15"/>
      <c r="H31" s="15">
        <v>2429077</v>
      </c>
      <c r="I31" s="17">
        <f>+H31</f>
        <v>2429077</v>
      </c>
      <c r="J31" s="15"/>
      <c r="K31" s="139"/>
      <c r="L31" s="129"/>
      <c r="M31" s="146"/>
      <c r="N31" s="139"/>
      <c r="O31" s="137"/>
      <c r="P31" s="138"/>
      <c r="Q31" s="84">
        <v>0</v>
      </c>
      <c r="R31" s="139"/>
      <c r="S31" s="140"/>
      <c r="T31" s="140"/>
      <c r="U31" s="141"/>
      <c r="V31" s="143"/>
      <c r="W31" s="99"/>
    </row>
    <row r="32" spans="1:188" ht="42.75" customHeight="1" x14ac:dyDescent="0.25">
      <c r="A32" s="139"/>
      <c r="B32" s="13" t="s">
        <v>26</v>
      </c>
      <c r="C32" s="145"/>
      <c r="D32" s="74" t="s">
        <v>159</v>
      </c>
      <c r="E32" s="14">
        <v>0</v>
      </c>
      <c r="F32" s="14">
        <v>2</v>
      </c>
      <c r="G32" s="15"/>
      <c r="H32" s="15">
        <v>634280</v>
      </c>
      <c r="I32" s="17">
        <f>+H32</f>
        <v>634280</v>
      </c>
      <c r="J32" s="15">
        <v>0</v>
      </c>
      <c r="K32" s="139"/>
      <c r="L32" s="129"/>
      <c r="M32" s="146"/>
      <c r="N32" s="139"/>
      <c r="O32" s="137"/>
      <c r="P32" s="138"/>
      <c r="Q32" s="84">
        <v>0</v>
      </c>
      <c r="R32" s="139"/>
      <c r="S32" s="140"/>
      <c r="T32" s="140"/>
      <c r="U32" s="142"/>
      <c r="V32" s="139"/>
      <c r="W32" s="99"/>
    </row>
    <row r="33" spans="1:188" x14ac:dyDescent="0.25">
      <c r="A33" s="20"/>
      <c r="B33" s="21"/>
      <c r="C33" s="22"/>
      <c r="D33" s="22" t="s">
        <v>64</v>
      </c>
      <c r="E33" s="23">
        <f>SUM(E30:E32)</f>
        <v>0.7</v>
      </c>
      <c r="F33" s="23">
        <f>SUM(F30:F32)</f>
        <v>5</v>
      </c>
      <c r="G33" s="23">
        <f>SUM(G30:G32)</f>
        <v>7664621</v>
      </c>
      <c r="H33" s="23">
        <f>SUM(H31:H32)</f>
        <v>3063357</v>
      </c>
      <c r="I33" s="24">
        <f>SUM(I30:I32)</f>
        <v>10727978</v>
      </c>
      <c r="J33" s="24">
        <f>SUM(J30:J32)</f>
        <v>0</v>
      </c>
      <c r="K33" s="20"/>
      <c r="L33" s="25"/>
      <c r="M33" s="110"/>
      <c r="N33" s="100"/>
      <c r="O33" s="24">
        <f>SUM(O30:O32)</f>
        <v>10389836.189999999</v>
      </c>
      <c r="P33" s="26"/>
      <c r="Q33" s="20"/>
      <c r="R33" s="20"/>
      <c r="S33" s="24">
        <f>SUM(S30:S32)</f>
        <v>0</v>
      </c>
      <c r="T33" s="24"/>
      <c r="U33" s="27">
        <f>SUM(U30:U32)</f>
        <v>10389836.189999999</v>
      </c>
      <c r="V33" s="20"/>
      <c r="W33" s="20"/>
    </row>
    <row r="34" spans="1:188" ht="38.25" customHeight="1" x14ac:dyDescent="0.25">
      <c r="A34" s="139">
        <v>18</v>
      </c>
      <c r="B34" s="13" t="s">
        <v>26</v>
      </c>
      <c r="C34" s="145" t="s">
        <v>60</v>
      </c>
      <c r="D34" s="77" t="s">
        <v>61</v>
      </c>
      <c r="E34" s="14">
        <v>1</v>
      </c>
      <c r="F34" s="14">
        <v>0</v>
      </c>
      <c r="G34" s="15">
        <v>6863452</v>
      </c>
      <c r="H34" s="16" t="s">
        <v>29</v>
      </c>
      <c r="I34" s="17">
        <v>6863452</v>
      </c>
      <c r="J34" s="15">
        <v>0</v>
      </c>
      <c r="K34" s="139" t="s">
        <v>30</v>
      </c>
      <c r="L34" s="147" t="s">
        <v>43</v>
      </c>
      <c r="M34" s="146">
        <v>43451</v>
      </c>
      <c r="N34" s="139" t="s">
        <v>44</v>
      </c>
      <c r="O34" s="137">
        <v>10278066.699999999</v>
      </c>
      <c r="P34" s="138">
        <v>43473</v>
      </c>
      <c r="Q34" s="84">
        <v>1</v>
      </c>
      <c r="R34" s="139" t="s">
        <v>45</v>
      </c>
      <c r="S34" s="140">
        <v>10271400</v>
      </c>
      <c r="T34" s="91"/>
      <c r="U34" s="141">
        <f>O34-S34</f>
        <v>6666.6999999992549</v>
      </c>
      <c r="V34" s="143">
        <f>S34/O34</f>
        <v>0.99935136634207689</v>
      </c>
      <c r="W34" s="149"/>
    </row>
    <row r="35" spans="1:188" ht="42.75" customHeight="1" x14ac:dyDescent="0.25">
      <c r="A35" s="139"/>
      <c r="B35" s="13" t="s">
        <v>62</v>
      </c>
      <c r="C35" s="145"/>
      <c r="D35" s="78" t="s">
        <v>63</v>
      </c>
      <c r="E35" s="14">
        <v>0.5</v>
      </c>
      <c r="F35" s="14">
        <v>0</v>
      </c>
      <c r="G35" s="15">
        <v>3416484</v>
      </c>
      <c r="H35" s="16" t="s">
        <v>29</v>
      </c>
      <c r="I35" s="17">
        <v>3416484</v>
      </c>
      <c r="J35" s="15">
        <v>0</v>
      </c>
      <c r="K35" s="139"/>
      <c r="L35" s="147"/>
      <c r="M35" s="146"/>
      <c r="N35" s="139"/>
      <c r="O35" s="137"/>
      <c r="P35" s="138"/>
      <c r="Q35" s="84">
        <v>1</v>
      </c>
      <c r="R35" s="139"/>
      <c r="S35" s="140"/>
      <c r="T35" s="91"/>
      <c r="U35" s="142"/>
      <c r="V35" s="139"/>
      <c r="W35" s="149"/>
    </row>
    <row r="36" spans="1:188" x14ac:dyDescent="0.25">
      <c r="A36" s="20"/>
      <c r="B36" s="21"/>
      <c r="C36" s="22"/>
      <c r="D36" s="22" t="s">
        <v>64</v>
      </c>
      <c r="E36" s="23">
        <f>SUM(E34:E35)</f>
        <v>1.5</v>
      </c>
      <c r="F36" s="23">
        <f>SUM(F34:F35)</f>
        <v>0</v>
      </c>
      <c r="G36" s="23">
        <f>SUM(G34:G35)</f>
        <v>10279936</v>
      </c>
      <c r="H36" s="16" t="s">
        <v>29</v>
      </c>
      <c r="I36" s="24">
        <f>SUM(I34:I35)</f>
        <v>10279936</v>
      </c>
      <c r="J36" s="24">
        <f>SUM(J34:J35)</f>
        <v>0</v>
      </c>
      <c r="K36" s="20"/>
      <c r="L36" s="25"/>
      <c r="M36" s="110"/>
      <c r="N36" s="100"/>
      <c r="O36" s="24">
        <f>SUM(O34:O35)</f>
        <v>10278066.699999999</v>
      </c>
      <c r="P36" s="26"/>
      <c r="Q36" s="20"/>
      <c r="R36" s="20"/>
      <c r="S36" s="24">
        <f>SUM(S34:S35)</f>
        <v>10271400</v>
      </c>
      <c r="T36" s="24"/>
      <c r="U36" s="27">
        <f>SUM(U34:U35)</f>
        <v>6666.6999999992549</v>
      </c>
      <c r="V36" s="20"/>
      <c r="W36" s="20"/>
    </row>
    <row r="37" spans="1:188" ht="38.25" x14ac:dyDescent="0.25">
      <c r="A37" s="139">
        <v>19</v>
      </c>
      <c r="B37" s="13" t="s">
        <v>36</v>
      </c>
      <c r="C37" s="145" t="s">
        <v>65</v>
      </c>
      <c r="D37" s="19" t="s">
        <v>66</v>
      </c>
      <c r="E37" s="14">
        <v>1</v>
      </c>
      <c r="F37" s="14">
        <v>0</v>
      </c>
      <c r="G37" s="15">
        <v>6838185</v>
      </c>
      <c r="H37" s="16" t="s">
        <v>29</v>
      </c>
      <c r="I37" s="17">
        <v>6838185</v>
      </c>
      <c r="J37" s="15">
        <v>0</v>
      </c>
      <c r="K37" s="139" t="s">
        <v>30</v>
      </c>
      <c r="L37" s="147" t="s">
        <v>67</v>
      </c>
      <c r="M37" s="146">
        <v>43451</v>
      </c>
      <c r="N37" s="139" t="s">
        <v>32</v>
      </c>
      <c r="O37" s="137">
        <v>11372251.4</v>
      </c>
      <c r="P37" s="148">
        <v>43476</v>
      </c>
      <c r="Q37" s="84">
        <v>1</v>
      </c>
      <c r="R37" s="139" t="s">
        <v>33</v>
      </c>
      <c r="S37" s="140">
        <v>9059146</v>
      </c>
      <c r="T37" s="140"/>
      <c r="U37" s="141">
        <f>O37-S37</f>
        <v>2313105.4000000004</v>
      </c>
      <c r="V37" s="143">
        <f>S37/O37</f>
        <v>0.79660092635658752</v>
      </c>
      <c r="W37" s="149"/>
    </row>
    <row r="38" spans="1:188" ht="51" x14ac:dyDescent="0.25">
      <c r="A38" s="139"/>
      <c r="B38" s="13" t="s">
        <v>54</v>
      </c>
      <c r="C38" s="145"/>
      <c r="D38" s="19" t="s">
        <v>68</v>
      </c>
      <c r="E38" s="28">
        <v>0.63200000000000001</v>
      </c>
      <c r="F38" s="14">
        <v>2.5</v>
      </c>
      <c r="G38" s="15">
        <v>4731713</v>
      </c>
      <c r="H38" s="16" t="s">
        <v>29</v>
      </c>
      <c r="I38" s="17">
        <v>4731713</v>
      </c>
      <c r="J38" s="15">
        <v>267557</v>
      </c>
      <c r="K38" s="139"/>
      <c r="L38" s="147"/>
      <c r="M38" s="146"/>
      <c r="N38" s="139"/>
      <c r="O38" s="137"/>
      <c r="P38" s="148"/>
      <c r="Q38" s="84">
        <v>1</v>
      </c>
      <c r="R38" s="139"/>
      <c r="S38" s="140"/>
      <c r="T38" s="140"/>
      <c r="U38" s="142"/>
      <c r="V38" s="139"/>
      <c r="W38" s="149"/>
    </row>
    <row r="39" spans="1:188" x14ac:dyDescent="0.25">
      <c r="A39" s="20"/>
      <c r="B39" s="21"/>
      <c r="C39" s="25"/>
      <c r="D39" s="22" t="s">
        <v>64</v>
      </c>
      <c r="E39" s="29">
        <f>SUM(E37:E38)</f>
        <v>1.6320000000000001</v>
      </c>
      <c r="F39" s="29">
        <f>SUM(F37:F38)</f>
        <v>2.5</v>
      </c>
      <c r="G39" s="23">
        <f>SUM(G37:G38)</f>
        <v>11569898</v>
      </c>
      <c r="H39" s="16" t="s">
        <v>29</v>
      </c>
      <c r="I39" s="24">
        <f>SUM(I37:I38)</f>
        <v>11569898</v>
      </c>
      <c r="J39" s="23">
        <f>SUM(J37:J38)</f>
        <v>267557</v>
      </c>
      <c r="K39" s="20"/>
      <c r="L39" s="25"/>
      <c r="M39" s="110"/>
      <c r="N39" s="100"/>
      <c r="O39" s="30">
        <f>SUM(O37:O38)</f>
        <v>11372251.4</v>
      </c>
      <c r="P39" s="26"/>
      <c r="Q39" s="20"/>
      <c r="R39" s="20"/>
      <c r="S39" s="24">
        <f>SUM(S37)</f>
        <v>9059146</v>
      </c>
      <c r="T39" s="24"/>
      <c r="U39" s="31">
        <f>SUM(U37)</f>
        <v>2313105.4000000004</v>
      </c>
      <c r="V39" s="32"/>
      <c r="W39" s="20"/>
    </row>
    <row r="40" spans="1:188" ht="38.25" x14ac:dyDescent="0.25">
      <c r="A40" s="100">
        <v>20</v>
      </c>
      <c r="B40" s="13" t="s">
        <v>48</v>
      </c>
      <c r="C40" s="109" t="s">
        <v>69</v>
      </c>
      <c r="D40" s="19" t="s">
        <v>70</v>
      </c>
      <c r="E40" s="14">
        <v>1</v>
      </c>
      <c r="F40" s="14">
        <v>0</v>
      </c>
      <c r="G40" s="15">
        <v>8255128</v>
      </c>
      <c r="H40" s="16" t="s">
        <v>29</v>
      </c>
      <c r="I40" s="17">
        <v>8255128</v>
      </c>
      <c r="J40" s="15">
        <v>39925</v>
      </c>
      <c r="K40" s="100" t="s">
        <v>30</v>
      </c>
      <c r="L40" s="101" t="s">
        <v>39</v>
      </c>
      <c r="M40" s="110">
        <v>43451</v>
      </c>
      <c r="N40" s="100" t="s">
        <v>40</v>
      </c>
      <c r="O40" s="111">
        <v>8233929.2599999998</v>
      </c>
      <c r="P40" s="106">
        <v>43476</v>
      </c>
      <c r="Q40" s="84">
        <v>1</v>
      </c>
      <c r="R40" s="100" t="s">
        <v>33</v>
      </c>
      <c r="S40" s="91">
        <v>5717775</v>
      </c>
      <c r="T40" s="91"/>
      <c r="U40" s="107">
        <f>O40-S40</f>
        <v>2516154.2599999998</v>
      </c>
      <c r="V40" s="94">
        <f>S40/O40</f>
        <v>0.69441633750445897</v>
      </c>
      <c r="W40" s="99"/>
    </row>
    <row r="41" spans="1:188" ht="38.25" x14ac:dyDescent="0.25">
      <c r="A41" s="100">
        <v>21</v>
      </c>
      <c r="B41" s="13" t="s">
        <v>48</v>
      </c>
      <c r="C41" s="109" t="s">
        <v>71</v>
      </c>
      <c r="D41" s="19" t="s">
        <v>72</v>
      </c>
      <c r="E41" s="14">
        <v>1</v>
      </c>
      <c r="F41" s="14">
        <v>0</v>
      </c>
      <c r="G41" s="15">
        <v>7616436</v>
      </c>
      <c r="H41" s="16" t="s">
        <v>29</v>
      </c>
      <c r="I41" s="17">
        <v>7616436</v>
      </c>
      <c r="J41" s="15">
        <v>50795</v>
      </c>
      <c r="K41" s="100" t="s">
        <v>30</v>
      </c>
      <c r="L41" s="101" t="s">
        <v>73</v>
      </c>
      <c r="M41" s="110">
        <v>43451</v>
      </c>
      <c r="N41" s="100" t="s">
        <v>40</v>
      </c>
      <c r="O41" s="111">
        <v>7614442.3799999999</v>
      </c>
      <c r="P41" s="106">
        <v>43476</v>
      </c>
      <c r="Q41" s="84">
        <v>0.97</v>
      </c>
      <c r="R41" s="100" t="s">
        <v>33</v>
      </c>
      <c r="S41" s="91">
        <v>7202800</v>
      </c>
      <c r="T41" s="91"/>
      <c r="U41" s="107">
        <f>O41-S41</f>
        <v>411642.37999999989</v>
      </c>
      <c r="V41" s="94">
        <f>S41/O41</f>
        <v>0.94593926128048267</v>
      </c>
      <c r="W41" s="99"/>
    </row>
    <row r="42" spans="1:188" ht="38.25" x14ac:dyDescent="0.25">
      <c r="A42" s="108">
        <v>22</v>
      </c>
      <c r="B42" s="13" t="s">
        <v>26</v>
      </c>
      <c r="C42" s="109" t="s">
        <v>74</v>
      </c>
      <c r="D42" s="19" t="s">
        <v>75</v>
      </c>
      <c r="E42" s="14">
        <v>1</v>
      </c>
      <c r="F42" s="14">
        <v>0</v>
      </c>
      <c r="G42" s="15">
        <v>7760213</v>
      </c>
      <c r="H42" s="16" t="s">
        <v>29</v>
      </c>
      <c r="I42" s="17">
        <v>7760213</v>
      </c>
      <c r="J42" s="15">
        <v>0</v>
      </c>
      <c r="K42" s="100" t="s">
        <v>30</v>
      </c>
      <c r="L42" s="101" t="s">
        <v>43</v>
      </c>
      <c r="M42" s="110">
        <v>43451</v>
      </c>
      <c r="N42" s="100" t="s">
        <v>44</v>
      </c>
      <c r="O42" s="111">
        <v>7758046.2800000003</v>
      </c>
      <c r="P42" s="106">
        <v>43473</v>
      </c>
      <c r="Q42" s="33">
        <v>1</v>
      </c>
      <c r="R42" s="100" t="s">
        <v>45</v>
      </c>
      <c r="S42" s="91">
        <v>7757800</v>
      </c>
      <c r="T42" s="91"/>
      <c r="U42" s="107">
        <f>O42-S42</f>
        <v>246.28000000026077</v>
      </c>
      <c r="V42" s="94">
        <f>S42/O42</f>
        <v>0.99996825489419483</v>
      </c>
      <c r="W42" s="98" t="s">
        <v>153</v>
      </c>
    </row>
    <row r="43" spans="1:188" x14ac:dyDescent="0.25">
      <c r="A43" s="108">
        <v>22</v>
      </c>
      <c r="B43" s="13"/>
      <c r="C43" s="109"/>
      <c r="D43" s="85" t="s">
        <v>168</v>
      </c>
      <c r="E43" s="14">
        <f>E42+E41+E40+E39+E36+E33+E29+E26+E23+E22+E21+E20+E19+E18+E17+E16+E15+E14+E13+E12+E9+E8</f>
        <v>27.954000000000001</v>
      </c>
      <c r="F43" s="14">
        <f t="shared" ref="F43:T43" si="2">F42+F41+F40+F39+F36+F33+F29+F26+F23+F22+F21+F20+F19+F18+F17+F16+F15+F14+F13+F12+F9+F8</f>
        <v>31.425000000000004</v>
      </c>
      <c r="G43" s="14">
        <f t="shared" si="2"/>
        <v>213483826</v>
      </c>
      <c r="H43" s="14">
        <f>H33+H22</f>
        <v>3817492</v>
      </c>
      <c r="I43" s="14">
        <f t="shared" si="2"/>
        <v>196310589</v>
      </c>
      <c r="J43" s="14">
        <f t="shared" si="2"/>
        <v>4298485.74</v>
      </c>
      <c r="K43" s="14"/>
      <c r="L43" s="14"/>
      <c r="M43" s="14"/>
      <c r="N43" s="14"/>
      <c r="O43" s="14">
        <f t="shared" si="2"/>
        <v>211991042.78999999</v>
      </c>
      <c r="P43" s="14"/>
      <c r="Q43" s="14"/>
      <c r="R43" s="14"/>
      <c r="S43" s="14">
        <f t="shared" si="2"/>
        <v>146855637</v>
      </c>
      <c r="T43" s="14">
        <f t="shared" si="2"/>
        <v>0</v>
      </c>
      <c r="U43" s="14">
        <f>U42+U41+U40+U39+U36+U33+U29+U26+U23+U22+U21+U20+U19+U18+U17+U16+U15+U14+U13+U12+U9+U8</f>
        <v>37808323.489999995</v>
      </c>
      <c r="V43" s="94"/>
      <c r="W43" s="98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</row>
    <row r="44" spans="1:188" ht="20.25" x14ac:dyDescent="0.25">
      <c r="A44" s="135" t="s">
        <v>167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</row>
    <row r="45" spans="1:188" ht="51" x14ac:dyDescent="0.25">
      <c r="A45" s="139">
        <v>23</v>
      </c>
      <c r="B45" s="13" t="s">
        <v>36</v>
      </c>
      <c r="C45" s="145" t="s">
        <v>76</v>
      </c>
      <c r="D45" s="19" t="s">
        <v>146</v>
      </c>
      <c r="E45" s="14">
        <v>1</v>
      </c>
      <c r="F45" s="14">
        <v>0</v>
      </c>
      <c r="G45" s="15">
        <v>2618406</v>
      </c>
      <c r="H45" s="16" t="s">
        <v>29</v>
      </c>
      <c r="I45" s="17">
        <v>2618406</v>
      </c>
      <c r="J45" s="15">
        <v>0</v>
      </c>
      <c r="K45" s="139" t="s">
        <v>77</v>
      </c>
      <c r="L45" s="147" t="s">
        <v>39</v>
      </c>
      <c r="M45" s="146">
        <v>43451</v>
      </c>
      <c r="N45" s="139" t="s">
        <v>40</v>
      </c>
      <c r="O45" s="137">
        <v>11047367.68</v>
      </c>
      <c r="P45" s="148">
        <v>43476</v>
      </c>
      <c r="Q45" s="84">
        <v>1</v>
      </c>
      <c r="R45" s="148" t="s">
        <v>33</v>
      </c>
      <c r="S45" s="140">
        <v>10954000</v>
      </c>
      <c r="T45" s="140"/>
      <c r="U45" s="141">
        <f>O45-S45</f>
        <v>93367.679999999702</v>
      </c>
      <c r="V45" s="143">
        <f>S45/O45</f>
        <v>0.99154842287280509</v>
      </c>
      <c r="W45" s="142" t="s">
        <v>153</v>
      </c>
    </row>
    <row r="46" spans="1:188" ht="51" x14ac:dyDescent="0.25">
      <c r="A46" s="139"/>
      <c r="B46" s="13" t="s">
        <v>36</v>
      </c>
      <c r="C46" s="145"/>
      <c r="D46" s="19" t="s">
        <v>78</v>
      </c>
      <c r="E46" s="28">
        <v>3.133</v>
      </c>
      <c r="F46" s="14">
        <v>0</v>
      </c>
      <c r="G46" s="15">
        <v>5802550</v>
      </c>
      <c r="H46" s="16" t="s">
        <v>29</v>
      </c>
      <c r="I46" s="17">
        <v>5802550</v>
      </c>
      <c r="J46" s="15">
        <v>0</v>
      </c>
      <c r="K46" s="139"/>
      <c r="L46" s="147"/>
      <c r="M46" s="146"/>
      <c r="N46" s="139"/>
      <c r="O46" s="137"/>
      <c r="P46" s="148"/>
      <c r="Q46" s="84">
        <v>1</v>
      </c>
      <c r="R46" s="139"/>
      <c r="S46" s="140"/>
      <c r="T46" s="140"/>
      <c r="U46" s="142"/>
      <c r="V46" s="143"/>
      <c r="W46" s="139"/>
    </row>
    <row r="47" spans="1:188" ht="38.25" x14ac:dyDescent="0.25">
      <c r="A47" s="139"/>
      <c r="B47" s="13" t="s">
        <v>36</v>
      </c>
      <c r="C47" s="145"/>
      <c r="D47" s="19" t="s">
        <v>79</v>
      </c>
      <c r="E47" s="14">
        <v>0.9</v>
      </c>
      <c r="F47" s="14">
        <v>0</v>
      </c>
      <c r="G47" s="15">
        <v>1787804</v>
      </c>
      <c r="H47" s="16" t="s">
        <v>29</v>
      </c>
      <c r="I47" s="17">
        <v>1787804</v>
      </c>
      <c r="J47" s="15">
        <v>0</v>
      </c>
      <c r="K47" s="139"/>
      <c r="L47" s="147"/>
      <c r="M47" s="146"/>
      <c r="N47" s="139"/>
      <c r="O47" s="137"/>
      <c r="P47" s="148"/>
      <c r="Q47" s="84">
        <v>1</v>
      </c>
      <c r="R47" s="139"/>
      <c r="S47" s="140"/>
      <c r="T47" s="140"/>
      <c r="U47" s="142"/>
      <c r="V47" s="143"/>
      <c r="W47" s="139"/>
    </row>
    <row r="48" spans="1:188" ht="38.25" x14ac:dyDescent="0.25">
      <c r="A48" s="139"/>
      <c r="B48" s="13" t="s">
        <v>36</v>
      </c>
      <c r="C48" s="145"/>
      <c r="D48" s="19" t="s">
        <v>80</v>
      </c>
      <c r="E48" s="14">
        <v>0.4</v>
      </c>
      <c r="F48" s="14">
        <v>0</v>
      </c>
      <c r="G48" s="15">
        <v>845716</v>
      </c>
      <c r="H48" s="16" t="s">
        <v>29</v>
      </c>
      <c r="I48" s="17">
        <v>845716</v>
      </c>
      <c r="J48" s="15">
        <v>0</v>
      </c>
      <c r="K48" s="139"/>
      <c r="L48" s="147"/>
      <c r="M48" s="146"/>
      <c r="N48" s="139"/>
      <c r="O48" s="137"/>
      <c r="P48" s="148"/>
      <c r="Q48" s="84">
        <v>1</v>
      </c>
      <c r="R48" s="139"/>
      <c r="S48" s="140"/>
      <c r="T48" s="140"/>
      <c r="U48" s="142"/>
      <c r="V48" s="143"/>
      <c r="W48" s="139"/>
    </row>
    <row r="49" spans="1:23" x14ac:dyDescent="0.25">
      <c r="A49" s="20"/>
      <c r="B49" s="21"/>
      <c r="C49" s="25"/>
      <c r="D49" s="25" t="s">
        <v>64</v>
      </c>
      <c r="E49" s="29">
        <f>SUM(E45:E48)</f>
        <v>5.4330000000000007</v>
      </c>
      <c r="F49" s="23">
        <f>SUM(F45:F48)</f>
        <v>0</v>
      </c>
      <c r="G49" s="23">
        <f>SUM(G45:G48)</f>
        <v>11054476</v>
      </c>
      <c r="H49" s="29"/>
      <c r="I49" s="24">
        <f>SUM(I45:I48)</f>
        <v>11054476</v>
      </c>
      <c r="J49" s="29">
        <v>0</v>
      </c>
      <c r="K49" s="20"/>
      <c r="L49" s="25"/>
      <c r="M49" s="110"/>
      <c r="N49" s="100"/>
      <c r="O49" s="30">
        <f>SUM(O45:O48)</f>
        <v>11047367.68</v>
      </c>
      <c r="P49" s="26"/>
      <c r="Q49" s="20"/>
      <c r="R49" s="20"/>
      <c r="S49" s="24">
        <f>SUM(S45)</f>
        <v>10954000</v>
      </c>
      <c r="T49" s="24"/>
      <c r="U49" s="31">
        <f>O49-S49</f>
        <v>93367.679999999702</v>
      </c>
      <c r="V49" s="32"/>
      <c r="W49" s="20"/>
    </row>
    <row r="50" spans="1:23" ht="38.25" x14ac:dyDescent="0.25">
      <c r="A50" s="139">
        <v>24</v>
      </c>
      <c r="B50" s="13" t="s">
        <v>36</v>
      </c>
      <c r="C50" s="145" t="s">
        <v>81</v>
      </c>
      <c r="D50" s="19" t="s">
        <v>82</v>
      </c>
      <c r="E50" s="14">
        <v>2.7</v>
      </c>
      <c r="F50" s="14">
        <v>0</v>
      </c>
      <c r="G50" s="14">
        <v>6439559</v>
      </c>
      <c r="H50" s="16" t="s">
        <v>29</v>
      </c>
      <c r="I50" s="111">
        <v>6439559</v>
      </c>
      <c r="J50" s="14">
        <v>0</v>
      </c>
      <c r="K50" s="139" t="s">
        <v>77</v>
      </c>
      <c r="L50" s="147" t="s">
        <v>31</v>
      </c>
      <c r="M50" s="146">
        <v>43451</v>
      </c>
      <c r="N50" s="148" t="s">
        <v>32</v>
      </c>
      <c r="O50" s="137">
        <v>11093726.32</v>
      </c>
      <c r="P50" s="148">
        <v>43476</v>
      </c>
      <c r="Q50" s="84">
        <v>1</v>
      </c>
      <c r="R50" s="139" t="s">
        <v>33</v>
      </c>
      <c r="S50" s="140">
        <v>10862000</v>
      </c>
      <c r="T50" s="140"/>
      <c r="U50" s="141">
        <f>O50-S50</f>
        <v>231726.3200000003</v>
      </c>
      <c r="V50" s="143">
        <f>S50/O50</f>
        <v>0.97911194910386068</v>
      </c>
      <c r="W50" s="166" t="s">
        <v>153</v>
      </c>
    </row>
    <row r="51" spans="1:23" ht="51" x14ac:dyDescent="0.25">
      <c r="A51" s="139"/>
      <c r="B51" s="13" t="s">
        <v>83</v>
      </c>
      <c r="C51" s="145"/>
      <c r="D51" s="19" t="s">
        <v>84</v>
      </c>
      <c r="E51" s="28">
        <v>0.67900000000000005</v>
      </c>
      <c r="F51" s="14">
        <v>0</v>
      </c>
      <c r="G51" s="15">
        <v>2835234</v>
      </c>
      <c r="H51" s="16" t="s">
        <v>29</v>
      </c>
      <c r="I51" s="17">
        <v>2835234</v>
      </c>
      <c r="J51" s="15">
        <v>0</v>
      </c>
      <c r="K51" s="139"/>
      <c r="L51" s="147"/>
      <c r="M51" s="146"/>
      <c r="N51" s="139"/>
      <c r="O51" s="137"/>
      <c r="P51" s="148"/>
      <c r="Q51" s="84">
        <v>1</v>
      </c>
      <c r="R51" s="139"/>
      <c r="S51" s="140"/>
      <c r="T51" s="140"/>
      <c r="U51" s="142"/>
      <c r="V51" s="143"/>
      <c r="W51" s="147"/>
    </row>
    <row r="52" spans="1:23" ht="38.25" x14ac:dyDescent="0.25">
      <c r="A52" s="139"/>
      <c r="B52" s="13" t="s">
        <v>62</v>
      </c>
      <c r="C52" s="145"/>
      <c r="D52" s="19" t="s">
        <v>85</v>
      </c>
      <c r="E52" s="14">
        <v>0.81</v>
      </c>
      <c r="F52" s="14">
        <v>0</v>
      </c>
      <c r="G52" s="15">
        <v>1823892</v>
      </c>
      <c r="H52" s="16" t="s">
        <v>29</v>
      </c>
      <c r="I52" s="17">
        <v>1823892</v>
      </c>
      <c r="J52" s="15">
        <v>0</v>
      </c>
      <c r="K52" s="139"/>
      <c r="L52" s="147"/>
      <c r="M52" s="146"/>
      <c r="N52" s="139"/>
      <c r="O52" s="137"/>
      <c r="P52" s="148"/>
      <c r="Q52" s="84">
        <v>1</v>
      </c>
      <c r="R52" s="139"/>
      <c r="S52" s="140"/>
      <c r="T52" s="140"/>
      <c r="U52" s="142"/>
      <c r="V52" s="143"/>
      <c r="W52" s="147"/>
    </row>
    <row r="53" spans="1:23" x14ac:dyDescent="0.25">
      <c r="A53" s="20"/>
      <c r="B53" s="21"/>
      <c r="C53" s="25"/>
      <c r="D53" s="25" t="s">
        <v>64</v>
      </c>
      <c r="E53" s="29">
        <f>SUM(E50:E52)</f>
        <v>4.1890000000000001</v>
      </c>
      <c r="F53" s="29">
        <f>SUM(F50:F52)</f>
        <v>0</v>
      </c>
      <c r="G53" s="23">
        <f>SUM(G50:G52)</f>
        <v>11098685</v>
      </c>
      <c r="H53" s="29"/>
      <c r="I53" s="24">
        <f>SUM(I50:I52)</f>
        <v>11098685</v>
      </c>
      <c r="J53" s="23">
        <v>0</v>
      </c>
      <c r="K53" s="20"/>
      <c r="L53" s="25"/>
      <c r="M53" s="110"/>
      <c r="N53" s="100"/>
      <c r="O53" s="30">
        <f>SUM(O50:O52)</f>
        <v>11093726.32</v>
      </c>
      <c r="P53" s="26"/>
      <c r="Q53" s="20"/>
      <c r="R53" s="20"/>
      <c r="S53" s="24">
        <f>SUM(S50)</f>
        <v>10862000</v>
      </c>
      <c r="T53" s="24"/>
      <c r="U53" s="31">
        <f>SUM(U50)</f>
        <v>231726.3200000003</v>
      </c>
      <c r="V53" s="32"/>
      <c r="W53" s="20"/>
    </row>
    <row r="54" spans="1:23" ht="38.25" x14ac:dyDescent="0.25">
      <c r="A54" s="139">
        <v>25</v>
      </c>
      <c r="B54" s="13" t="s">
        <v>86</v>
      </c>
      <c r="C54" s="145" t="s">
        <v>87</v>
      </c>
      <c r="D54" s="19" t="s">
        <v>88</v>
      </c>
      <c r="E54" s="14">
        <v>2</v>
      </c>
      <c r="F54" s="14">
        <v>0</v>
      </c>
      <c r="G54" s="15">
        <v>3497668</v>
      </c>
      <c r="H54" s="16" t="s">
        <v>29</v>
      </c>
      <c r="I54" s="17">
        <v>3497668</v>
      </c>
      <c r="J54" s="15">
        <v>0</v>
      </c>
      <c r="K54" s="139" t="s">
        <v>77</v>
      </c>
      <c r="L54" s="147" t="s">
        <v>89</v>
      </c>
      <c r="M54" s="146">
        <v>43451</v>
      </c>
      <c r="N54" s="139" t="s">
        <v>32</v>
      </c>
      <c r="O54" s="137">
        <v>10790571.039999999</v>
      </c>
      <c r="P54" s="148">
        <v>43476</v>
      </c>
      <c r="Q54" s="84">
        <v>1</v>
      </c>
      <c r="R54" s="139" t="s">
        <v>33</v>
      </c>
      <c r="S54" s="140">
        <v>10667752</v>
      </c>
      <c r="T54" s="140"/>
      <c r="U54" s="141">
        <f>O54-S54</f>
        <v>122819.03999999911</v>
      </c>
      <c r="V54" s="143">
        <f>S54/O54</f>
        <v>0.9886179295289641</v>
      </c>
      <c r="W54" s="139" t="s">
        <v>153</v>
      </c>
    </row>
    <row r="55" spans="1:23" ht="63.75" x14ac:dyDescent="0.25">
      <c r="A55" s="139"/>
      <c r="B55" s="13" t="s">
        <v>54</v>
      </c>
      <c r="C55" s="145"/>
      <c r="D55" s="19" t="s">
        <v>90</v>
      </c>
      <c r="E55" s="14">
        <v>2</v>
      </c>
      <c r="F55" s="14">
        <v>0</v>
      </c>
      <c r="G55" s="15">
        <v>5086323</v>
      </c>
      <c r="H55" s="16" t="s">
        <v>29</v>
      </c>
      <c r="I55" s="17">
        <v>5086323</v>
      </c>
      <c r="J55" s="15">
        <v>0</v>
      </c>
      <c r="K55" s="139"/>
      <c r="L55" s="147"/>
      <c r="M55" s="146"/>
      <c r="N55" s="139"/>
      <c r="O55" s="137"/>
      <c r="P55" s="148"/>
      <c r="Q55" s="84">
        <v>1</v>
      </c>
      <c r="R55" s="139"/>
      <c r="S55" s="140"/>
      <c r="T55" s="140"/>
      <c r="U55" s="142"/>
      <c r="V55" s="143"/>
      <c r="W55" s="139"/>
    </row>
    <row r="56" spans="1:23" ht="38.25" x14ac:dyDescent="0.25">
      <c r="A56" s="139"/>
      <c r="B56" s="13" t="s">
        <v>26</v>
      </c>
      <c r="C56" s="145"/>
      <c r="D56" s="19" t="s">
        <v>91</v>
      </c>
      <c r="E56" s="14">
        <v>0.98</v>
      </c>
      <c r="F56" s="14">
        <v>0</v>
      </c>
      <c r="G56" s="15">
        <v>2257246</v>
      </c>
      <c r="H56" s="16" t="s">
        <v>29</v>
      </c>
      <c r="I56" s="17">
        <v>2257246</v>
      </c>
      <c r="J56" s="15">
        <v>0</v>
      </c>
      <c r="K56" s="139"/>
      <c r="L56" s="147"/>
      <c r="M56" s="146"/>
      <c r="N56" s="139"/>
      <c r="O56" s="137"/>
      <c r="P56" s="148"/>
      <c r="Q56" s="84">
        <v>1</v>
      </c>
      <c r="R56" s="139"/>
      <c r="S56" s="140"/>
      <c r="T56" s="140"/>
      <c r="U56" s="142"/>
      <c r="V56" s="143"/>
      <c r="W56" s="139"/>
    </row>
    <row r="57" spans="1:23" x14ac:dyDescent="0.25">
      <c r="A57" s="20"/>
      <c r="B57" s="21"/>
      <c r="C57" s="25"/>
      <c r="D57" s="25" t="s">
        <v>64</v>
      </c>
      <c r="E57" s="29">
        <f>SUM(E54:E56)</f>
        <v>4.9800000000000004</v>
      </c>
      <c r="F57" s="23">
        <f>SUM(F54:F56)</f>
        <v>0</v>
      </c>
      <c r="G57" s="23">
        <f>SUM(G54:G56)</f>
        <v>10841237</v>
      </c>
      <c r="H57" s="29"/>
      <c r="I57" s="24">
        <f>SUM(I54:I56)</f>
        <v>10841237</v>
      </c>
      <c r="J57" s="29">
        <v>0</v>
      </c>
      <c r="K57" s="20"/>
      <c r="L57" s="25"/>
      <c r="M57" s="110"/>
      <c r="N57" s="100"/>
      <c r="O57" s="30">
        <f>SUM(O54:O56)</f>
        <v>10790571.039999999</v>
      </c>
      <c r="P57" s="26"/>
      <c r="Q57" s="20"/>
      <c r="R57" s="20"/>
      <c r="S57" s="24">
        <f>SUM(S54)</f>
        <v>10667752</v>
      </c>
      <c r="T57" s="24"/>
      <c r="U57" s="31">
        <f>SUM(U54)</f>
        <v>122819.03999999911</v>
      </c>
      <c r="V57" s="32"/>
      <c r="W57" s="20"/>
    </row>
    <row r="58" spans="1:23" ht="47.25" customHeight="1" x14ac:dyDescent="0.25">
      <c r="A58" s="100">
        <v>26</v>
      </c>
      <c r="B58" s="13" t="s">
        <v>26</v>
      </c>
      <c r="C58" s="109" t="s">
        <v>92</v>
      </c>
      <c r="D58" s="19" t="s">
        <v>93</v>
      </c>
      <c r="E58" s="14">
        <v>2.5</v>
      </c>
      <c r="F58" s="14">
        <v>0</v>
      </c>
      <c r="G58" s="14">
        <v>10914527</v>
      </c>
      <c r="H58" s="16" t="s">
        <v>29</v>
      </c>
      <c r="I58" s="111">
        <v>10914527</v>
      </c>
      <c r="J58" s="14">
        <v>0</v>
      </c>
      <c r="K58" s="100" t="s">
        <v>77</v>
      </c>
      <c r="L58" s="101" t="s">
        <v>67</v>
      </c>
      <c r="M58" s="110">
        <v>43451</v>
      </c>
      <c r="N58" s="100" t="s">
        <v>32</v>
      </c>
      <c r="O58" s="111">
        <v>10898570.85</v>
      </c>
      <c r="P58" s="106">
        <v>43476</v>
      </c>
      <c r="Q58" s="84">
        <v>1</v>
      </c>
      <c r="R58" s="100" t="s">
        <v>33</v>
      </c>
      <c r="S58" s="91">
        <v>10892000</v>
      </c>
      <c r="T58" s="91"/>
      <c r="U58" s="107">
        <f>O58-S58</f>
        <v>6570.8499999996275</v>
      </c>
      <c r="V58" s="94">
        <f>S58/O58</f>
        <v>0.9993970906745081</v>
      </c>
      <c r="W58" s="80" t="s">
        <v>153</v>
      </c>
    </row>
    <row r="59" spans="1:23" ht="51.75" customHeight="1" x14ac:dyDescent="0.25">
      <c r="A59" s="139">
        <v>27</v>
      </c>
      <c r="B59" s="13" t="s">
        <v>83</v>
      </c>
      <c r="C59" s="145" t="s">
        <v>94</v>
      </c>
      <c r="D59" s="19" t="s">
        <v>95</v>
      </c>
      <c r="E59" s="14">
        <v>1.7450000000000001</v>
      </c>
      <c r="F59" s="14">
        <v>0</v>
      </c>
      <c r="G59" s="15">
        <v>5485627</v>
      </c>
      <c r="H59" s="16" t="s">
        <v>29</v>
      </c>
      <c r="I59" s="17">
        <v>5485627</v>
      </c>
      <c r="J59" s="15">
        <v>0</v>
      </c>
      <c r="K59" s="139" t="s">
        <v>77</v>
      </c>
      <c r="L59" s="147" t="s">
        <v>67</v>
      </c>
      <c r="M59" s="146">
        <v>43451</v>
      </c>
      <c r="N59" s="139" t="s">
        <v>96</v>
      </c>
      <c r="O59" s="137">
        <v>11540094.6</v>
      </c>
      <c r="P59" s="148">
        <v>43480</v>
      </c>
      <c r="Q59" s="84">
        <v>1</v>
      </c>
      <c r="R59" s="139" t="s">
        <v>97</v>
      </c>
      <c r="S59" s="140">
        <v>9450059</v>
      </c>
      <c r="T59" s="140"/>
      <c r="U59" s="141">
        <f>O59-S59</f>
        <v>2090035.5999999996</v>
      </c>
      <c r="V59" s="143">
        <f>S59/O59</f>
        <v>0.81888921430505435</v>
      </c>
      <c r="W59" s="139"/>
    </row>
    <row r="60" spans="1:23" ht="41.25" customHeight="1" x14ac:dyDescent="0.25">
      <c r="A60" s="139"/>
      <c r="B60" s="13" t="s">
        <v>98</v>
      </c>
      <c r="C60" s="145"/>
      <c r="D60" s="19" t="s">
        <v>99</v>
      </c>
      <c r="E60" s="14">
        <v>2.0499999999999998</v>
      </c>
      <c r="F60" s="14">
        <v>0</v>
      </c>
      <c r="G60" s="15">
        <v>5460039</v>
      </c>
      <c r="H60" s="16" t="s">
        <v>29</v>
      </c>
      <c r="I60" s="17">
        <v>5460039</v>
      </c>
      <c r="J60" s="15">
        <v>0</v>
      </c>
      <c r="K60" s="139"/>
      <c r="L60" s="147"/>
      <c r="M60" s="146"/>
      <c r="N60" s="139"/>
      <c r="O60" s="137"/>
      <c r="P60" s="148"/>
      <c r="Q60" s="84">
        <v>0.95</v>
      </c>
      <c r="R60" s="139"/>
      <c r="S60" s="140"/>
      <c r="T60" s="140"/>
      <c r="U60" s="142"/>
      <c r="V60" s="143"/>
      <c r="W60" s="139"/>
    </row>
    <row r="61" spans="1:23" ht="54.75" customHeight="1" x14ac:dyDescent="0.25">
      <c r="A61" s="139"/>
      <c r="B61" s="13" t="s">
        <v>83</v>
      </c>
      <c r="C61" s="145"/>
      <c r="D61" s="19" t="s">
        <v>100</v>
      </c>
      <c r="E61" s="28">
        <v>0.315</v>
      </c>
      <c r="F61" s="14">
        <v>0</v>
      </c>
      <c r="G61" s="15">
        <v>629125</v>
      </c>
      <c r="H61" s="16" t="s">
        <v>29</v>
      </c>
      <c r="I61" s="17">
        <v>629125</v>
      </c>
      <c r="J61" s="15">
        <v>0</v>
      </c>
      <c r="K61" s="139"/>
      <c r="L61" s="147"/>
      <c r="M61" s="146"/>
      <c r="N61" s="139"/>
      <c r="O61" s="137"/>
      <c r="P61" s="148"/>
      <c r="Q61" s="84">
        <v>1</v>
      </c>
      <c r="R61" s="139"/>
      <c r="S61" s="140"/>
      <c r="T61" s="140"/>
      <c r="U61" s="142"/>
      <c r="V61" s="143"/>
      <c r="W61" s="139"/>
    </row>
    <row r="62" spans="1:23" ht="18" customHeight="1" x14ac:dyDescent="0.25">
      <c r="A62" s="20"/>
      <c r="B62" s="21"/>
      <c r="C62" s="25"/>
      <c r="D62" s="25" t="s">
        <v>64</v>
      </c>
      <c r="E62" s="29">
        <f>SUM(E59:E61)</f>
        <v>4.1100000000000003</v>
      </c>
      <c r="F62" s="23">
        <f>SUM(F59:F61)</f>
        <v>0</v>
      </c>
      <c r="G62" s="23">
        <f>SUM(G59:G61)</f>
        <v>11574791</v>
      </c>
      <c r="H62" s="29"/>
      <c r="I62" s="24">
        <f>SUM(I59:I61)</f>
        <v>11574791</v>
      </c>
      <c r="J62" s="23">
        <v>0</v>
      </c>
      <c r="K62" s="20"/>
      <c r="L62" s="25"/>
      <c r="M62" s="110"/>
      <c r="N62" s="100"/>
      <c r="O62" s="30">
        <f>SUM(O59:O61)</f>
        <v>11540094.6</v>
      </c>
      <c r="P62" s="26"/>
      <c r="Q62" s="20"/>
      <c r="R62" s="20"/>
      <c r="S62" s="30">
        <f>SUM(S59:S61)</f>
        <v>9450059</v>
      </c>
      <c r="T62" s="30">
        <f>SUM(T59:T61)</f>
        <v>0</v>
      </c>
      <c r="U62" s="27">
        <f>SUM(U59:U61)</f>
        <v>2090035.5999999996</v>
      </c>
      <c r="V62" s="32"/>
      <c r="W62" s="20"/>
    </row>
    <row r="63" spans="1:23" ht="55.5" customHeight="1" x14ac:dyDescent="0.25">
      <c r="A63" s="139">
        <v>28</v>
      </c>
      <c r="B63" s="13" t="s">
        <v>48</v>
      </c>
      <c r="C63" s="145" t="s">
        <v>101</v>
      </c>
      <c r="D63" s="19" t="s">
        <v>102</v>
      </c>
      <c r="E63" s="14">
        <v>3.1</v>
      </c>
      <c r="F63" s="14">
        <v>0</v>
      </c>
      <c r="G63" s="15">
        <v>7690358</v>
      </c>
      <c r="H63" s="16" t="s">
        <v>29</v>
      </c>
      <c r="I63" s="17">
        <v>7690358</v>
      </c>
      <c r="J63" s="16">
        <v>0</v>
      </c>
      <c r="K63" s="139" t="s">
        <v>77</v>
      </c>
      <c r="L63" s="147" t="s">
        <v>73</v>
      </c>
      <c r="M63" s="146">
        <v>43451</v>
      </c>
      <c r="N63" s="148" t="s">
        <v>40</v>
      </c>
      <c r="O63" s="137">
        <v>11023707.800000001</v>
      </c>
      <c r="P63" s="148">
        <v>43476</v>
      </c>
      <c r="Q63" s="84">
        <v>0.95</v>
      </c>
      <c r="R63" s="139" t="s">
        <v>33</v>
      </c>
      <c r="S63" s="140">
        <v>10163000</v>
      </c>
      <c r="T63" s="140"/>
      <c r="U63" s="141">
        <f>O63-S63</f>
        <v>860707.80000000075</v>
      </c>
      <c r="V63" s="143">
        <f>S63/O63</f>
        <v>0.92192211408216018</v>
      </c>
      <c r="W63" s="147"/>
    </row>
    <row r="64" spans="1:23" ht="43.5" customHeight="1" x14ac:dyDescent="0.25">
      <c r="A64" s="139"/>
      <c r="B64" s="13" t="s">
        <v>62</v>
      </c>
      <c r="C64" s="145"/>
      <c r="D64" s="19" t="s">
        <v>103</v>
      </c>
      <c r="E64" s="14">
        <v>1.5</v>
      </c>
      <c r="F64" s="14">
        <v>0</v>
      </c>
      <c r="G64" s="15">
        <v>3337718</v>
      </c>
      <c r="H64" s="16" t="s">
        <v>29</v>
      </c>
      <c r="I64" s="17">
        <v>3337718</v>
      </c>
      <c r="J64" s="16">
        <v>0</v>
      </c>
      <c r="K64" s="139"/>
      <c r="L64" s="147"/>
      <c r="M64" s="146"/>
      <c r="N64" s="139"/>
      <c r="O64" s="137"/>
      <c r="P64" s="148"/>
      <c r="Q64" s="84">
        <v>1</v>
      </c>
      <c r="R64" s="139"/>
      <c r="S64" s="140"/>
      <c r="T64" s="140"/>
      <c r="U64" s="142"/>
      <c r="V64" s="143"/>
      <c r="W64" s="147"/>
    </row>
    <row r="65" spans="1:188" x14ac:dyDescent="0.25">
      <c r="A65" s="20"/>
      <c r="B65" s="34"/>
      <c r="C65" s="25"/>
      <c r="D65" s="25" t="s">
        <v>64</v>
      </c>
      <c r="E65" s="29">
        <f>SUM(E63:E64)</f>
        <v>4.5999999999999996</v>
      </c>
      <c r="F65" s="29">
        <f>SUM(F63:F64)</f>
        <v>0</v>
      </c>
      <c r="G65" s="23">
        <f>SUM(G63:G64)</f>
        <v>11028076</v>
      </c>
      <c r="H65" s="16" t="s">
        <v>29</v>
      </c>
      <c r="I65" s="24">
        <f>SUM(I63:I64)</f>
        <v>11028076</v>
      </c>
      <c r="J65" s="16">
        <v>0</v>
      </c>
      <c r="K65" s="20"/>
      <c r="L65" s="25"/>
      <c r="M65" s="25"/>
      <c r="N65" s="100"/>
      <c r="O65" s="30">
        <f>SUM(O63:O64)</f>
        <v>11023707.800000001</v>
      </c>
      <c r="P65" s="26"/>
      <c r="Q65" s="20"/>
      <c r="R65" s="20"/>
      <c r="S65" s="24">
        <f>SUM(S63)</f>
        <v>10163000</v>
      </c>
      <c r="T65" s="24">
        <f>SUM(T63)</f>
        <v>0</v>
      </c>
      <c r="U65" s="31">
        <f>SUM(U63)</f>
        <v>860707.80000000075</v>
      </c>
      <c r="V65" s="32"/>
      <c r="W65" s="20"/>
    </row>
    <row r="66" spans="1:188" ht="55.5" customHeight="1" x14ac:dyDescent="0.25">
      <c r="A66" s="125">
        <v>29</v>
      </c>
      <c r="B66" s="35" t="s">
        <v>83</v>
      </c>
      <c r="C66" s="126" t="s">
        <v>139</v>
      </c>
      <c r="D66" s="76" t="s">
        <v>140</v>
      </c>
      <c r="E66" s="48">
        <v>3.84</v>
      </c>
      <c r="F66" s="38">
        <v>0</v>
      </c>
      <c r="G66" s="39">
        <v>8662244</v>
      </c>
      <c r="H66" s="103" t="s">
        <v>29</v>
      </c>
      <c r="I66" s="17">
        <v>8662244</v>
      </c>
      <c r="J66" s="92">
        <v>0</v>
      </c>
      <c r="K66" s="128" t="s">
        <v>118</v>
      </c>
      <c r="L66" s="129" t="s">
        <v>141</v>
      </c>
      <c r="M66" s="127">
        <v>43614</v>
      </c>
      <c r="N66" s="127">
        <v>43641</v>
      </c>
      <c r="O66" s="130">
        <v>17543104.899999999</v>
      </c>
      <c r="P66" s="131">
        <v>43647</v>
      </c>
      <c r="Q66" s="102">
        <v>0.8</v>
      </c>
      <c r="R66" s="127">
        <v>44012</v>
      </c>
      <c r="S66" s="120">
        <v>8768000</v>
      </c>
      <c r="T66" s="120"/>
      <c r="U66" s="121">
        <f>O66-S66</f>
        <v>8775104.8999999985</v>
      </c>
      <c r="V66" s="123">
        <f>S66/O66</f>
        <v>0.49979750163837877</v>
      </c>
      <c r="W66" s="153" t="s">
        <v>149</v>
      </c>
    </row>
    <row r="67" spans="1:188" ht="56.25" customHeight="1" x14ac:dyDescent="0.25">
      <c r="A67" s="125"/>
      <c r="B67" s="35" t="s">
        <v>54</v>
      </c>
      <c r="C67" s="126"/>
      <c r="D67" s="76" t="s">
        <v>142</v>
      </c>
      <c r="E67" s="38">
        <v>1</v>
      </c>
      <c r="F67" s="38">
        <v>0</v>
      </c>
      <c r="G67" s="39">
        <v>3166810</v>
      </c>
      <c r="H67" s="103" t="s">
        <v>29</v>
      </c>
      <c r="I67" s="17">
        <v>3166810</v>
      </c>
      <c r="J67" s="92">
        <v>0</v>
      </c>
      <c r="K67" s="128"/>
      <c r="L67" s="129"/>
      <c r="M67" s="128"/>
      <c r="N67" s="128"/>
      <c r="O67" s="130"/>
      <c r="P67" s="131"/>
      <c r="Q67" s="102">
        <v>0.8</v>
      </c>
      <c r="R67" s="128"/>
      <c r="S67" s="120"/>
      <c r="T67" s="120"/>
      <c r="U67" s="122"/>
      <c r="V67" s="123"/>
      <c r="W67" s="129"/>
    </row>
    <row r="68" spans="1:188" ht="39.75" customHeight="1" x14ac:dyDescent="0.25">
      <c r="A68" s="125"/>
      <c r="B68" s="35" t="s">
        <v>86</v>
      </c>
      <c r="C68" s="126"/>
      <c r="D68" s="76" t="s">
        <v>143</v>
      </c>
      <c r="E68" s="38">
        <v>3</v>
      </c>
      <c r="F68" s="38">
        <v>0</v>
      </c>
      <c r="G68" s="39">
        <v>5748320</v>
      </c>
      <c r="H68" s="103" t="s">
        <v>29</v>
      </c>
      <c r="I68" s="17">
        <v>5748320</v>
      </c>
      <c r="J68" s="92">
        <v>0</v>
      </c>
      <c r="K68" s="128"/>
      <c r="L68" s="129"/>
      <c r="M68" s="128"/>
      <c r="N68" s="128"/>
      <c r="O68" s="130"/>
      <c r="P68" s="131"/>
      <c r="Q68" s="102">
        <v>1</v>
      </c>
      <c r="R68" s="128"/>
      <c r="S68" s="120"/>
      <c r="T68" s="120"/>
      <c r="U68" s="122"/>
      <c r="V68" s="123"/>
      <c r="W68" s="129"/>
    </row>
    <row r="69" spans="1:188" ht="18" customHeight="1" x14ac:dyDescent="0.25">
      <c r="A69" s="20"/>
      <c r="B69" s="34"/>
      <c r="C69" s="51"/>
      <c r="D69" s="52" t="s">
        <v>64</v>
      </c>
      <c r="E69" s="29">
        <f>SUM(E66:E68)</f>
        <v>7.84</v>
      </c>
      <c r="F69" s="53">
        <f>SUM(F66:F68)</f>
        <v>0</v>
      </c>
      <c r="G69" s="54">
        <f>SUM(G66:G68)</f>
        <v>17577374</v>
      </c>
      <c r="H69" s="103" t="s">
        <v>29</v>
      </c>
      <c r="I69" s="54">
        <f>SUM(I66:I68)</f>
        <v>17577374</v>
      </c>
      <c r="J69" s="23">
        <f>SUM(J66:J68)</f>
        <v>0</v>
      </c>
      <c r="K69" s="3"/>
      <c r="L69" s="3"/>
      <c r="M69" s="3"/>
      <c r="N69" s="3"/>
      <c r="O69" s="54">
        <f>SUM(O66:O68)</f>
        <v>17543104.899999999</v>
      </c>
      <c r="P69" s="6"/>
      <c r="Q69" s="3"/>
      <c r="R69" s="3"/>
      <c r="S69" s="24">
        <f>SUM(S66:S68)</f>
        <v>8768000</v>
      </c>
      <c r="T69" s="24">
        <f>SUM(T66:T68)</f>
        <v>0</v>
      </c>
      <c r="U69" s="31">
        <f>SUM(U66:U68)</f>
        <v>8775104.8999999985</v>
      </c>
      <c r="V69" s="3"/>
      <c r="W69" s="3"/>
    </row>
    <row r="70" spans="1:188" x14ac:dyDescent="0.25">
      <c r="A70" s="20">
        <v>7</v>
      </c>
      <c r="B70" s="34"/>
      <c r="C70" s="51"/>
      <c r="D70" s="87" t="s">
        <v>173</v>
      </c>
      <c r="E70" s="29">
        <f>E69+E65+E62+E58+E57+E53+E49</f>
        <v>33.652000000000001</v>
      </c>
      <c r="F70" s="29">
        <f t="shared" ref="F70:U70" si="3">F69+F65+F62+F58+F57+F53+F49</f>
        <v>0</v>
      </c>
      <c r="G70" s="29">
        <f>G69+G65+G62+G58+G57+G53+G49</f>
        <v>84089166</v>
      </c>
      <c r="H70" s="103" t="s">
        <v>29</v>
      </c>
      <c r="I70" s="29">
        <f t="shared" si="3"/>
        <v>84089166</v>
      </c>
      <c r="J70" s="29">
        <f t="shared" si="3"/>
        <v>0</v>
      </c>
      <c r="K70" s="29"/>
      <c r="L70" s="29"/>
      <c r="M70" s="29"/>
      <c r="N70" s="29"/>
      <c r="O70" s="29">
        <f t="shared" si="3"/>
        <v>83937143.189999998</v>
      </c>
      <c r="P70" s="29"/>
      <c r="Q70" s="29"/>
      <c r="R70" s="29"/>
      <c r="S70" s="29">
        <f t="shared" si="3"/>
        <v>71756811</v>
      </c>
      <c r="T70" s="29">
        <f t="shared" si="3"/>
        <v>0</v>
      </c>
      <c r="U70" s="29">
        <f t="shared" si="3"/>
        <v>12180332.189999998</v>
      </c>
      <c r="V70" s="3"/>
      <c r="W70" s="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  <c r="EN70" s="83"/>
      <c r="EO70" s="83"/>
      <c r="EP70" s="83"/>
      <c r="EQ70" s="83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83"/>
      <c r="FD70" s="83"/>
      <c r="FE70" s="83"/>
      <c r="FF70" s="83"/>
      <c r="FG70" s="83"/>
      <c r="FH70" s="83"/>
      <c r="FI70" s="83"/>
      <c r="FJ70" s="83"/>
      <c r="FK70" s="83"/>
      <c r="FL70" s="83"/>
      <c r="FM70" s="83"/>
      <c r="FN70" s="83"/>
      <c r="FO70" s="83"/>
      <c r="FP70" s="83"/>
      <c r="FQ70" s="83"/>
      <c r="FR70" s="83"/>
      <c r="FS70" s="83"/>
      <c r="FT70" s="83"/>
      <c r="FU70" s="83"/>
      <c r="FV70" s="83"/>
      <c r="FW70" s="83"/>
      <c r="FX70" s="83"/>
      <c r="FY70" s="83"/>
      <c r="FZ70" s="83"/>
      <c r="GA70" s="83"/>
      <c r="GB70" s="83"/>
      <c r="GC70" s="83"/>
      <c r="GD70" s="83"/>
      <c r="GE70" s="83"/>
      <c r="GF70" s="83"/>
    </row>
    <row r="71" spans="1:188" ht="18.75" x14ac:dyDescent="0.25">
      <c r="A71" s="132" t="s">
        <v>165</v>
      </c>
      <c r="B71" s="132"/>
      <c r="C71" s="132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</row>
    <row r="72" spans="1:188" ht="40.5" customHeight="1" x14ac:dyDescent="0.25">
      <c r="A72" s="125">
        <v>30</v>
      </c>
      <c r="B72" s="35" t="s">
        <v>86</v>
      </c>
      <c r="C72" s="126" t="s">
        <v>104</v>
      </c>
      <c r="D72" s="76" t="s">
        <v>105</v>
      </c>
      <c r="E72" s="37">
        <v>1.1339999999999999</v>
      </c>
      <c r="F72" s="38">
        <v>0</v>
      </c>
      <c r="G72" s="39">
        <v>7494679</v>
      </c>
      <c r="H72" s="40" t="s">
        <v>29</v>
      </c>
      <c r="I72" s="17">
        <v>7494679</v>
      </c>
      <c r="J72" s="92">
        <v>0</v>
      </c>
      <c r="K72" s="131">
        <v>43444</v>
      </c>
      <c r="L72" s="129" t="s">
        <v>43</v>
      </c>
      <c r="M72" s="127">
        <v>43614</v>
      </c>
      <c r="N72" s="127">
        <v>43641</v>
      </c>
      <c r="O72" s="130">
        <v>21462107.66</v>
      </c>
      <c r="P72" s="160">
        <v>43647</v>
      </c>
      <c r="Q72" s="102">
        <v>1</v>
      </c>
      <c r="R72" s="127">
        <v>44012</v>
      </c>
      <c r="S72" s="120">
        <v>8910800</v>
      </c>
      <c r="T72" s="120"/>
      <c r="U72" s="121">
        <f>O72-S72</f>
        <v>12551307.66</v>
      </c>
      <c r="V72" s="123">
        <f>S72/O72</f>
        <v>0.41518755479022695</v>
      </c>
      <c r="W72" s="129" t="s">
        <v>29</v>
      </c>
    </row>
    <row r="73" spans="1:188" ht="51" x14ac:dyDescent="0.25">
      <c r="A73" s="125"/>
      <c r="B73" s="35" t="s">
        <v>86</v>
      </c>
      <c r="C73" s="126"/>
      <c r="D73" s="76" t="s">
        <v>106</v>
      </c>
      <c r="E73" s="37">
        <v>0.54</v>
      </c>
      <c r="F73" s="38">
        <v>0</v>
      </c>
      <c r="G73" s="39">
        <v>3918117</v>
      </c>
      <c r="H73" s="40" t="s">
        <v>29</v>
      </c>
      <c r="I73" s="17">
        <v>3918117</v>
      </c>
      <c r="J73" s="92">
        <v>0</v>
      </c>
      <c r="K73" s="129"/>
      <c r="L73" s="129"/>
      <c r="M73" s="128"/>
      <c r="N73" s="127"/>
      <c r="O73" s="130"/>
      <c r="P73" s="131"/>
      <c r="Q73" s="102">
        <v>1</v>
      </c>
      <c r="R73" s="128"/>
      <c r="S73" s="120"/>
      <c r="T73" s="120"/>
      <c r="U73" s="122"/>
      <c r="V73" s="123"/>
      <c r="W73" s="129"/>
    </row>
    <row r="74" spans="1:188" ht="51" x14ac:dyDescent="0.25">
      <c r="A74" s="125"/>
      <c r="B74" s="11" t="s">
        <v>36</v>
      </c>
      <c r="C74" s="126"/>
      <c r="D74" s="76" t="s">
        <v>107</v>
      </c>
      <c r="E74" s="37">
        <v>1.17</v>
      </c>
      <c r="F74" s="38">
        <v>4</v>
      </c>
      <c r="G74" s="39">
        <v>10243662</v>
      </c>
      <c r="H74" s="40" t="s">
        <v>29</v>
      </c>
      <c r="I74" s="17">
        <v>10243662</v>
      </c>
      <c r="J74" s="92">
        <v>440524</v>
      </c>
      <c r="K74" s="129"/>
      <c r="L74" s="129"/>
      <c r="M74" s="128"/>
      <c r="N74" s="127"/>
      <c r="O74" s="130"/>
      <c r="P74" s="131"/>
      <c r="Q74" s="102">
        <v>1</v>
      </c>
      <c r="R74" s="128"/>
      <c r="S74" s="120"/>
      <c r="T74" s="120"/>
      <c r="U74" s="122"/>
      <c r="V74" s="123"/>
      <c r="W74" s="129"/>
    </row>
    <row r="75" spans="1:188" x14ac:dyDescent="0.25">
      <c r="A75" s="41"/>
      <c r="B75" s="42"/>
      <c r="C75" s="43"/>
      <c r="D75" s="44" t="s">
        <v>64</v>
      </c>
      <c r="E75" s="45">
        <f>SUM(E72:E74)</f>
        <v>2.8439999999999999</v>
      </c>
      <c r="F75" s="46">
        <f>SUM(F72:F74)</f>
        <v>4</v>
      </c>
      <c r="G75" s="46">
        <f>SUM(G72:G74)</f>
        <v>21656458</v>
      </c>
      <c r="H75" s="92"/>
      <c r="I75" s="46">
        <f>SUM(I72:I74)</f>
        <v>21656458</v>
      </c>
      <c r="J75" s="46">
        <f>SUM(J72:J74)</f>
        <v>440524</v>
      </c>
      <c r="K75" s="103"/>
      <c r="L75" s="103"/>
      <c r="M75" s="103"/>
      <c r="N75" s="103"/>
      <c r="O75" s="46">
        <f>SUM(O72:O74)</f>
        <v>21462107.66</v>
      </c>
      <c r="P75" s="105"/>
      <c r="Q75" s="103"/>
      <c r="R75" s="103"/>
      <c r="S75" s="24">
        <f>SUM(S72:S74)</f>
        <v>8910800</v>
      </c>
      <c r="T75" s="24"/>
      <c r="U75" s="27">
        <f>SUM(U72:U74)</f>
        <v>12551307.66</v>
      </c>
      <c r="V75" s="95"/>
      <c r="W75" s="103"/>
    </row>
    <row r="76" spans="1:188" ht="51" customHeight="1" x14ac:dyDescent="0.25">
      <c r="A76" s="125">
        <v>31</v>
      </c>
      <c r="B76" s="35" t="s">
        <v>36</v>
      </c>
      <c r="C76" s="126" t="s">
        <v>132</v>
      </c>
      <c r="D76" s="76" t="s">
        <v>133</v>
      </c>
      <c r="E76" s="37">
        <v>0.56000000000000005</v>
      </c>
      <c r="F76" s="37">
        <v>1</v>
      </c>
      <c r="G76" s="39">
        <v>3964150</v>
      </c>
      <c r="H76" s="92" t="s">
        <v>29</v>
      </c>
      <c r="I76" s="17">
        <v>3964150</v>
      </c>
      <c r="J76" s="92">
        <v>0</v>
      </c>
      <c r="K76" s="128" t="s">
        <v>134</v>
      </c>
      <c r="L76" s="128" t="s">
        <v>29</v>
      </c>
      <c r="M76" s="128" t="s">
        <v>29</v>
      </c>
      <c r="N76" s="128" t="s">
        <v>29</v>
      </c>
      <c r="O76" s="120">
        <v>0</v>
      </c>
      <c r="P76" s="164" t="s">
        <v>149</v>
      </c>
      <c r="Q76" s="103" t="s">
        <v>29</v>
      </c>
      <c r="R76" s="162" t="s">
        <v>149</v>
      </c>
      <c r="S76" s="120">
        <v>0</v>
      </c>
      <c r="T76" s="120"/>
      <c r="U76" s="121">
        <v>0</v>
      </c>
      <c r="V76" s="169" t="s">
        <v>149</v>
      </c>
      <c r="W76" s="167" t="s">
        <v>164</v>
      </c>
    </row>
    <row r="77" spans="1:188" ht="38.25" x14ac:dyDescent="0.25">
      <c r="A77" s="125"/>
      <c r="B77" s="35" t="s">
        <v>26</v>
      </c>
      <c r="C77" s="126"/>
      <c r="D77" s="76" t="s">
        <v>135</v>
      </c>
      <c r="E77" s="37">
        <v>1.24</v>
      </c>
      <c r="F77" s="37">
        <v>0.6</v>
      </c>
      <c r="G77" s="39">
        <v>8905431</v>
      </c>
      <c r="H77" s="92" t="s">
        <v>29</v>
      </c>
      <c r="I77" s="17">
        <v>8905431</v>
      </c>
      <c r="J77" s="92">
        <v>114103</v>
      </c>
      <c r="K77" s="128"/>
      <c r="L77" s="128"/>
      <c r="M77" s="128"/>
      <c r="N77" s="128"/>
      <c r="O77" s="120"/>
      <c r="P77" s="131"/>
      <c r="Q77" s="103" t="s">
        <v>29</v>
      </c>
      <c r="R77" s="128"/>
      <c r="S77" s="120"/>
      <c r="T77" s="120"/>
      <c r="U77" s="121"/>
      <c r="V77" s="169"/>
      <c r="W77" s="167"/>
    </row>
    <row r="78" spans="1:188" ht="38.25" x14ac:dyDescent="0.25">
      <c r="A78" s="125"/>
      <c r="B78" s="35" t="s">
        <v>26</v>
      </c>
      <c r="C78" s="126"/>
      <c r="D78" s="76" t="s">
        <v>136</v>
      </c>
      <c r="E78" s="37">
        <v>2.16</v>
      </c>
      <c r="F78" s="37">
        <v>0</v>
      </c>
      <c r="G78" s="39">
        <v>16861114</v>
      </c>
      <c r="H78" s="92" t="s">
        <v>29</v>
      </c>
      <c r="I78" s="17">
        <v>16861114</v>
      </c>
      <c r="J78" s="92">
        <v>336735</v>
      </c>
      <c r="K78" s="128"/>
      <c r="L78" s="128"/>
      <c r="M78" s="128"/>
      <c r="N78" s="128"/>
      <c r="O78" s="120"/>
      <c r="P78" s="131"/>
      <c r="Q78" s="103" t="s">
        <v>29</v>
      </c>
      <c r="R78" s="128"/>
      <c r="S78" s="120"/>
      <c r="T78" s="120"/>
      <c r="U78" s="121"/>
      <c r="V78" s="169"/>
      <c r="W78" s="167"/>
    </row>
    <row r="79" spans="1:188" ht="51" x14ac:dyDescent="0.25">
      <c r="A79" s="125"/>
      <c r="B79" s="35" t="s">
        <v>98</v>
      </c>
      <c r="C79" s="126"/>
      <c r="D79" s="76" t="s">
        <v>137</v>
      </c>
      <c r="E79" s="37">
        <v>2</v>
      </c>
      <c r="F79" s="37">
        <v>0</v>
      </c>
      <c r="G79" s="39">
        <v>21799737</v>
      </c>
      <c r="H79" s="92" t="s">
        <v>29</v>
      </c>
      <c r="I79" s="17">
        <v>21799737</v>
      </c>
      <c r="J79" s="92">
        <v>0</v>
      </c>
      <c r="K79" s="128"/>
      <c r="L79" s="128"/>
      <c r="M79" s="128"/>
      <c r="N79" s="128"/>
      <c r="O79" s="120"/>
      <c r="P79" s="131"/>
      <c r="Q79" s="103" t="s">
        <v>29</v>
      </c>
      <c r="R79" s="128"/>
      <c r="S79" s="120"/>
      <c r="T79" s="120"/>
      <c r="U79" s="121"/>
      <c r="V79" s="169"/>
      <c r="W79" s="167"/>
    </row>
    <row r="80" spans="1:188" ht="38.25" x14ac:dyDescent="0.25">
      <c r="A80" s="125"/>
      <c r="B80" s="35" t="s">
        <v>83</v>
      </c>
      <c r="C80" s="126"/>
      <c r="D80" s="76" t="s">
        <v>138</v>
      </c>
      <c r="E80" s="37">
        <v>1.9</v>
      </c>
      <c r="F80" s="37">
        <v>5.2</v>
      </c>
      <c r="G80" s="39">
        <v>18347599</v>
      </c>
      <c r="H80" s="92" t="s">
        <v>29</v>
      </c>
      <c r="I80" s="17">
        <v>18347599</v>
      </c>
      <c r="J80" s="92">
        <v>170989</v>
      </c>
      <c r="K80" s="128"/>
      <c r="L80" s="128"/>
      <c r="M80" s="128"/>
      <c r="N80" s="128"/>
      <c r="O80" s="120"/>
      <c r="P80" s="131"/>
      <c r="Q80" s="103" t="s">
        <v>29</v>
      </c>
      <c r="R80" s="128"/>
      <c r="S80" s="120"/>
      <c r="T80" s="120"/>
      <c r="U80" s="121"/>
      <c r="V80" s="169"/>
      <c r="W80" s="167"/>
    </row>
    <row r="81" spans="1:188" x14ac:dyDescent="0.25">
      <c r="A81" s="41"/>
      <c r="B81" s="42"/>
      <c r="C81" s="43"/>
      <c r="D81" s="44" t="s">
        <v>64</v>
      </c>
      <c r="E81" s="45">
        <f>SUM(E76:E80)</f>
        <v>7.8599999999999994</v>
      </c>
      <c r="F81" s="45">
        <f>SUM(F76:F80)</f>
        <v>6.8000000000000007</v>
      </c>
      <c r="G81" s="46">
        <f>SUM(G76:G80)</f>
        <v>69878031</v>
      </c>
      <c r="H81" s="92"/>
      <c r="I81" s="46">
        <f>SUM(I76:I80)</f>
        <v>69878031</v>
      </c>
      <c r="J81" s="46">
        <f>SUM(J76:J80)</f>
        <v>621827</v>
      </c>
      <c r="K81" s="103"/>
      <c r="L81" s="103"/>
      <c r="M81" s="103"/>
      <c r="N81" s="103"/>
      <c r="O81" s="92">
        <f>SUM(O76)</f>
        <v>0</v>
      </c>
      <c r="P81" s="105"/>
      <c r="Q81" s="103"/>
      <c r="R81" s="103"/>
      <c r="S81" s="24">
        <f>SUM(S76:S80)</f>
        <v>0</v>
      </c>
      <c r="T81" s="24"/>
      <c r="U81" s="93">
        <f>SUM(U76:U80)</f>
        <v>0</v>
      </c>
      <c r="V81" s="95"/>
      <c r="W81" s="103"/>
    </row>
    <row r="82" spans="1:188" ht="51" x14ac:dyDescent="0.25">
      <c r="A82" s="125">
        <v>32</v>
      </c>
      <c r="B82" s="75" t="s">
        <v>62</v>
      </c>
      <c r="C82" s="136" t="s">
        <v>162</v>
      </c>
      <c r="D82" s="76" t="s">
        <v>163</v>
      </c>
      <c r="E82" s="37">
        <v>2.5</v>
      </c>
      <c r="F82" s="37">
        <v>0</v>
      </c>
      <c r="G82" s="39">
        <v>29837854</v>
      </c>
      <c r="H82" s="92" t="s">
        <v>29</v>
      </c>
      <c r="I82" s="17">
        <f>G82</f>
        <v>29837854</v>
      </c>
      <c r="J82" s="92" t="s">
        <v>29</v>
      </c>
      <c r="K82" s="127"/>
      <c r="L82" s="129"/>
      <c r="M82" s="127"/>
      <c r="N82" s="127"/>
      <c r="O82" s="130"/>
      <c r="P82" s="131"/>
      <c r="Q82" s="102"/>
      <c r="R82" s="127"/>
      <c r="S82" s="120"/>
      <c r="T82" s="120"/>
      <c r="U82" s="121"/>
      <c r="V82" s="123"/>
      <c r="W82" s="124" t="s">
        <v>164</v>
      </c>
    </row>
    <row r="83" spans="1:188" ht="51.75" customHeight="1" x14ac:dyDescent="0.25">
      <c r="A83" s="125"/>
      <c r="B83" s="35" t="s">
        <v>98</v>
      </c>
      <c r="C83" s="126"/>
      <c r="D83" s="76" t="s">
        <v>156</v>
      </c>
      <c r="E83" s="37">
        <v>3.2</v>
      </c>
      <c r="F83" s="37">
        <v>0</v>
      </c>
      <c r="G83" s="39">
        <v>37059748</v>
      </c>
      <c r="H83" s="92" t="s">
        <v>29</v>
      </c>
      <c r="I83" s="17">
        <f>G83</f>
        <v>37059748</v>
      </c>
      <c r="J83" s="92" t="s">
        <v>29</v>
      </c>
      <c r="K83" s="128"/>
      <c r="L83" s="129"/>
      <c r="M83" s="128"/>
      <c r="N83" s="127"/>
      <c r="O83" s="130"/>
      <c r="P83" s="131"/>
      <c r="Q83" s="102"/>
      <c r="R83" s="128"/>
      <c r="S83" s="120"/>
      <c r="T83" s="120"/>
      <c r="U83" s="122"/>
      <c r="V83" s="123"/>
      <c r="W83" s="124"/>
    </row>
    <row r="84" spans="1:188" x14ac:dyDescent="0.25">
      <c r="A84" s="41"/>
      <c r="B84" s="42"/>
      <c r="C84" s="43"/>
      <c r="D84" s="44" t="s">
        <v>64</v>
      </c>
      <c r="E84" s="45">
        <f>SUM(E82:E83)</f>
        <v>5.7</v>
      </c>
      <c r="F84" s="45">
        <f t="shared" ref="F84:I84" si="4">SUM(F82:F83)</f>
        <v>0</v>
      </c>
      <c r="G84" s="45">
        <f t="shared" si="4"/>
        <v>66897602</v>
      </c>
      <c r="H84" s="92" t="s">
        <v>29</v>
      </c>
      <c r="I84" s="45">
        <f t="shared" si="4"/>
        <v>66897602</v>
      </c>
      <c r="J84" s="92">
        <v>0</v>
      </c>
      <c r="K84" s="103"/>
      <c r="L84" s="103"/>
      <c r="M84" s="103"/>
      <c r="N84" s="103"/>
      <c r="O84" s="92"/>
      <c r="P84" s="105"/>
      <c r="Q84" s="103"/>
      <c r="R84" s="103"/>
      <c r="S84" s="24"/>
      <c r="T84" s="24"/>
      <c r="U84" s="93"/>
      <c r="V84" s="95"/>
      <c r="W84" s="103"/>
    </row>
    <row r="85" spans="1:188" ht="51" x14ac:dyDescent="0.25">
      <c r="A85" s="125">
        <v>33</v>
      </c>
      <c r="B85" s="35" t="s">
        <v>54</v>
      </c>
      <c r="C85" s="126" t="s">
        <v>108</v>
      </c>
      <c r="D85" s="76" t="s">
        <v>109</v>
      </c>
      <c r="E85" s="37">
        <v>2</v>
      </c>
      <c r="F85" s="37">
        <v>0</v>
      </c>
      <c r="G85" s="39">
        <v>14753461</v>
      </c>
      <c r="H85" s="92" t="s">
        <v>29</v>
      </c>
      <c r="I85" s="17">
        <v>14753461</v>
      </c>
      <c r="J85" s="104">
        <v>241169</v>
      </c>
      <c r="K85" s="127">
        <v>43444</v>
      </c>
      <c r="L85" s="129" t="s">
        <v>110</v>
      </c>
      <c r="M85" s="127">
        <v>43614</v>
      </c>
      <c r="N85" s="127">
        <v>43641</v>
      </c>
      <c r="O85" s="130">
        <v>37666716.210000001</v>
      </c>
      <c r="P85" s="131">
        <v>43647</v>
      </c>
      <c r="Q85" s="102">
        <v>1</v>
      </c>
      <c r="R85" s="127">
        <v>44012</v>
      </c>
      <c r="S85" s="120">
        <v>30388765</v>
      </c>
      <c r="T85" s="120"/>
      <c r="U85" s="121">
        <f>O85-S85</f>
        <v>7277951.2100000009</v>
      </c>
      <c r="V85" s="123">
        <f>+S85/O85</f>
        <v>0.80678031051541987</v>
      </c>
      <c r="W85" s="133"/>
    </row>
    <row r="86" spans="1:188" ht="51" x14ac:dyDescent="0.25">
      <c r="A86" s="125"/>
      <c r="B86" s="35" t="s">
        <v>48</v>
      </c>
      <c r="C86" s="126"/>
      <c r="D86" s="76" t="s">
        <v>111</v>
      </c>
      <c r="E86" s="37">
        <v>1.5</v>
      </c>
      <c r="F86" s="37">
        <v>4.875</v>
      </c>
      <c r="G86" s="39">
        <v>11778120</v>
      </c>
      <c r="H86" s="92" t="s">
        <v>29</v>
      </c>
      <c r="I86" s="17">
        <v>11778120</v>
      </c>
      <c r="J86" s="104">
        <v>99381</v>
      </c>
      <c r="K86" s="128"/>
      <c r="L86" s="129"/>
      <c r="M86" s="128"/>
      <c r="N86" s="127"/>
      <c r="O86" s="130"/>
      <c r="P86" s="131"/>
      <c r="Q86" s="102">
        <v>1</v>
      </c>
      <c r="R86" s="128"/>
      <c r="S86" s="120"/>
      <c r="T86" s="120"/>
      <c r="U86" s="122"/>
      <c r="V86" s="123"/>
      <c r="W86" s="129"/>
    </row>
    <row r="87" spans="1:188" ht="49.5" customHeight="1" x14ac:dyDescent="0.25">
      <c r="A87" s="125"/>
      <c r="B87" s="35" t="s">
        <v>48</v>
      </c>
      <c r="C87" s="126"/>
      <c r="D87" s="76" t="s">
        <v>112</v>
      </c>
      <c r="E87" s="37">
        <v>1.6</v>
      </c>
      <c r="F87" s="37">
        <v>0</v>
      </c>
      <c r="G87" s="39">
        <v>11397739</v>
      </c>
      <c r="H87" s="92" t="s">
        <v>29</v>
      </c>
      <c r="I87" s="17">
        <v>11397739</v>
      </c>
      <c r="J87" s="104">
        <v>0</v>
      </c>
      <c r="K87" s="128"/>
      <c r="L87" s="129"/>
      <c r="M87" s="128"/>
      <c r="N87" s="127"/>
      <c r="O87" s="130"/>
      <c r="P87" s="131"/>
      <c r="Q87" s="102">
        <v>1</v>
      </c>
      <c r="R87" s="128"/>
      <c r="S87" s="120"/>
      <c r="T87" s="120"/>
      <c r="U87" s="122"/>
      <c r="V87" s="123"/>
      <c r="W87" s="129"/>
    </row>
    <row r="88" spans="1:188" s="89" customFormat="1" x14ac:dyDescent="0.25">
      <c r="A88" s="41"/>
      <c r="B88" s="42"/>
      <c r="C88" s="88"/>
      <c r="D88" s="88" t="s">
        <v>64</v>
      </c>
      <c r="E88" s="55">
        <f>SUM(E85:E87)</f>
        <v>5.0999999999999996</v>
      </c>
      <c r="F88" s="55">
        <f>SUM(F85:F87)</f>
        <v>4.875</v>
      </c>
      <c r="G88" s="24">
        <f>SUM(G85:G87)</f>
        <v>37929320</v>
      </c>
      <c r="H88" s="92" t="s">
        <v>29</v>
      </c>
      <c r="I88" s="24">
        <f>SUM(I85:I87)</f>
        <v>37929320</v>
      </c>
      <c r="J88" s="24">
        <f>SUM(J85:J87)</f>
        <v>340550</v>
      </c>
      <c r="K88" s="103"/>
      <c r="L88" s="103"/>
      <c r="M88" s="103"/>
      <c r="N88" s="103"/>
      <c r="O88" s="24">
        <f>SUM(O85:O87)</f>
        <v>37666716.210000001</v>
      </c>
      <c r="P88" s="105"/>
      <c r="Q88" s="103"/>
      <c r="R88" s="103"/>
      <c r="S88" s="24">
        <f>SUM(S85:S87)</f>
        <v>30388765</v>
      </c>
      <c r="T88" s="24"/>
      <c r="U88" s="27">
        <f>SUM(U85:U87)</f>
        <v>7277951.2100000009</v>
      </c>
      <c r="V88" s="103"/>
      <c r="W88" s="10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  <c r="AT88" s="83"/>
      <c r="AU88" s="83"/>
      <c r="AV88" s="83"/>
      <c r="AW88" s="83"/>
      <c r="AX88" s="83"/>
      <c r="AY88" s="83"/>
      <c r="AZ88" s="83"/>
      <c r="BA88" s="83"/>
      <c r="BB88" s="83"/>
      <c r="BC88" s="83"/>
      <c r="BD88" s="83"/>
      <c r="BE88" s="83"/>
      <c r="BF88" s="83"/>
      <c r="BG88" s="83"/>
      <c r="BH88" s="83"/>
      <c r="BI88" s="83"/>
      <c r="BJ88" s="83"/>
      <c r="BK88" s="83"/>
      <c r="BL88" s="83"/>
      <c r="BM88" s="83"/>
      <c r="BN88" s="83"/>
      <c r="BO88" s="83"/>
      <c r="BP88" s="83"/>
      <c r="BQ88" s="83"/>
      <c r="BR88" s="83"/>
      <c r="BS88" s="83"/>
      <c r="BT88" s="83"/>
      <c r="BU88" s="83"/>
      <c r="BV88" s="83"/>
      <c r="BW88" s="83"/>
      <c r="BX88" s="83"/>
      <c r="BY88" s="83"/>
      <c r="BZ88" s="83"/>
      <c r="CA88" s="83"/>
      <c r="CB88" s="83"/>
      <c r="CC88" s="83"/>
      <c r="CD88" s="83"/>
      <c r="CE88" s="83"/>
      <c r="CF88" s="83"/>
      <c r="CG88" s="83"/>
      <c r="CH88" s="83"/>
      <c r="CI88" s="83"/>
      <c r="CJ88" s="83"/>
      <c r="CK88" s="83"/>
      <c r="CL88" s="83"/>
      <c r="CM88" s="83"/>
      <c r="CN88" s="83"/>
      <c r="CO88" s="83"/>
      <c r="CP88" s="83"/>
      <c r="CQ88" s="83"/>
      <c r="CR88" s="83"/>
      <c r="CS88" s="83"/>
      <c r="CT88" s="83"/>
      <c r="CU88" s="83"/>
      <c r="CV88" s="83"/>
      <c r="CW88" s="83"/>
      <c r="CX88" s="83"/>
      <c r="CY88" s="83"/>
      <c r="CZ88" s="83"/>
      <c r="DA88" s="83"/>
      <c r="DB88" s="83"/>
      <c r="DC88" s="83"/>
      <c r="DD88" s="83"/>
      <c r="DE88" s="83"/>
      <c r="DF88" s="83"/>
      <c r="DG88" s="83"/>
      <c r="DH88" s="83"/>
      <c r="DI88" s="83"/>
      <c r="DJ88" s="83"/>
      <c r="DK88" s="83"/>
      <c r="DL88" s="83"/>
      <c r="DM88" s="83"/>
      <c r="DN88" s="83"/>
      <c r="DO88" s="83"/>
      <c r="DP88" s="83"/>
      <c r="DQ88" s="83"/>
      <c r="DR88" s="83"/>
      <c r="DS88" s="83"/>
      <c r="DT88" s="83"/>
      <c r="DU88" s="83"/>
      <c r="DV88" s="83"/>
      <c r="DW88" s="83"/>
      <c r="DX88" s="83"/>
      <c r="DY88" s="83"/>
      <c r="DZ88" s="83"/>
      <c r="EA88" s="83"/>
      <c r="EB88" s="83"/>
      <c r="EC88" s="83"/>
      <c r="ED88" s="83"/>
      <c r="EE88" s="83"/>
      <c r="EF88" s="83"/>
      <c r="EG88" s="83"/>
      <c r="EH88" s="83"/>
      <c r="EI88" s="83"/>
      <c r="EJ88" s="83"/>
      <c r="EK88" s="83"/>
      <c r="EL88" s="83"/>
      <c r="EM88" s="83"/>
      <c r="EN88" s="83"/>
      <c r="EO88" s="83"/>
      <c r="EP88" s="83"/>
      <c r="EQ88" s="83"/>
      <c r="ER88" s="83"/>
      <c r="ES88" s="83"/>
      <c r="ET88" s="83"/>
      <c r="EU88" s="83"/>
      <c r="EV88" s="83"/>
      <c r="EW88" s="83"/>
      <c r="EX88" s="83"/>
      <c r="EY88" s="83"/>
      <c r="EZ88" s="83"/>
      <c r="FA88" s="83"/>
      <c r="FB88" s="83"/>
      <c r="FC88" s="83"/>
      <c r="FD88" s="83"/>
      <c r="FE88" s="83"/>
      <c r="FF88" s="83"/>
      <c r="FG88" s="83"/>
      <c r="FH88" s="83"/>
      <c r="FI88" s="83"/>
      <c r="FJ88" s="83"/>
      <c r="FK88" s="83"/>
      <c r="FL88" s="83"/>
      <c r="FM88" s="83"/>
      <c r="FN88" s="83"/>
      <c r="FO88" s="83"/>
      <c r="FP88" s="83"/>
      <c r="FQ88" s="83"/>
      <c r="FR88" s="83"/>
      <c r="FS88" s="83"/>
      <c r="FT88" s="83"/>
      <c r="FU88" s="83"/>
      <c r="FV88" s="83"/>
      <c r="FW88" s="83"/>
      <c r="FX88" s="83"/>
      <c r="FY88" s="83"/>
      <c r="FZ88" s="83"/>
      <c r="GA88" s="83"/>
      <c r="GB88" s="83"/>
      <c r="GC88" s="83"/>
      <c r="GD88" s="83"/>
      <c r="GE88" s="83"/>
      <c r="GF88" s="83"/>
    </row>
    <row r="89" spans="1:188" x14ac:dyDescent="0.25">
      <c r="A89" s="41">
        <v>4</v>
      </c>
      <c r="B89" s="42"/>
      <c r="C89" s="43"/>
      <c r="D89" s="87" t="s">
        <v>169</v>
      </c>
      <c r="E89" s="55">
        <f>+E88+E84+E81+E75</f>
        <v>21.504000000000001</v>
      </c>
      <c r="F89" s="55">
        <f>+F88+F84+F81+F75</f>
        <v>15.675000000000001</v>
      </c>
      <c r="G89" s="55">
        <f>+G88+G84+G81+G75</f>
        <v>196361411</v>
      </c>
      <c r="H89" s="92" t="s">
        <v>29</v>
      </c>
      <c r="I89" s="55">
        <f>+I88+I84+I81+I75</f>
        <v>196361411</v>
      </c>
      <c r="J89" s="55">
        <f>+J88+J84+J81+J75</f>
        <v>1402901</v>
      </c>
      <c r="K89" s="55"/>
      <c r="L89" s="55"/>
      <c r="M89" s="55"/>
      <c r="N89" s="55"/>
      <c r="O89" s="55">
        <f>+O88+O84+O81+O75</f>
        <v>59128823.870000005</v>
      </c>
      <c r="P89" s="55"/>
      <c r="Q89" s="55"/>
      <c r="R89" s="55"/>
      <c r="S89" s="55">
        <f>+S88+S84+S81+S75</f>
        <v>39299565</v>
      </c>
      <c r="T89" s="55">
        <f>+T88+T84+T81+T75</f>
        <v>0</v>
      </c>
      <c r="U89" s="55">
        <f>+U88+U84+U81+U75</f>
        <v>19829258.870000001</v>
      </c>
      <c r="V89" s="103"/>
      <c r="W89" s="10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  <c r="AT89" s="83"/>
      <c r="AU89" s="83"/>
      <c r="AV89" s="83"/>
      <c r="AW89" s="83"/>
      <c r="AX89" s="83"/>
      <c r="AY89" s="83"/>
      <c r="AZ89" s="83"/>
      <c r="BA89" s="83"/>
      <c r="BB89" s="83"/>
      <c r="BC89" s="83"/>
      <c r="BD89" s="83"/>
      <c r="BE89" s="83"/>
      <c r="BF89" s="83"/>
      <c r="BG89" s="83"/>
      <c r="BH89" s="83"/>
      <c r="BI89" s="83"/>
      <c r="BJ89" s="83"/>
      <c r="BK89" s="83"/>
      <c r="BL89" s="83"/>
      <c r="BM89" s="83"/>
      <c r="BN89" s="83"/>
      <c r="BO89" s="83"/>
      <c r="BP89" s="83"/>
      <c r="BQ89" s="83"/>
      <c r="BR89" s="83"/>
      <c r="BS89" s="83"/>
      <c r="BT89" s="83"/>
      <c r="BU89" s="83"/>
      <c r="BV89" s="83"/>
      <c r="BW89" s="83"/>
      <c r="BX89" s="83"/>
      <c r="BY89" s="83"/>
      <c r="BZ89" s="83"/>
      <c r="CA89" s="83"/>
      <c r="CB89" s="83"/>
      <c r="CC89" s="83"/>
      <c r="CD89" s="83"/>
      <c r="CE89" s="83"/>
      <c r="CF89" s="83"/>
      <c r="CG89" s="83"/>
      <c r="CH89" s="83"/>
      <c r="CI89" s="83"/>
      <c r="CJ89" s="83"/>
      <c r="CK89" s="83"/>
      <c r="CL89" s="83"/>
      <c r="CM89" s="83"/>
      <c r="CN89" s="83"/>
      <c r="CO89" s="83"/>
      <c r="CP89" s="83"/>
      <c r="CQ89" s="83"/>
      <c r="CR89" s="83"/>
      <c r="CS89" s="83"/>
      <c r="CT89" s="83"/>
      <c r="CU89" s="83"/>
      <c r="CV89" s="83"/>
      <c r="CW89" s="83"/>
      <c r="CX89" s="83"/>
      <c r="CY89" s="83"/>
      <c r="CZ89" s="83"/>
      <c r="DA89" s="83"/>
      <c r="DB89" s="83"/>
      <c r="DC89" s="83"/>
      <c r="DD89" s="83"/>
      <c r="DE89" s="83"/>
      <c r="DF89" s="83"/>
      <c r="DG89" s="83"/>
      <c r="DH89" s="83"/>
      <c r="DI89" s="83"/>
      <c r="DJ89" s="83"/>
      <c r="DK89" s="83"/>
      <c r="DL89" s="83"/>
      <c r="DM89" s="83"/>
      <c r="DN89" s="83"/>
      <c r="DO89" s="83"/>
      <c r="DP89" s="83"/>
      <c r="DQ89" s="83"/>
      <c r="DR89" s="83"/>
      <c r="DS89" s="83"/>
      <c r="DT89" s="83"/>
      <c r="DU89" s="83"/>
      <c r="DV89" s="83"/>
      <c r="DW89" s="83"/>
      <c r="DX89" s="83"/>
      <c r="DY89" s="83"/>
      <c r="DZ89" s="83"/>
      <c r="EA89" s="83"/>
      <c r="EB89" s="83"/>
      <c r="EC89" s="83"/>
      <c r="ED89" s="83"/>
      <c r="EE89" s="83"/>
      <c r="EF89" s="83"/>
      <c r="EG89" s="83"/>
      <c r="EH89" s="83"/>
      <c r="EI89" s="83"/>
      <c r="EJ89" s="83"/>
      <c r="EK89" s="83"/>
      <c r="EL89" s="83"/>
      <c r="EM89" s="83"/>
      <c r="EN89" s="83"/>
      <c r="EO89" s="83"/>
      <c r="EP89" s="83"/>
      <c r="EQ89" s="83"/>
      <c r="ER89" s="83"/>
      <c r="ES89" s="83"/>
      <c r="ET89" s="83"/>
      <c r="EU89" s="83"/>
      <c r="EV89" s="83"/>
      <c r="EW89" s="83"/>
      <c r="EX89" s="83"/>
      <c r="EY89" s="83"/>
      <c r="EZ89" s="83"/>
      <c r="FA89" s="83"/>
      <c r="FB89" s="83"/>
      <c r="FC89" s="83"/>
      <c r="FD89" s="83"/>
      <c r="FE89" s="83"/>
      <c r="FF89" s="83"/>
      <c r="FG89" s="83"/>
      <c r="FH89" s="83"/>
      <c r="FI89" s="83"/>
      <c r="FJ89" s="83"/>
      <c r="FK89" s="83"/>
      <c r="FL89" s="83"/>
      <c r="FM89" s="83"/>
      <c r="FN89" s="83"/>
      <c r="FO89" s="83"/>
      <c r="FP89" s="83"/>
      <c r="FQ89" s="83"/>
      <c r="FR89" s="83"/>
      <c r="FS89" s="83"/>
      <c r="FT89" s="83"/>
      <c r="FU89" s="83"/>
      <c r="FV89" s="83"/>
      <c r="FW89" s="83"/>
      <c r="FX89" s="83"/>
      <c r="FY89" s="83"/>
      <c r="FZ89" s="83"/>
      <c r="GA89" s="83"/>
      <c r="GB89" s="83"/>
      <c r="GC89" s="83"/>
      <c r="GD89" s="83"/>
      <c r="GE89" s="83"/>
      <c r="GF89" s="83"/>
    </row>
    <row r="90" spans="1:188" ht="18.75" x14ac:dyDescent="0.25">
      <c r="A90" s="132" t="s">
        <v>179</v>
      </c>
      <c r="B90" s="132"/>
      <c r="C90" s="132"/>
      <c r="D90" s="132"/>
      <c r="E90" s="132"/>
      <c r="F90" s="132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</row>
    <row r="91" spans="1:188" ht="25.5" x14ac:dyDescent="0.25">
      <c r="A91" s="125">
        <v>34</v>
      </c>
      <c r="B91" s="35" t="s">
        <v>26</v>
      </c>
      <c r="C91" s="126" t="s">
        <v>181</v>
      </c>
      <c r="D91" s="36" t="s">
        <v>182</v>
      </c>
      <c r="E91" s="114" t="s">
        <v>29</v>
      </c>
      <c r="F91" s="114" t="s">
        <v>29</v>
      </c>
      <c r="G91" s="115">
        <v>4549837</v>
      </c>
      <c r="H91" s="117" t="s">
        <v>29</v>
      </c>
      <c r="I91" s="115">
        <v>4549837</v>
      </c>
      <c r="J91" s="92" t="s">
        <v>29</v>
      </c>
      <c r="K91" s="127"/>
      <c r="L91" s="129"/>
      <c r="M91" s="127"/>
      <c r="N91" s="127"/>
      <c r="O91" s="130"/>
      <c r="P91" s="131"/>
      <c r="Q91" s="102"/>
      <c r="R91" s="127"/>
      <c r="S91" s="120"/>
      <c r="T91" s="120"/>
      <c r="U91" s="121"/>
      <c r="V91" s="123"/>
      <c r="W91" s="133"/>
    </row>
    <row r="92" spans="1:188" ht="25.5" x14ac:dyDescent="0.25">
      <c r="A92" s="125"/>
      <c r="B92" s="35" t="s">
        <v>86</v>
      </c>
      <c r="C92" s="126"/>
      <c r="D92" s="36" t="s">
        <v>183</v>
      </c>
      <c r="E92" s="114" t="s">
        <v>29</v>
      </c>
      <c r="F92" s="114" t="s">
        <v>29</v>
      </c>
      <c r="G92" s="115">
        <v>3809252</v>
      </c>
      <c r="H92" s="92" t="s">
        <v>29</v>
      </c>
      <c r="I92" s="115">
        <v>3809252</v>
      </c>
      <c r="J92" s="92" t="s">
        <v>29</v>
      </c>
      <c r="K92" s="128"/>
      <c r="L92" s="129"/>
      <c r="M92" s="128"/>
      <c r="N92" s="127"/>
      <c r="O92" s="130"/>
      <c r="P92" s="131"/>
      <c r="Q92" s="102"/>
      <c r="R92" s="128"/>
      <c r="S92" s="120"/>
      <c r="T92" s="120"/>
      <c r="U92" s="122"/>
      <c r="V92" s="123"/>
      <c r="W92" s="129"/>
    </row>
    <row r="93" spans="1:188" ht="25.5" x14ac:dyDescent="0.25">
      <c r="A93" s="125"/>
      <c r="B93" s="35" t="s">
        <v>86</v>
      </c>
      <c r="C93" s="126"/>
      <c r="D93" s="36" t="s">
        <v>184</v>
      </c>
      <c r="E93" s="114" t="s">
        <v>29</v>
      </c>
      <c r="F93" s="114" t="s">
        <v>29</v>
      </c>
      <c r="G93" s="115">
        <v>3809252</v>
      </c>
      <c r="H93" s="92" t="s">
        <v>29</v>
      </c>
      <c r="I93" s="115">
        <v>3809252</v>
      </c>
      <c r="J93" s="92" t="s">
        <v>29</v>
      </c>
      <c r="K93" s="128"/>
      <c r="L93" s="129"/>
      <c r="M93" s="128"/>
      <c r="N93" s="127"/>
      <c r="O93" s="130"/>
      <c r="P93" s="131"/>
      <c r="Q93" s="102"/>
      <c r="R93" s="128"/>
      <c r="S93" s="120"/>
      <c r="T93" s="120"/>
      <c r="U93" s="122"/>
      <c r="V93" s="123"/>
      <c r="W93" s="129"/>
    </row>
    <row r="94" spans="1:188" s="89" customFormat="1" x14ac:dyDescent="0.25">
      <c r="A94" s="41"/>
      <c r="B94" s="42"/>
      <c r="C94" s="88"/>
      <c r="D94" s="118" t="s">
        <v>64</v>
      </c>
      <c r="E94" s="55">
        <f>SUM(E91:E93)</f>
        <v>0</v>
      </c>
      <c r="F94" s="55">
        <f>SUM(F91:F93)</f>
        <v>0</v>
      </c>
      <c r="G94" s="24">
        <f>SUM(G91:G93)</f>
        <v>12168341</v>
      </c>
      <c r="H94" s="92" t="s">
        <v>29</v>
      </c>
      <c r="I94" s="24">
        <f>SUM(I91:I93)</f>
        <v>12168341</v>
      </c>
      <c r="J94" s="92" t="s">
        <v>29</v>
      </c>
      <c r="K94" s="103"/>
      <c r="L94" s="103"/>
      <c r="M94" s="103"/>
      <c r="N94" s="103"/>
      <c r="O94" s="24">
        <f>SUM(O91:O93)</f>
        <v>0</v>
      </c>
      <c r="P94" s="105"/>
      <c r="Q94" s="103"/>
      <c r="R94" s="103"/>
      <c r="S94" s="24">
        <f>SUM(S91:S93)</f>
        <v>0</v>
      </c>
      <c r="T94" s="24"/>
      <c r="U94" s="27">
        <f>SUM(U91:U93)</f>
        <v>0</v>
      </c>
      <c r="V94" s="103"/>
      <c r="W94" s="103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0"/>
      <c r="BN94" s="90"/>
      <c r="BO94" s="90"/>
      <c r="BP94" s="90"/>
      <c r="BQ94" s="90"/>
      <c r="BR94" s="90"/>
      <c r="BS94" s="90"/>
      <c r="BT94" s="90"/>
      <c r="BU94" s="90"/>
      <c r="BV94" s="90"/>
      <c r="BW94" s="90"/>
      <c r="BX94" s="90"/>
      <c r="BY94" s="90"/>
      <c r="BZ94" s="90"/>
      <c r="CA94" s="90"/>
      <c r="CB94" s="90"/>
      <c r="CC94" s="90"/>
      <c r="CD94" s="90"/>
      <c r="CE94" s="90"/>
      <c r="CF94" s="90"/>
      <c r="CG94" s="90"/>
      <c r="CH94" s="90"/>
      <c r="CI94" s="90"/>
      <c r="CJ94" s="90"/>
      <c r="CK94" s="90"/>
      <c r="CL94" s="90"/>
      <c r="CM94" s="90"/>
      <c r="CN94" s="90"/>
      <c r="CO94" s="90"/>
      <c r="CP94" s="90"/>
      <c r="CQ94" s="90"/>
      <c r="CR94" s="90"/>
      <c r="CS94" s="90"/>
      <c r="CT94" s="90"/>
      <c r="CU94" s="90"/>
      <c r="CV94" s="90"/>
      <c r="CW94" s="90"/>
      <c r="CX94" s="90"/>
      <c r="CY94" s="90"/>
      <c r="CZ94" s="90"/>
      <c r="DA94" s="90"/>
      <c r="DB94" s="90"/>
      <c r="DC94" s="90"/>
      <c r="DD94" s="90"/>
      <c r="DE94" s="90"/>
      <c r="DF94" s="90"/>
      <c r="DG94" s="90"/>
      <c r="DH94" s="90"/>
      <c r="DI94" s="90"/>
      <c r="DJ94" s="90"/>
      <c r="DK94" s="90"/>
      <c r="DL94" s="90"/>
      <c r="DM94" s="90"/>
      <c r="DN94" s="90"/>
      <c r="DO94" s="90"/>
      <c r="DP94" s="90"/>
      <c r="DQ94" s="90"/>
      <c r="DR94" s="90"/>
      <c r="DS94" s="90"/>
      <c r="DT94" s="90"/>
      <c r="DU94" s="90"/>
      <c r="DV94" s="90"/>
      <c r="DW94" s="90"/>
      <c r="DX94" s="90"/>
      <c r="DY94" s="90"/>
      <c r="DZ94" s="90"/>
      <c r="EA94" s="90"/>
      <c r="EB94" s="90"/>
      <c r="EC94" s="90"/>
      <c r="ED94" s="90"/>
      <c r="EE94" s="90"/>
      <c r="EF94" s="90"/>
      <c r="EG94" s="90"/>
      <c r="EH94" s="90"/>
      <c r="EI94" s="90"/>
      <c r="EJ94" s="90"/>
      <c r="EK94" s="90"/>
      <c r="EL94" s="90"/>
      <c r="EM94" s="90"/>
      <c r="EN94" s="90"/>
      <c r="EO94" s="90"/>
      <c r="EP94" s="90"/>
      <c r="EQ94" s="90"/>
      <c r="ER94" s="90"/>
      <c r="ES94" s="90"/>
      <c r="ET94" s="90"/>
      <c r="EU94" s="90"/>
      <c r="EV94" s="90"/>
      <c r="EW94" s="90"/>
      <c r="EX94" s="90"/>
      <c r="EY94" s="90"/>
      <c r="EZ94" s="90"/>
      <c r="FA94" s="90"/>
      <c r="FB94" s="90"/>
      <c r="FC94" s="90"/>
      <c r="FD94" s="90"/>
      <c r="FE94" s="90"/>
      <c r="FF94" s="90"/>
      <c r="FG94" s="90"/>
      <c r="FH94" s="90"/>
      <c r="FI94" s="90"/>
      <c r="FJ94" s="90"/>
      <c r="FK94" s="90"/>
      <c r="FL94" s="90"/>
      <c r="FM94" s="90"/>
      <c r="FN94" s="90"/>
      <c r="FO94" s="90"/>
      <c r="FP94" s="90"/>
      <c r="FQ94" s="90"/>
      <c r="FR94" s="90"/>
      <c r="FS94" s="90"/>
      <c r="FT94" s="90"/>
      <c r="FU94" s="90"/>
      <c r="FV94" s="90"/>
      <c r="FW94" s="90"/>
      <c r="FX94" s="90"/>
      <c r="FY94" s="90"/>
      <c r="FZ94" s="90"/>
      <c r="GA94" s="90"/>
      <c r="GB94" s="90"/>
      <c r="GC94" s="90"/>
      <c r="GD94" s="90"/>
      <c r="GE94" s="90"/>
      <c r="GF94" s="90"/>
    </row>
    <row r="95" spans="1:188" ht="28.5" customHeight="1" x14ac:dyDescent="0.25">
      <c r="A95" s="125">
        <v>35</v>
      </c>
      <c r="B95" s="13" t="s">
        <v>189</v>
      </c>
      <c r="C95" s="126" t="s">
        <v>185</v>
      </c>
      <c r="D95" s="76" t="s">
        <v>186</v>
      </c>
      <c r="E95" s="114" t="s">
        <v>29</v>
      </c>
      <c r="F95" s="114" t="s">
        <v>29</v>
      </c>
      <c r="G95" s="116">
        <v>4321281</v>
      </c>
      <c r="H95" s="92" t="s">
        <v>29</v>
      </c>
      <c r="I95" s="17">
        <f>G95</f>
        <v>4321281</v>
      </c>
      <c r="J95" s="92" t="s">
        <v>29</v>
      </c>
      <c r="K95" s="127"/>
      <c r="L95" s="129"/>
      <c r="M95" s="127"/>
      <c r="N95" s="127"/>
      <c r="O95" s="130"/>
      <c r="P95" s="131"/>
      <c r="Q95" s="102"/>
      <c r="R95" s="127"/>
      <c r="S95" s="120"/>
      <c r="T95" s="120"/>
      <c r="U95" s="121"/>
      <c r="V95" s="123"/>
      <c r="W95" s="124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  <c r="AN95" s="90"/>
      <c r="AO95" s="90"/>
      <c r="AP95" s="90"/>
      <c r="AQ95" s="90"/>
      <c r="AR95" s="90"/>
      <c r="AS95" s="90"/>
      <c r="AT95" s="90"/>
      <c r="AU95" s="90"/>
      <c r="AV95" s="90"/>
      <c r="AW95" s="90"/>
      <c r="AX95" s="90"/>
      <c r="AY95" s="90"/>
      <c r="AZ95" s="90"/>
      <c r="BA95" s="90"/>
      <c r="BB95" s="90"/>
      <c r="BC95" s="90"/>
      <c r="BD95" s="90"/>
      <c r="BE95" s="90"/>
      <c r="BF95" s="90"/>
      <c r="BG95" s="90"/>
      <c r="BH95" s="90"/>
      <c r="BI95" s="90"/>
      <c r="BJ95" s="90"/>
      <c r="BK95" s="90"/>
      <c r="BL95" s="90"/>
      <c r="BM95" s="90"/>
      <c r="BN95" s="90"/>
      <c r="BO95" s="90"/>
      <c r="BP95" s="90"/>
      <c r="BQ95" s="90"/>
      <c r="BR95" s="90"/>
      <c r="BS95" s="90"/>
      <c r="BT95" s="90"/>
      <c r="BU95" s="90"/>
      <c r="BV95" s="90"/>
      <c r="BW95" s="90"/>
      <c r="BX95" s="90"/>
      <c r="BY95" s="90"/>
      <c r="BZ95" s="90"/>
      <c r="CA95" s="90"/>
      <c r="CB95" s="90"/>
      <c r="CC95" s="90"/>
      <c r="CD95" s="90"/>
      <c r="CE95" s="90"/>
      <c r="CF95" s="90"/>
      <c r="CG95" s="90"/>
      <c r="CH95" s="90"/>
      <c r="CI95" s="90"/>
      <c r="CJ95" s="90"/>
      <c r="CK95" s="90"/>
      <c r="CL95" s="90"/>
      <c r="CM95" s="90"/>
      <c r="CN95" s="90"/>
      <c r="CO95" s="90"/>
      <c r="CP95" s="90"/>
      <c r="CQ95" s="90"/>
      <c r="CR95" s="90"/>
      <c r="CS95" s="90"/>
      <c r="CT95" s="90"/>
      <c r="CU95" s="90"/>
      <c r="CV95" s="90"/>
      <c r="CW95" s="90"/>
      <c r="CX95" s="90"/>
      <c r="CY95" s="90"/>
      <c r="CZ95" s="90"/>
      <c r="DA95" s="90"/>
      <c r="DB95" s="90"/>
      <c r="DC95" s="90"/>
      <c r="DD95" s="90"/>
      <c r="DE95" s="90"/>
      <c r="DF95" s="90"/>
      <c r="DG95" s="90"/>
      <c r="DH95" s="90"/>
      <c r="DI95" s="90"/>
      <c r="DJ95" s="90"/>
      <c r="DK95" s="90"/>
      <c r="DL95" s="90"/>
      <c r="DM95" s="90"/>
      <c r="DN95" s="90"/>
      <c r="DO95" s="90"/>
      <c r="DP95" s="90"/>
      <c r="DQ95" s="90"/>
      <c r="DR95" s="90"/>
      <c r="DS95" s="90"/>
      <c r="DT95" s="90"/>
      <c r="DU95" s="90"/>
      <c r="DV95" s="90"/>
      <c r="DW95" s="90"/>
      <c r="DX95" s="90"/>
      <c r="DY95" s="90"/>
      <c r="DZ95" s="90"/>
      <c r="EA95" s="90"/>
      <c r="EB95" s="90"/>
      <c r="EC95" s="90"/>
      <c r="ED95" s="90"/>
      <c r="EE95" s="90"/>
      <c r="EF95" s="90"/>
      <c r="EG95" s="90"/>
      <c r="EH95" s="90"/>
      <c r="EI95" s="90"/>
      <c r="EJ95" s="90"/>
      <c r="EK95" s="90"/>
      <c r="EL95" s="90"/>
      <c r="EM95" s="90"/>
      <c r="EN95" s="90"/>
      <c r="EO95" s="90"/>
      <c r="EP95" s="90"/>
      <c r="EQ95" s="90"/>
      <c r="ER95" s="90"/>
      <c r="ES95" s="90"/>
      <c r="ET95" s="90"/>
      <c r="EU95" s="90"/>
      <c r="EV95" s="90"/>
      <c r="EW95" s="90"/>
      <c r="EX95" s="90"/>
      <c r="EY95" s="90"/>
      <c r="EZ95" s="90"/>
      <c r="FA95" s="90"/>
      <c r="FB95" s="90"/>
      <c r="FC95" s="90"/>
      <c r="FD95" s="90"/>
      <c r="FE95" s="90"/>
      <c r="FF95" s="90"/>
      <c r="FG95" s="90"/>
      <c r="FH95" s="90"/>
      <c r="FI95" s="90"/>
      <c r="FJ95" s="90"/>
      <c r="FK95" s="90"/>
      <c r="FL95" s="90"/>
      <c r="FM95" s="90"/>
      <c r="FN95" s="90"/>
      <c r="FO95" s="90"/>
      <c r="FP95" s="90"/>
      <c r="FQ95" s="90"/>
      <c r="FR95" s="90"/>
      <c r="FS95" s="90"/>
      <c r="FT95" s="90"/>
      <c r="FU95" s="90"/>
      <c r="FV95" s="90"/>
      <c r="FW95" s="90"/>
      <c r="FX95" s="90"/>
      <c r="FY95" s="90"/>
      <c r="FZ95" s="90"/>
      <c r="GA95" s="90"/>
      <c r="GB95" s="90"/>
      <c r="GC95" s="90"/>
      <c r="GD95" s="90"/>
      <c r="GE95" s="90"/>
      <c r="GF95" s="90"/>
    </row>
    <row r="96" spans="1:188" ht="27" customHeight="1" x14ac:dyDescent="0.25">
      <c r="A96" s="125"/>
      <c r="B96" s="35" t="s">
        <v>190</v>
      </c>
      <c r="C96" s="126"/>
      <c r="D96" s="76" t="s">
        <v>192</v>
      </c>
      <c r="E96" s="114" t="s">
        <v>29</v>
      </c>
      <c r="F96" s="114" t="s">
        <v>29</v>
      </c>
      <c r="G96" s="116">
        <v>6803825</v>
      </c>
      <c r="H96" s="92" t="s">
        <v>29</v>
      </c>
      <c r="I96" s="17">
        <f>G96</f>
        <v>6803825</v>
      </c>
      <c r="J96" s="92" t="s">
        <v>29</v>
      </c>
      <c r="K96" s="128"/>
      <c r="L96" s="129"/>
      <c r="M96" s="128"/>
      <c r="N96" s="127"/>
      <c r="O96" s="130"/>
      <c r="P96" s="131"/>
      <c r="Q96" s="102"/>
      <c r="R96" s="128"/>
      <c r="S96" s="120"/>
      <c r="T96" s="120"/>
      <c r="U96" s="122"/>
      <c r="V96" s="123"/>
      <c r="W96" s="124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  <c r="AN96" s="90"/>
      <c r="AO96" s="90"/>
      <c r="AP96" s="90"/>
      <c r="AQ96" s="90"/>
      <c r="AR96" s="90"/>
      <c r="AS96" s="90"/>
      <c r="AT96" s="90"/>
      <c r="AU96" s="90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0"/>
      <c r="BH96" s="90"/>
      <c r="BI96" s="90"/>
      <c r="BJ96" s="90"/>
      <c r="BK96" s="90"/>
      <c r="BL96" s="90"/>
      <c r="BM96" s="90"/>
      <c r="BN96" s="90"/>
      <c r="BO96" s="90"/>
      <c r="BP96" s="90"/>
      <c r="BQ96" s="90"/>
      <c r="BR96" s="90"/>
      <c r="BS96" s="90"/>
      <c r="BT96" s="90"/>
      <c r="BU96" s="90"/>
      <c r="BV96" s="90"/>
      <c r="BW96" s="90"/>
      <c r="BX96" s="90"/>
      <c r="BY96" s="90"/>
      <c r="BZ96" s="90"/>
      <c r="CA96" s="90"/>
      <c r="CB96" s="90"/>
      <c r="CC96" s="90"/>
      <c r="CD96" s="90"/>
      <c r="CE96" s="90"/>
      <c r="CF96" s="90"/>
      <c r="CG96" s="90"/>
      <c r="CH96" s="90"/>
      <c r="CI96" s="90"/>
      <c r="CJ96" s="90"/>
      <c r="CK96" s="90"/>
      <c r="CL96" s="90"/>
      <c r="CM96" s="90"/>
      <c r="CN96" s="90"/>
      <c r="CO96" s="90"/>
      <c r="CP96" s="90"/>
      <c r="CQ96" s="90"/>
      <c r="CR96" s="90"/>
      <c r="CS96" s="90"/>
      <c r="CT96" s="90"/>
      <c r="CU96" s="90"/>
      <c r="CV96" s="90"/>
      <c r="CW96" s="90"/>
      <c r="CX96" s="90"/>
      <c r="CY96" s="90"/>
      <c r="CZ96" s="90"/>
      <c r="DA96" s="90"/>
      <c r="DB96" s="90"/>
      <c r="DC96" s="90"/>
      <c r="DD96" s="90"/>
      <c r="DE96" s="90"/>
      <c r="DF96" s="90"/>
      <c r="DG96" s="90"/>
      <c r="DH96" s="90"/>
      <c r="DI96" s="90"/>
      <c r="DJ96" s="90"/>
      <c r="DK96" s="90"/>
      <c r="DL96" s="90"/>
      <c r="DM96" s="90"/>
      <c r="DN96" s="90"/>
      <c r="DO96" s="90"/>
      <c r="DP96" s="90"/>
      <c r="DQ96" s="90"/>
      <c r="DR96" s="90"/>
      <c r="DS96" s="90"/>
      <c r="DT96" s="90"/>
      <c r="DU96" s="90"/>
      <c r="DV96" s="90"/>
      <c r="DW96" s="90"/>
      <c r="DX96" s="90"/>
      <c r="DY96" s="90"/>
      <c r="DZ96" s="90"/>
      <c r="EA96" s="90"/>
      <c r="EB96" s="90"/>
      <c r="EC96" s="90"/>
      <c r="ED96" s="90"/>
      <c r="EE96" s="90"/>
      <c r="EF96" s="90"/>
      <c r="EG96" s="90"/>
      <c r="EH96" s="90"/>
      <c r="EI96" s="90"/>
      <c r="EJ96" s="90"/>
      <c r="EK96" s="90"/>
      <c r="EL96" s="90"/>
      <c r="EM96" s="90"/>
      <c r="EN96" s="90"/>
      <c r="EO96" s="90"/>
      <c r="EP96" s="90"/>
      <c r="EQ96" s="90"/>
      <c r="ER96" s="90"/>
      <c r="ES96" s="90"/>
      <c r="ET96" s="90"/>
      <c r="EU96" s="90"/>
      <c r="EV96" s="90"/>
      <c r="EW96" s="90"/>
      <c r="EX96" s="90"/>
      <c r="EY96" s="90"/>
      <c r="EZ96" s="90"/>
      <c r="FA96" s="90"/>
      <c r="FB96" s="90"/>
      <c r="FC96" s="90"/>
      <c r="FD96" s="90"/>
      <c r="FE96" s="90"/>
      <c r="FF96" s="90"/>
      <c r="FG96" s="90"/>
      <c r="FH96" s="90"/>
      <c r="FI96" s="90"/>
      <c r="FJ96" s="90"/>
      <c r="FK96" s="90"/>
      <c r="FL96" s="90"/>
      <c r="FM96" s="90"/>
      <c r="FN96" s="90"/>
      <c r="FO96" s="90"/>
      <c r="FP96" s="90"/>
      <c r="FQ96" s="90"/>
      <c r="FR96" s="90"/>
      <c r="FS96" s="90"/>
      <c r="FT96" s="90"/>
      <c r="FU96" s="90"/>
      <c r="FV96" s="90"/>
      <c r="FW96" s="90"/>
      <c r="FX96" s="90"/>
      <c r="FY96" s="90"/>
      <c r="FZ96" s="90"/>
      <c r="GA96" s="90"/>
      <c r="GB96" s="90"/>
      <c r="GC96" s="90"/>
      <c r="GD96" s="90"/>
      <c r="GE96" s="90"/>
      <c r="GF96" s="90"/>
    </row>
    <row r="97" spans="1:188" x14ac:dyDescent="0.25">
      <c r="A97" s="41"/>
      <c r="B97" s="42"/>
      <c r="C97" s="43"/>
      <c r="D97" s="119" t="s">
        <v>64</v>
      </c>
      <c r="E97" s="45">
        <f>SUM(E95:E96)</f>
        <v>0</v>
      </c>
      <c r="F97" s="45">
        <f t="shared" ref="F97:G97" si="5">SUM(F95:F96)</f>
        <v>0</v>
      </c>
      <c r="G97" s="45">
        <f t="shared" si="5"/>
        <v>11125106</v>
      </c>
      <c r="H97" s="92" t="s">
        <v>29</v>
      </c>
      <c r="I97" s="45">
        <f t="shared" ref="I97" si="6">SUM(I95:I96)</f>
        <v>11125106</v>
      </c>
      <c r="J97" s="92" t="s">
        <v>29</v>
      </c>
      <c r="K97" s="103"/>
      <c r="L97" s="103"/>
      <c r="M97" s="103"/>
      <c r="N97" s="103"/>
      <c r="O97" s="92"/>
      <c r="P97" s="105"/>
      <c r="Q97" s="103"/>
      <c r="R97" s="103"/>
      <c r="S97" s="24"/>
      <c r="T97" s="24"/>
      <c r="U97" s="93"/>
      <c r="V97" s="95"/>
      <c r="W97" s="103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  <c r="AN97" s="90"/>
      <c r="AO97" s="90"/>
      <c r="AP97" s="90"/>
      <c r="AQ97" s="90"/>
      <c r="AR97" s="90"/>
      <c r="AS97" s="90"/>
      <c r="AT97" s="90"/>
      <c r="AU97" s="90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0"/>
      <c r="BH97" s="90"/>
      <c r="BI97" s="90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0"/>
      <c r="BV97" s="90"/>
      <c r="BW97" s="90"/>
      <c r="BX97" s="90"/>
      <c r="BY97" s="90"/>
      <c r="BZ97" s="90"/>
      <c r="CA97" s="90"/>
      <c r="CB97" s="90"/>
      <c r="CC97" s="90"/>
      <c r="CD97" s="90"/>
      <c r="CE97" s="90"/>
      <c r="CF97" s="90"/>
      <c r="CG97" s="90"/>
      <c r="CH97" s="90"/>
      <c r="CI97" s="90"/>
      <c r="CJ97" s="90"/>
      <c r="CK97" s="90"/>
      <c r="CL97" s="90"/>
      <c r="CM97" s="90"/>
      <c r="CN97" s="90"/>
      <c r="CO97" s="90"/>
      <c r="CP97" s="90"/>
      <c r="CQ97" s="90"/>
      <c r="CR97" s="90"/>
      <c r="CS97" s="90"/>
      <c r="CT97" s="90"/>
      <c r="CU97" s="90"/>
      <c r="CV97" s="90"/>
      <c r="CW97" s="90"/>
      <c r="CX97" s="90"/>
      <c r="CY97" s="90"/>
      <c r="CZ97" s="90"/>
      <c r="DA97" s="90"/>
      <c r="DB97" s="90"/>
      <c r="DC97" s="90"/>
      <c r="DD97" s="90"/>
      <c r="DE97" s="90"/>
      <c r="DF97" s="90"/>
      <c r="DG97" s="90"/>
      <c r="DH97" s="90"/>
      <c r="DI97" s="90"/>
      <c r="DJ97" s="90"/>
      <c r="DK97" s="90"/>
      <c r="DL97" s="90"/>
      <c r="DM97" s="90"/>
      <c r="DN97" s="90"/>
      <c r="DO97" s="90"/>
      <c r="DP97" s="90"/>
      <c r="DQ97" s="90"/>
      <c r="DR97" s="90"/>
      <c r="DS97" s="90"/>
      <c r="DT97" s="90"/>
      <c r="DU97" s="90"/>
      <c r="DV97" s="90"/>
      <c r="DW97" s="90"/>
      <c r="DX97" s="90"/>
      <c r="DY97" s="90"/>
      <c r="DZ97" s="90"/>
      <c r="EA97" s="90"/>
      <c r="EB97" s="90"/>
      <c r="EC97" s="90"/>
      <c r="ED97" s="90"/>
      <c r="EE97" s="90"/>
      <c r="EF97" s="90"/>
      <c r="EG97" s="90"/>
      <c r="EH97" s="90"/>
      <c r="EI97" s="90"/>
      <c r="EJ97" s="90"/>
      <c r="EK97" s="90"/>
      <c r="EL97" s="90"/>
      <c r="EM97" s="90"/>
      <c r="EN97" s="90"/>
      <c r="EO97" s="90"/>
      <c r="EP97" s="90"/>
      <c r="EQ97" s="90"/>
      <c r="ER97" s="90"/>
      <c r="ES97" s="90"/>
      <c r="ET97" s="90"/>
      <c r="EU97" s="90"/>
      <c r="EV97" s="90"/>
      <c r="EW97" s="90"/>
      <c r="EX97" s="90"/>
      <c r="EY97" s="90"/>
      <c r="EZ97" s="90"/>
      <c r="FA97" s="90"/>
      <c r="FB97" s="90"/>
      <c r="FC97" s="90"/>
      <c r="FD97" s="90"/>
      <c r="FE97" s="90"/>
      <c r="FF97" s="90"/>
      <c r="FG97" s="90"/>
      <c r="FH97" s="90"/>
      <c r="FI97" s="90"/>
      <c r="FJ97" s="90"/>
      <c r="FK97" s="90"/>
      <c r="FL97" s="90"/>
      <c r="FM97" s="90"/>
      <c r="FN97" s="90"/>
      <c r="FO97" s="90"/>
      <c r="FP97" s="90"/>
      <c r="FQ97" s="90"/>
      <c r="FR97" s="90"/>
      <c r="FS97" s="90"/>
      <c r="FT97" s="90"/>
      <c r="FU97" s="90"/>
      <c r="FV97" s="90"/>
      <c r="FW97" s="90"/>
      <c r="FX97" s="90"/>
      <c r="FY97" s="90"/>
      <c r="FZ97" s="90"/>
      <c r="GA97" s="90"/>
      <c r="GB97" s="90"/>
      <c r="GC97" s="90"/>
      <c r="GD97" s="90"/>
      <c r="GE97" s="90"/>
      <c r="GF97" s="90"/>
    </row>
    <row r="98" spans="1:188" ht="38.25" customHeight="1" x14ac:dyDescent="0.25">
      <c r="A98" s="100">
        <v>36</v>
      </c>
      <c r="B98" s="13" t="s">
        <v>191</v>
      </c>
      <c r="C98" s="109" t="s">
        <v>187</v>
      </c>
      <c r="D98" s="19" t="s">
        <v>188</v>
      </c>
      <c r="E98" s="114" t="s">
        <v>29</v>
      </c>
      <c r="F98" s="114" t="s">
        <v>29</v>
      </c>
      <c r="G98" s="14">
        <v>4549664</v>
      </c>
      <c r="H98" s="16" t="s">
        <v>29</v>
      </c>
      <c r="I98" s="14">
        <v>4549664</v>
      </c>
      <c r="J98" s="92" t="s">
        <v>29</v>
      </c>
      <c r="K98" s="100"/>
      <c r="L98" s="101"/>
      <c r="M98" s="110"/>
      <c r="N98" s="100"/>
      <c r="O98" s="111"/>
      <c r="P98" s="106"/>
      <c r="Q98" s="84"/>
      <c r="R98" s="100"/>
      <c r="S98" s="91"/>
      <c r="T98" s="91"/>
      <c r="U98" s="107"/>
      <c r="V98" s="94"/>
      <c r="W98" s="8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  <c r="AN98" s="90"/>
      <c r="AO98" s="90"/>
      <c r="AP98" s="90"/>
      <c r="AQ98" s="90"/>
      <c r="AR98" s="90"/>
      <c r="AS98" s="90"/>
      <c r="AT98" s="90"/>
      <c r="AU98" s="90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0"/>
      <c r="BH98" s="90"/>
      <c r="BI98" s="90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0"/>
      <c r="BV98" s="90"/>
      <c r="BW98" s="90"/>
      <c r="BX98" s="90"/>
      <c r="BY98" s="90"/>
      <c r="BZ98" s="90"/>
      <c r="CA98" s="90"/>
      <c r="CB98" s="90"/>
      <c r="CC98" s="90"/>
      <c r="CD98" s="90"/>
      <c r="CE98" s="90"/>
      <c r="CF98" s="90"/>
      <c r="CG98" s="90"/>
      <c r="CH98" s="90"/>
      <c r="CI98" s="90"/>
      <c r="CJ98" s="90"/>
      <c r="CK98" s="90"/>
      <c r="CL98" s="90"/>
      <c r="CM98" s="90"/>
      <c r="CN98" s="90"/>
      <c r="CO98" s="90"/>
      <c r="CP98" s="90"/>
      <c r="CQ98" s="90"/>
      <c r="CR98" s="90"/>
      <c r="CS98" s="90"/>
      <c r="CT98" s="90"/>
      <c r="CU98" s="90"/>
      <c r="CV98" s="90"/>
      <c r="CW98" s="90"/>
      <c r="CX98" s="90"/>
      <c r="CY98" s="90"/>
      <c r="CZ98" s="90"/>
      <c r="DA98" s="90"/>
      <c r="DB98" s="90"/>
      <c r="DC98" s="90"/>
      <c r="DD98" s="90"/>
      <c r="DE98" s="90"/>
      <c r="DF98" s="90"/>
      <c r="DG98" s="90"/>
      <c r="DH98" s="90"/>
      <c r="DI98" s="90"/>
      <c r="DJ98" s="90"/>
      <c r="DK98" s="90"/>
      <c r="DL98" s="90"/>
      <c r="DM98" s="90"/>
      <c r="DN98" s="90"/>
      <c r="DO98" s="90"/>
      <c r="DP98" s="90"/>
      <c r="DQ98" s="90"/>
      <c r="DR98" s="90"/>
      <c r="DS98" s="90"/>
      <c r="DT98" s="90"/>
      <c r="DU98" s="90"/>
      <c r="DV98" s="90"/>
      <c r="DW98" s="90"/>
      <c r="DX98" s="90"/>
      <c r="DY98" s="90"/>
      <c r="DZ98" s="90"/>
      <c r="EA98" s="90"/>
      <c r="EB98" s="90"/>
      <c r="EC98" s="90"/>
      <c r="ED98" s="90"/>
      <c r="EE98" s="90"/>
      <c r="EF98" s="90"/>
      <c r="EG98" s="90"/>
      <c r="EH98" s="90"/>
      <c r="EI98" s="90"/>
      <c r="EJ98" s="90"/>
      <c r="EK98" s="90"/>
      <c r="EL98" s="90"/>
      <c r="EM98" s="90"/>
      <c r="EN98" s="90"/>
      <c r="EO98" s="90"/>
      <c r="EP98" s="90"/>
      <c r="EQ98" s="90"/>
      <c r="ER98" s="90"/>
      <c r="ES98" s="90"/>
      <c r="ET98" s="90"/>
      <c r="EU98" s="90"/>
      <c r="EV98" s="90"/>
      <c r="EW98" s="90"/>
      <c r="EX98" s="90"/>
      <c r="EY98" s="90"/>
      <c r="EZ98" s="90"/>
      <c r="FA98" s="90"/>
      <c r="FB98" s="90"/>
      <c r="FC98" s="90"/>
      <c r="FD98" s="90"/>
      <c r="FE98" s="90"/>
      <c r="FF98" s="90"/>
      <c r="FG98" s="90"/>
      <c r="FH98" s="90"/>
      <c r="FI98" s="90"/>
      <c r="FJ98" s="90"/>
      <c r="FK98" s="90"/>
      <c r="FL98" s="90"/>
      <c r="FM98" s="90"/>
      <c r="FN98" s="90"/>
      <c r="FO98" s="90"/>
      <c r="FP98" s="90"/>
      <c r="FQ98" s="90"/>
      <c r="FR98" s="90"/>
      <c r="FS98" s="90"/>
      <c r="FT98" s="90"/>
      <c r="FU98" s="90"/>
      <c r="FV98" s="90"/>
      <c r="FW98" s="90"/>
      <c r="FX98" s="90"/>
      <c r="FY98" s="90"/>
      <c r="FZ98" s="90"/>
      <c r="GA98" s="90"/>
      <c r="GB98" s="90"/>
      <c r="GC98" s="90"/>
      <c r="GD98" s="90"/>
      <c r="GE98" s="90"/>
      <c r="GF98" s="90"/>
    </row>
    <row r="99" spans="1:188" x14ac:dyDescent="0.25">
      <c r="A99" s="41">
        <v>3</v>
      </c>
      <c r="B99" s="42"/>
      <c r="C99" s="43"/>
      <c r="D99" s="87" t="s">
        <v>180</v>
      </c>
      <c r="E99" s="114" t="s">
        <v>29</v>
      </c>
      <c r="F99" s="114" t="s">
        <v>29</v>
      </c>
      <c r="G99" s="55">
        <f>G98+G97+G94</f>
        <v>27843111</v>
      </c>
      <c r="H99" s="92" t="s">
        <v>29</v>
      </c>
      <c r="I99" s="55">
        <f>I98+I97+I94</f>
        <v>27843111</v>
      </c>
      <c r="J99" s="92" t="s">
        <v>29</v>
      </c>
      <c r="K99" s="55"/>
      <c r="L99" s="55"/>
      <c r="M99" s="55"/>
      <c r="N99" s="55"/>
      <c r="O99" s="55">
        <f>O98+O97+O94</f>
        <v>0</v>
      </c>
      <c r="P99" s="55"/>
      <c r="Q99" s="55"/>
      <c r="R99" s="55"/>
      <c r="S99" s="55">
        <f>S98+S97+S94</f>
        <v>0</v>
      </c>
      <c r="T99" s="55">
        <f>T98+T97+T94</f>
        <v>0</v>
      </c>
      <c r="U99" s="55">
        <f>U98+U97+U94</f>
        <v>0</v>
      </c>
      <c r="V99" s="103"/>
      <c r="W99" s="103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0"/>
      <c r="CQ99" s="90"/>
      <c r="CR99" s="90"/>
      <c r="CS99" s="90"/>
      <c r="CT99" s="90"/>
      <c r="CU99" s="90"/>
      <c r="CV99" s="90"/>
      <c r="CW99" s="90"/>
      <c r="CX99" s="90"/>
      <c r="CY99" s="90"/>
      <c r="CZ99" s="90"/>
      <c r="DA99" s="90"/>
      <c r="DB99" s="90"/>
      <c r="DC99" s="90"/>
      <c r="DD99" s="90"/>
      <c r="DE99" s="90"/>
      <c r="DF99" s="90"/>
      <c r="DG99" s="90"/>
      <c r="DH99" s="90"/>
      <c r="DI99" s="90"/>
      <c r="DJ99" s="90"/>
      <c r="DK99" s="90"/>
      <c r="DL99" s="90"/>
      <c r="DM99" s="90"/>
      <c r="DN99" s="90"/>
      <c r="DO99" s="90"/>
      <c r="DP99" s="90"/>
      <c r="DQ99" s="90"/>
      <c r="DR99" s="90"/>
      <c r="DS99" s="90"/>
      <c r="DT99" s="90"/>
      <c r="DU99" s="90"/>
      <c r="DV99" s="90"/>
      <c r="DW99" s="90"/>
      <c r="DX99" s="90"/>
      <c r="DY99" s="90"/>
      <c r="DZ99" s="90"/>
      <c r="EA99" s="90"/>
      <c r="EB99" s="90"/>
      <c r="EC99" s="90"/>
      <c r="ED99" s="90"/>
      <c r="EE99" s="90"/>
      <c r="EF99" s="90"/>
      <c r="EG99" s="90"/>
      <c r="EH99" s="90"/>
      <c r="EI99" s="90"/>
      <c r="EJ99" s="90"/>
      <c r="EK99" s="90"/>
      <c r="EL99" s="90"/>
      <c r="EM99" s="90"/>
      <c r="EN99" s="90"/>
      <c r="EO99" s="90"/>
      <c r="EP99" s="90"/>
      <c r="EQ99" s="90"/>
      <c r="ER99" s="90"/>
      <c r="ES99" s="90"/>
      <c r="ET99" s="90"/>
      <c r="EU99" s="90"/>
      <c r="EV99" s="90"/>
      <c r="EW99" s="90"/>
      <c r="EX99" s="90"/>
      <c r="EY99" s="90"/>
      <c r="EZ99" s="90"/>
      <c r="FA99" s="90"/>
      <c r="FB99" s="90"/>
      <c r="FC99" s="90"/>
      <c r="FD99" s="90"/>
      <c r="FE99" s="90"/>
      <c r="FF99" s="90"/>
      <c r="FG99" s="90"/>
      <c r="FH99" s="90"/>
      <c r="FI99" s="90"/>
      <c r="FJ99" s="90"/>
      <c r="FK99" s="90"/>
      <c r="FL99" s="90"/>
      <c r="FM99" s="90"/>
      <c r="FN99" s="90"/>
      <c r="FO99" s="90"/>
      <c r="FP99" s="90"/>
      <c r="FQ99" s="90"/>
      <c r="FR99" s="90"/>
      <c r="FS99" s="90"/>
      <c r="FT99" s="90"/>
      <c r="FU99" s="90"/>
      <c r="FV99" s="90"/>
      <c r="FW99" s="90"/>
      <c r="FX99" s="90"/>
      <c r="FY99" s="90"/>
      <c r="FZ99" s="90"/>
      <c r="GA99" s="90"/>
      <c r="GB99" s="90"/>
      <c r="GC99" s="90"/>
      <c r="GD99" s="90"/>
      <c r="GE99" s="90"/>
      <c r="GF99" s="90"/>
    </row>
    <row r="100" spans="1:188" x14ac:dyDescent="0.25">
      <c r="A100" s="20"/>
      <c r="B100" s="34"/>
      <c r="C100" s="51"/>
      <c r="D100" s="86" t="s">
        <v>144</v>
      </c>
      <c r="E100" s="23">
        <f>E89+E70+E43</f>
        <v>83.110000000000014</v>
      </c>
      <c r="F100" s="23">
        <f>F89+F70+F43</f>
        <v>47.100000000000009</v>
      </c>
      <c r="G100" s="23">
        <f>G89+G70+G43+G99</f>
        <v>521777514</v>
      </c>
      <c r="H100" s="23">
        <f>H43</f>
        <v>3817492</v>
      </c>
      <c r="I100" s="23">
        <f>I89+I70+I43+I99</f>
        <v>504604277</v>
      </c>
      <c r="J100" s="23">
        <f>J89+J70+J43</f>
        <v>5701386.7400000002</v>
      </c>
      <c r="K100" s="23"/>
      <c r="L100" s="23"/>
      <c r="M100" s="23"/>
      <c r="N100" s="23"/>
      <c r="O100" s="23">
        <f>O89+O70+O43+O99</f>
        <v>355057009.85000002</v>
      </c>
      <c r="P100" s="23"/>
      <c r="Q100" s="23"/>
      <c r="R100" s="23"/>
      <c r="S100" s="23">
        <f>S89+S70+S43+S99</f>
        <v>257912013</v>
      </c>
      <c r="T100" s="23">
        <f>T89+T70+T43</f>
        <v>0</v>
      </c>
      <c r="U100" s="23">
        <f>U89+U70+U43+U99</f>
        <v>69817914.549999997</v>
      </c>
      <c r="V100" s="3"/>
      <c r="W100" s="3"/>
    </row>
    <row r="103" spans="1:188" ht="15" customHeight="1" x14ac:dyDescent="0.25"/>
  </sheetData>
  <mergeCells count="275">
    <mergeCell ref="T30:T32"/>
    <mergeCell ref="T24:T25"/>
    <mergeCell ref="T10:T11"/>
    <mergeCell ref="T85:T87"/>
    <mergeCell ref="T82:T83"/>
    <mergeCell ref="T76:T80"/>
    <mergeCell ref="T27:T28"/>
    <mergeCell ref="T59:T61"/>
    <mergeCell ref="T63:T64"/>
    <mergeCell ref="V59:V61"/>
    <mergeCell ref="V63:V64"/>
    <mergeCell ref="V72:V74"/>
    <mergeCell ref="U72:U74"/>
    <mergeCell ref="T50:T52"/>
    <mergeCell ref="T45:T48"/>
    <mergeCell ref="T37:T38"/>
    <mergeCell ref="V10:V11"/>
    <mergeCell ref="W72:W74"/>
    <mergeCell ref="W85:W87"/>
    <mergeCell ref="W27:W28"/>
    <mergeCell ref="W34:W35"/>
    <mergeCell ref="W37:W38"/>
    <mergeCell ref="W45:W48"/>
    <mergeCell ref="W50:W52"/>
    <mergeCell ref="W54:W56"/>
    <mergeCell ref="W59:W61"/>
    <mergeCell ref="W63:W64"/>
    <mergeCell ref="V34:V35"/>
    <mergeCell ref="V37:V38"/>
    <mergeCell ref="V45:V48"/>
    <mergeCell ref="V50:V52"/>
    <mergeCell ref="W76:W80"/>
    <mergeCell ref="W10:W11"/>
    <mergeCell ref="W24:W25"/>
    <mergeCell ref="V24:V25"/>
    <mergeCell ref="V66:V68"/>
    <mergeCell ref="V54:V56"/>
    <mergeCell ref="V76:V80"/>
    <mergeCell ref="S10:S11"/>
    <mergeCell ref="U10:U11"/>
    <mergeCell ref="U24:U25"/>
    <mergeCell ref="S24:S25"/>
    <mergeCell ref="O72:O74"/>
    <mergeCell ref="R34:R35"/>
    <mergeCell ref="R85:R87"/>
    <mergeCell ref="R66:R68"/>
    <mergeCell ref="R76:R80"/>
    <mergeCell ref="P66:P68"/>
    <mergeCell ref="P76:P80"/>
    <mergeCell ref="S66:S68"/>
    <mergeCell ref="U66:U68"/>
    <mergeCell ref="R63:R64"/>
    <mergeCell ref="R54:R56"/>
    <mergeCell ref="P63:P64"/>
    <mergeCell ref="S63:S64"/>
    <mergeCell ref="U63:U64"/>
    <mergeCell ref="S59:S61"/>
    <mergeCell ref="U59:U61"/>
    <mergeCell ref="S45:S48"/>
    <mergeCell ref="U45:U48"/>
    <mergeCell ref="S76:S80"/>
    <mergeCell ref="U76:U80"/>
    <mergeCell ref="N24:N25"/>
    <mergeCell ref="R24:R25"/>
    <mergeCell ref="U34:U35"/>
    <mergeCell ref="A10:A11"/>
    <mergeCell ref="C10:C11"/>
    <mergeCell ref="K10:K11"/>
    <mergeCell ref="A27:A28"/>
    <mergeCell ref="C27:C28"/>
    <mergeCell ref="K27:K28"/>
    <mergeCell ref="L27:L28"/>
    <mergeCell ref="M27:M28"/>
    <mergeCell ref="N27:N28"/>
    <mergeCell ref="M10:M11"/>
    <mergeCell ref="N10:N11"/>
    <mergeCell ref="A24:A25"/>
    <mergeCell ref="C24:C25"/>
    <mergeCell ref="K24:K25"/>
    <mergeCell ref="P10:P11"/>
    <mergeCell ref="P24:P25"/>
    <mergeCell ref="O10:O11"/>
    <mergeCell ref="L24:L25"/>
    <mergeCell ref="O24:O25"/>
    <mergeCell ref="L10:L11"/>
    <mergeCell ref="S34:S35"/>
    <mergeCell ref="K76:K80"/>
    <mergeCell ref="A82:A83"/>
    <mergeCell ref="S54:S56"/>
    <mergeCell ref="L85:L87"/>
    <mergeCell ref="L76:L80"/>
    <mergeCell ref="M76:M80"/>
    <mergeCell ref="N76:N80"/>
    <mergeCell ref="O76:O80"/>
    <mergeCell ref="L72:L74"/>
    <mergeCell ref="O66:O68"/>
    <mergeCell ref="S85:S87"/>
    <mergeCell ref="R72:R74"/>
    <mergeCell ref="O85:O87"/>
    <mergeCell ref="P72:P74"/>
    <mergeCell ref="P85:P87"/>
    <mergeCell ref="K63:K64"/>
    <mergeCell ref="L63:L64"/>
    <mergeCell ref="N63:N64"/>
    <mergeCell ref="S72:S74"/>
    <mergeCell ref="A71:W71"/>
    <mergeCell ref="U85:U87"/>
    <mergeCell ref="V85:V87"/>
    <mergeCell ref="T72:T74"/>
    <mergeCell ref="T66:T68"/>
    <mergeCell ref="M45:M48"/>
    <mergeCell ref="M37:M38"/>
    <mergeCell ref="L37:L38"/>
    <mergeCell ref="N37:N38"/>
    <mergeCell ref="O37:O38"/>
    <mergeCell ref="R37:R38"/>
    <mergeCell ref="P45:P48"/>
    <mergeCell ref="A63:A64"/>
    <mergeCell ref="C63:C64"/>
    <mergeCell ref="K54:K56"/>
    <mergeCell ref="L54:L56"/>
    <mergeCell ref="N54:N56"/>
    <mergeCell ref="P54:P56"/>
    <mergeCell ref="O54:O56"/>
    <mergeCell ref="A45:A48"/>
    <mergeCell ref="C45:C48"/>
    <mergeCell ref="W66:W68"/>
    <mergeCell ref="M72:M74"/>
    <mergeCell ref="S50:S52"/>
    <mergeCell ref="A66:A68"/>
    <mergeCell ref="R59:R61"/>
    <mergeCell ref="A72:A74"/>
    <mergeCell ref="P59:P61"/>
    <mergeCell ref="A1:W1"/>
    <mergeCell ref="A2:W2"/>
    <mergeCell ref="A4:A5"/>
    <mergeCell ref="B4:B5"/>
    <mergeCell ref="C4:C5"/>
    <mergeCell ref="D4:D5"/>
    <mergeCell ref="E4:F4"/>
    <mergeCell ref="K4:K5"/>
    <mergeCell ref="L4:L5"/>
    <mergeCell ref="N4:N5"/>
    <mergeCell ref="O4:O5"/>
    <mergeCell ref="Q4:Q5"/>
    <mergeCell ref="R4:R5"/>
    <mergeCell ref="S4:U4"/>
    <mergeCell ref="V4:V5"/>
    <mergeCell ref="G4:I4"/>
    <mergeCell ref="R45:R48"/>
    <mergeCell ref="J4:J5"/>
    <mergeCell ref="M4:M5"/>
    <mergeCell ref="P4:P5"/>
    <mergeCell ref="U3:W3"/>
    <mergeCell ref="W4:W5"/>
    <mergeCell ref="R10:R11"/>
    <mergeCell ref="M24:M25"/>
    <mergeCell ref="R50:R52"/>
    <mergeCell ref="M50:M52"/>
    <mergeCell ref="P50:P52"/>
    <mergeCell ref="K34:K35"/>
    <mergeCell ref="L34:L35"/>
    <mergeCell ref="N34:N35"/>
    <mergeCell ref="M34:M35"/>
    <mergeCell ref="U30:U32"/>
    <mergeCell ref="U50:U52"/>
    <mergeCell ref="V30:V32"/>
    <mergeCell ref="K30:K32"/>
    <mergeCell ref="L30:L32"/>
    <mergeCell ref="M30:M32"/>
    <mergeCell ref="N30:N32"/>
    <mergeCell ref="O30:O32"/>
    <mergeCell ref="P30:P32"/>
    <mergeCell ref="R30:R32"/>
    <mergeCell ref="S30:S32"/>
    <mergeCell ref="S37:S38"/>
    <mergeCell ref="U37:U38"/>
    <mergeCell ref="A37:A38"/>
    <mergeCell ref="C37:C38"/>
    <mergeCell ref="A34:A35"/>
    <mergeCell ref="O63:O64"/>
    <mergeCell ref="A50:A52"/>
    <mergeCell ref="C50:C52"/>
    <mergeCell ref="K50:K52"/>
    <mergeCell ref="L50:L52"/>
    <mergeCell ref="U54:U56"/>
    <mergeCell ref="N50:N52"/>
    <mergeCell ref="P37:P38"/>
    <mergeCell ref="P34:P35"/>
    <mergeCell ref="K37:K38"/>
    <mergeCell ref="O50:O52"/>
    <mergeCell ref="N45:N48"/>
    <mergeCell ref="O45:O48"/>
    <mergeCell ref="M54:M56"/>
    <mergeCell ref="O34:O35"/>
    <mergeCell ref="L45:L48"/>
    <mergeCell ref="T54:T56"/>
    <mergeCell ref="K45:K48"/>
    <mergeCell ref="M85:M87"/>
    <mergeCell ref="N72:N74"/>
    <mergeCell ref="N85:N87"/>
    <mergeCell ref="C72:C74"/>
    <mergeCell ref="A85:A87"/>
    <mergeCell ref="C85:C87"/>
    <mergeCell ref="C54:C56"/>
    <mergeCell ref="O59:O61"/>
    <mergeCell ref="A76:A80"/>
    <mergeCell ref="C76:C80"/>
    <mergeCell ref="C66:C68"/>
    <mergeCell ref="C59:C61"/>
    <mergeCell ref="K59:K61"/>
    <mergeCell ref="L59:L61"/>
    <mergeCell ref="N59:N61"/>
    <mergeCell ref="M59:M61"/>
    <mergeCell ref="A54:A56"/>
    <mergeCell ref="A59:A61"/>
    <mergeCell ref="N66:N68"/>
    <mergeCell ref="L66:L68"/>
    <mergeCell ref="M66:M68"/>
    <mergeCell ref="K85:K87"/>
    <mergeCell ref="K66:K68"/>
    <mergeCell ref="K72:K74"/>
    <mergeCell ref="A7:W7"/>
    <mergeCell ref="A44:W44"/>
    <mergeCell ref="U82:U83"/>
    <mergeCell ref="V82:V83"/>
    <mergeCell ref="W82:W83"/>
    <mergeCell ref="C82:C83"/>
    <mergeCell ref="K82:K83"/>
    <mergeCell ref="L82:L83"/>
    <mergeCell ref="M82:M83"/>
    <mergeCell ref="N82:N83"/>
    <mergeCell ref="O82:O83"/>
    <mergeCell ref="P82:P83"/>
    <mergeCell ref="R82:R83"/>
    <mergeCell ref="S82:S83"/>
    <mergeCell ref="O27:O28"/>
    <mergeCell ref="P27:P28"/>
    <mergeCell ref="R27:R28"/>
    <mergeCell ref="S27:S28"/>
    <mergeCell ref="U27:U28"/>
    <mergeCell ref="V27:V28"/>
    <mergeCell ref="A30:A32"/>
    <mergeCell ref="C30:C32"/>
    <mergeCell ref="C34:C35"/>
    <mergeCell ref="M63:M64"/>
    <mergeCell ref="A90:W90"/>
    <mergeCell ref="A91:A93"/>
    <mergeCell ref="C91:C93"/>
    <mergeCell ref="K91:K93"/>
    <mergeCell ref="L91:L93"/>
    <mergeCell ref="M91:M93"/>
    <mergeCell ref="N91:N93"/>
    <mergeCell ref="O91:O93"/>
    <mergeCell ref="P91:P93"/>
    <mergeCell ref="R91:R93"/>
    <mergeCell ref="S91:S93"/>
    <mergeCell ref="T91:T93"/>
    <mergeCell ref="U91:U93"/>
    <mergeCell ref="V91:V93"/>
    <mergeCell ref="W91:W93"/>
    <mergeCell ref="S95:S96"/>
    <mergeCell ref="T95:T96"/>
    <mergeCell ref="U95:U96"/>
    <mergeCell ref="V95:V96"/>
    <mergeCell ref="W95:W96"/>
    <mergeCell ref="A95:A96"/>
    <mergeCell ref="C95:C96"/>
    <mergeCell ref="K95:K96"/>
    <mergeCell ref="L95:L96"/>
    <mergeCell ref="M95:M96"/>
    <mergeCell ref="N95:N96"/>
    <mergeCell ref="O95:O96"/>
    <mergeCell ref="P95:P96"/>
    <mergeCell ref="R95:R96"/>
  </mergeCells>
  <pageMargins left="0.25" right="0.15" top="0.5" bottom="0.5" header="0.3" footer="0.3"/>
  <pageSetup paperSize="5" scale="62" orientation="landscape" r:id="rId1"/>
  <ignoredErrors>
    <ignoredError sqref="R5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Windows User</cp:lastModifiedBy>
  <cp:lastPrinted>2021-03-04T05:28:23Z</cp:lastPrinted>
  <dcterms:created xsi:type="dcterms:W3CDTF">2019-06-11T14:36:20Z</dcterms:created>
  <dcterms:modified xsi:type="dcterms:W3CDTF">2021-03-07T04:53:28Z</dcterms:modified>
</cp:coreProperties>
</file>