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5600" windowHeight="11040"/>
  </bookViews>
  <sheets>
    <sheet name="Bhola" sheetId="1" r:id="rId1"/>
    <sheet name="Short work" sheetId="3" r:id="rId2"/>
  </sheets>
  <definedNames>
    <definedName name="_xlnm._FilterDatabase" localSheetId="0" hidden="1">Bhola!$A$4:$U$286</definedName>
    <definedName name="bookmark0" localSheetId="0">Bhola!$B$214</definedName>
    <definedName name="_xlnm.Print_Area" localSheetId="0">Bhola!$A$1:$W$299</definedName>
    <definedName name="_xlnm.Print_Area" localSheetId="1">'Short work'!$A$1:$N$24</definedName>
    <definedName name="_xlnm.Print_Titles" localSheetId="0">Bhola!$4:$6</definedName>
  </definedNames>
  <calcPr calcId="125725"/>
</workbook>
</file>

<file path=xl/calcChain.xml><?xml version="1.0" encoding="utf-8"?>
<calcChain xmlns="http://schemas.openxmlformats.org/spreadsheetml/2006/main">
  <c r="R273" i="1"/>
  <c r="J273"/>
  <c r="K273"/>
  <c r="J166"/>
  <c r="R129"/>
  <c r="R139" s="1"/>
  <c r="J129"/>
  <c r="K129"/>
  <c r="R138"/>
  <c r="J138"/>
  <c r="J139" s="1"/>
  <c r="K138"/>
  <c r="K139" s="1"/>
  <c r="T186"/>
  <c r="R186"/>
  <c r="J186"/>
  <c r="J187" s="1"/>
  <c r="K186"/>
  <c r="R195"/>
  <c r="J195"/>
  <c r="K195"/>
  <c r="T285" l="1"/>
  <c r="R285"/>
  <c r="J285"/>
  <c r="T262"/>
  <c r="R262"/>
  <c r="R274" s="1"/>
  <c r="K262"/>
  <c r="K274" s="1"/>
  <c r="J262"/>
  <c r="J274" s="1"/>
  <c r="K285"/>
  <c r="T117"/>
  <c r="R117"/>
  <c r="R118" s="1"/>
  <c r="J117"/>
  <c r="J118" s="1"/>
  <c r="K117"/>
  <c r="K118" s="1"/>
  <c r="R111"/>
  <c r="J111"/>
  <c r="K111"/>
  <c r="T97"/>
  <c r="R97"/>
  <c r="R98" s="1"/>
  <c r="J97"/>
  <c r="K98"/>
  <c r="K97"/>
  <c r="R54"/>
  <c r="J54"/>
  <c r="J98" s="1"/>
  <c r="K54"/>
  <c r="K286" l="1"/>
  <c r="J286"/>
  <c r="K166"/>
  <c r="K187" s="1"/>
  <c r="T52"/>
  <c r="T49"/>
  <c r="F111"/>
  <c r="R297"/>
  <c r="S194"/>
  <c r="S193"/>
  <c r="S192"/>
  <c r="S165"/>
  <c r="S164"/>
  <c r="T45"/>
  <c r="S45"/>
  <c r="P297"/>
  <c r="X99"/>
  <c r="X100"/>
  <c r="X101"/>
  <c r="X102"/>
  <c r="X103"/>
  <c r="X104"/>
  <c r="X105"/>
  <c r="X106"/>
  <c r="X107"/>
  <c r="X108"/>
  <c r="X109"/>
  <c r="X110"/>
  <c r="X112"/>
  <c r="X113"/>
  <c r="X114"/>
  <c r="X115"/>
  <c r="X116"/>
  <c r="X119"/>
  <c r="X120"/>
  <c r="X121"/>
  <c r="X122"/>
  <c r="X123"/>
  <c r="X124"/>
  <c r="X125"/>
  <c r="X126"/>
  <c r="X127"/>
  <c r="X128"/>
  <c r="X130"/>
  <c r="X131"/>
  <c r="X132"/>
  <c r="X133"/>
  <c r="X134"/>
  <c r="X135"/>
  <c r="X136"/>
  <c r="X137"/>
  <c r="X140"/>
  <c r="X141"/>
  <c r="X142"/>
  <c r="X143"/>
  <c r="X144"/>
  <c r="X145"/>
  <c r="X146"/>
  <c r="X147"/>
  <c r="X148"/>
  <c r="X149"/>
  <c r="X150"/>
  <c r="X151"/>
  <c r="X152"/>
  <c r="X153"/>
  <c r="X154"/>
  <c r="X155"/>
  <c r="X156"/>
  <c r="X157"/>
  <c r="X158"/>
  <c r="X159"/>
  <c r="X160"/>
  <c r="X161"/>
  <c r="X162"/>
  <c r="X163"/>
  <c r="X164"/>
  <c r="X165"/>
  <c r="X167"/>
  <c r="X168"/>
  <c r="X169"/>
  <c r="X170"/>
  <c r="X171"/>
  <c r="X172"/>
  <c r="X173"/>
  <c r="X174"/>
  <c r="X175"/>
  <c r="X176"/>
  <c r="X177"/>
  <c r="X178"/>
  <c r="X179"/>
  <c r="X180"/>
  <c r="X181"/>
  <c r="X182"/>
  <c r="X183"/>
  <c r="X184"/>
  <c r="X185"/>
  <c r="X188"/>
  <c r="X189"/>
  <c r="X190"/>
  <c r="X191"/>
  <c r="X192"/>
  <c r="X193"/>
  <c r="X194"/>
  <c r="X196"/>
  <c r="X197"/>
  <c r="X198"/>
  <c r="X199"/>
  <c r="X200"/>
  <c r="X201"/>
  <c r="X202"/>
  <c r="X203"/>
  <c r="X204"/>
  <c r="X205"/>
  <c r="X206"/>
  <c r="X207"/>
  <c r="X208"/>
  <c r="X209"/>
  <c r="X210"/>
  <c r="X211"/>
  <c r="X212"/>
  <c r="X213"/>
  <c r="X214"/>
  <c r="X215"/>
  <c r="X216"/>
  <c r="X217"/>
  <c r="X218"/>
  <c r="X219"/>
  <c r="X220"/>
  <c r="X221"/>
  <c r="X222"/>
  <c r="X223"/>
  <c r="X224"/>
  <c r="X225"/>
  <c r="X226"/>
  <c r="X227"/>
  <c r="X228"/>
  <c r="X229"/>
  <c r="X230"/>
  <c r="X231"/>
  <c r="X232"/>
  <c r="X233"/>
  <c r="X234"/>
  <c r="X235"/>
  <c r="X236"/>
  <c r="X237"/>
  <c r="X238"/>
  <c r="X239"/>
  <c r="X240"/>
  <c r="X241"/>
  <c r="X242"/>
  <c r="X243"/>
  <c r="X244"/>
  <c r="X245"/>
  <c r="X246"/>
  <c r="X247"/>
  <c r="X248"/>
  <c r="X249"/>
  <c r="X250"/>
  <c r="X251"/>
  <c r="X252"/>
  <c r="X253"/>
  <c r="X254"/>
  <c r="X255"/>
  <c r="X256"/>
  <c r="X257"/>
  <c r="X258"/>
  <c r="X259"/>
  <c r="X260"/>
  <c r="X261"/>
  <c r="X263"/>
  <c r="X264"/>
  <c r="X265"/>
  <c r="X266"/>
  <c r="X267"/>
  <c r="X268"/>
  <c r="X269"/>
  <c r="X270"/>
  <c r="X271"/>
  <c r="X272"/>
  <c r="X275"/>
  <c r="X276"/>
  <c r="X277"/>
  <c r="X278"/>
  <c r="X279"/>
  <c r="X280"/>
  <c r="X281"/>
  <c r="X282"/>
  <c r="X283"/>
  <c r="X284"/>
  <c r="X93"/>
  <c r="X94"/>
  <c r="X95"/>
  <c r="X96"/>
  <c r="X92"/>
  <c r="S161"/>
  <c r="R166"/>
  <c r="T272"/>
  <c r="T273" s="1"/>
  <c r="T274" s="1"/>
  <c r="T192"/>
  <c r="T195" s="1"/>
  <c r="T164"/>
  <c r="T163"/>
  <c r="T161"/>
  <c r="T110"/>
  <c r="T53"/>
  <c r="T51"/>
  <c r="T294"/>
  <c r="X14"/>
  <c r="X15"/>
  <c r="X16"/>
  <c r="X17"/>
  <c r="X18"/>
  <c r="X19"/>
  <c r="X20"/>
  <c r="X21"/>
  <c r="X22"/>
  <c r="X23"/>
  <c r="X24"/>
  <c r="X25"/>
  <c r="X26"/>
  <c r="X27"/>
  <c r="X28"/>
  <c r="X29"/>
  <c r="X30"/>
  <c r="X12"/>
  <c r="X13"/>
  <c r="X9"/>
  <c r="X10"/>
  <c r="X11"/>
  <c r="X8"/>
  <c r="O187"/>
  <c r="S53"/>
  <c r="E4" i="3"/>
  <c r="S155" i="1"/>
  <c r="S153"/>
  <c r="S158"/>
  <c r="S160"/>
  <c r="S162"/>
  <c r="S163"/>
  <c r="S159"/>
  <c r="S52"/>
  <c r="F54"/>
  <c r="Y297" l="1"/>
  <c r="R187"/>
  <c r="R286"/>
  <c r="T54"/>
  <c r="T98" s="1"/>
  <c r="X186"/>
  <c r="S51"/>
  <c r="S110"/>
  <c r="X111"/>
  <c r="E6" i="3"/>
  <c r="J18"/>
  <c r="F166" i="1"/>
  <c r="E10" i="3"/>
  <c r="G166" i="1"/>
  <c r="G54"/>
  <c r="T293"/>
  <c r="T292"/>
  <c r="T291"/>
  <c r="T290"/>
  <c r="T289"/>
  <c r="S191"/>
  <c r="S50"/>
  <c r="S49"/>
  <c r="S48"/>
  <c r="S47"/>
  <c r="S46"/>
  <c r="S44"/>
  <c r="X195"/>
  <c r="E12" i="3"/>
  <c r="F195" i="1"/>
  <c r="H54"/>
  <c r="I54"/>
  <c r="S157"/>
  <c r="X166"/>
  <c r="X53" l="1"/>
  <c r="T297"/>
  <c r="F4" i="3"/>
  <c r="S190" i="1"/>
  <c r="S95"/>
  <c r="F16" i="3"/>
  <c r="E16"/>
  <c r="T166" i="1"/>
  <c r="T187" s="1"/>
  <c r="G10" i="3"/>
  <c r="G7"/>
  <c r="G6"/>
  <c r="G5"/>
  <c r="G11"/>
  <c r="G14"/>
  <c r="G15"/>
  <c r="G16"/>
  <c r="G4"/>
  <c r="S185" i="1"/>
  <c r="S184"/>
  <c r="S128"/>
  <c r="S92"/>
  <c r="S43"/>
  <c r="S272"/>
  <c r="S146"/>
  <c r="S189"/>
  <c r="S148"/>
  <c r="G186"/>
  <c r="D11" i="3" s="1"/>
  <c r="I11" s="1"/>
  <c r="S156" i="1"/>
  <c r="I17" i="3"/>
  <c r="I13"/>
  <c r="C16"/>
  <c r="C15"/>
  <c r="C14"/>
  <c r="C12"/>
  <c r="C11"/>
  <c r="C10"/>
  <c r="G9"/>
  <c r="C9"/>
  <c r="C8"/>
  <c r="C7"/>
  <c r="C6"/>
  <c r="C5"/>
  <c r="C4"/>
  <c r="F285" i="1"/>
  <c r="D16" i="3" s="1"/>
  <c r="H16" s="1"/>
  <c r="G285" i="1"/>
  <c r="H285"/>
  <c r="I285"/>
  <c r="A274"/>
  <c r="G273"/>
  <c r="D15" i="3" s="1"/>
  <c r="I15" s="1"/>
  <c r="E15"/>
  <c r="X262" i="1"/>
  <c r="I262"/>
  <c r="H262"/>
  <c r="G262"/>
  <c r="F262"/>
  <c r="E262"/>
  <c r="E14" i="3"/>
  <c r="G12"/>
  <c r="F12"/>
  <c r="A187" i="1"/>
  <c r="I166"/>
  <c r="H166"/>
  <c r="F10" i="3"/>
  <c r="G138" i="1"/>
  <c r="D9" i="3" s="1"/>
  <c r="I9" s="1"/>
  <c r="G8"/>
  <c r="I129" i="1"/>
  <c r="H129"/>
  <c r="G129"/>
  <c r="F129"/>
  <c r="E8" i="3"/>
  <c r="F6"/>
  <c r="E11"/>
  <c r="S42" i="1"/>
  <c r="S41"/>
  <c r="D12" i="3"/>
  <c r="H12" s="1"/>
  <c r="Y298" i="1" l="1"/>
  <c r="F7" i="3"/>
  <c r="X117" i="1"/>
  <c r="F8" i="3"/>
  <c r="X129" i="1"/>
  <c r="F9" i="3"/>
  <c r="X138" i="1"/>
  <c r="F14" i="3"/>
  <c r="D14"/>
  <c r="H14" s="1"/>
  <c r="D8"/>
  <c r="H8" s="1"/>
  <c r="D10"/>
  <c r="H10" s="1"/>
  <c r="G18"/>
  <c r="G274" i="1"/>
  <c r="X118"/>
  <c r="X139"/>
  <c r="C18" i="3"/>
  <c r="S243" i="1"/>
  <c r="T123"/>
  <c r="T129" s="1"/>
  <c r="S246"/>
  <c r="S260"/>
  <c r="S222"/>
  <c r="T107"/>
  <c r="T111" s="1"/>
  <c r="T118" s="1"/>
  <c r="S116"/>
  <c r="T141"/>
  <c r="S259"/>
  <c r="S255"/>
  <c r="T138"/>
  <c r="S261"/>
  <c r="X187" l="1"/>
  <c r="F11" i="3"/>
  <c r="D4"/>
  <c r="T139" i="1"/>
  <c r="S258"/>
  <c r="S182"/>
  <c r="S93"/>
  <c r="S277"/>
  <c r="S284"/>
  <c r="S278"/>
  <c r="S279"/>
  <c r="S280"/>
  <c r="S281"/>
  <c r="S282"/>
  <c r="S283"/>
  <c r="S267"/>
  <c r="S269"/>
  <c r="S123"/>
  <c r="S115"/>
  <c r="S108"/>
  <c r="S109"/>
  <c r="S107"/>
  <c r="S106"/>
  <c r="S39"/>
  <c r="S29"/>
  <c r="S27"/>
  <c r="S28"/>
  <c r="S20"/>
  <c r="A98"/>
  <c r="F273"/>
  <c r="F274" s="1"/>
  <c r="H273"/>
  <c r="I273"/>
  <c r="I274" s="1"/>
  <c r="E273"/>
  <c r="H186"/>
  <c r="I186"/>
  <c r="H138"/>
  <c r="I138"/>
  <c r="F117"/>
  <c r="G117"/>
  <c r="D7" i="3" s="1"/>
  <c r="I7" s="1"/>
  <c r="H117" i="1"/>
  <c r="I117"/>
  <c r="E117"/>
  <c r="E7" i="3"/>
  <c r="G111" i="1"/>
  <c r="H111"/>
  <c r="I111"/>
  <c r="D6" i="3" s="1"/>
  <c r="H6" s="1"/>
  <c r="E111" i="1"/>
  <c r="X97"/>
  <c r="S125"/>
  <c r="S127"/>
  <c r="S221"/>
  <c r="S66"/>
  <c r="S181"/>
  <c r="S177"/>
  <c r="S91"/>
  <c r="S80"/>
  <c r="S84"/>
  <c r="S87"/>
  <c r="S88"/>
  <c r="S89"/>
  <c r="S90"/>
  <c r="E5" i="3" l="1"/>
  <c r="E9"/>
  <c r="H4"/>
  <c r="H18" s="1"/>
  <c r="F5"/>
  <c r="F15"/>
  <c r="H274" i="1"/>
  <c r="I118"/>
  <c r="I139" s="1"/>
  <c r="G118"/>
  <c r="I187"/>
  <c r="H118"/>
  <c r="H139" s="1"/>
  <c r="F118"/>
  <c r="G187"/>
  <c r="H187"/>
  <c r="G139"/>
  <c r="S253"/>
  <c r="S136"/>
  <c r="S137"/>
  <c r="S135"/>
  <c r="S134"/>
  <c r="S223"/>
  <c r="S224"/>
  <c r="S225"/>
  <c r="S219"/>
  <c r="S220"/>
  <c r="S231"/>
  <c r="S235"/>
  <c r="S236"/>
  <c r="S237"/>
  <c r="S238"/>
  <c r="S239"/>
  <c r="S240"/>
  <c r="S241"/>
  <c r="S242"/>
  <c r="S244"/>
  <c r="S245"/>
  <c r="S248"/>
  <c r="S249"/>
  <c r="S254"/>
  <c r="S256"/>
  <c r="S257"/>
  <c r="S226"/>
  <c r="S227"/>
  <c r="S228"/>
  <c r="S229"/>
  <c r="S218"/>
  <c r="S79"/>
  <c r="S114"/>
  <c r="F138"/>
  <c r="G97"/>
  <c r="H97"/>
  <c r="H98" s="1"/>
  <c r="I97"/>
  <c r="I98" s="1"/>
  <c r="F97"/>
  <c r="F98" s="1"/>
  <c r="S24"/>
  <c r="S35"/>
  <c r="S37"/>
  <c r="E274"/>
  <c r="F186"/>
  <c r="F187" s="1"/>
  <c r="E186"/>
  <c r="E166"/>
  <c r="E138"/>
  <c r="E97"/>
  <c r="E98" s="1"/>
  <c r="S204"/>
  <c r="S113"/>
  <c r="S77"/>
  <c r="S75"/>
  <c r="S33"/>
  <c r="S178"/>
  <c r="S266"/>
  <c r="E118"/>
  <c r="S213"/>
  <c r="S215"/>
  <c r="S214"/>
  <c r="S216"/>
  <c r="S212"/>
  <c r="S34"/>
  <c r="S76"/>
  <c r="S78"/>
  <c r="S74"/>
  <c r="S19"/>
  <c r="S64"/>
  <c r="S149"/>
  <c r="S150"/>
  <c r="S171"/>
  <c r="S172"/>
  <c r="S174"/>
  <c r="S179"/>
  <c r="S180"/>
  <c r="S169"/>
  <c r="S170"/>
  <c r="S132"/>
  <c r="S133"/>
  <c r="S131"/>
  <c r="S121"/>
  <c r="S122"/>
  <c r="S70"/>
  <c r="S71"/>
  <c r="S72"/>
  <c r="S73"/>
  <c r="S69"/>
  <c r="S11"/>
  <c r="S12"/>
  <c r="S124"/>
  <c r="S31"/>
  <c r="S30"/>
  <c r="S210"/>
  <c r="S209"/>
  <c r="S26"/>
  <c r="A139"/>
  <c r="A118"/>
  <c r="S8"/>
  <c r="S9"/>
  <c r="S10"/>
  <c r="S101"/>
  <c r="S102"/>
  <c r="S104"/>
  <c r="S105"/>
  <c r="S168"/>
  <c r="S142"/>
  <c r="S143"/>
  <c r="S144"/>
  <c r="S145"/>
  <c r="S147"/>
  <c r="S141"/>
  <c r="S265"/>
  <c r="S208"/>
  <c r="S207"/>
  <c r="S206"/>
  <c r="S205"/>
  <c r="S203"/>
  <c r="S120"/>
  <c r="S63"/>
  <c r="S60"/>
  <c r="S59"/>
  <c r="S61"/>
  <c r="S58"/>
  <c r="S57"/>
  <c r="S18"/>
  <c r="S17"/>
  <c r="S21"/>
  <c r="S201"/>
  <c r="S200"/>
  <c r="S202"/>
  <c r="U139"/>
  <c r="U98"/>
  <c r="U118"/>
  <c r="X98" l="1"/>
  <c r="E18" i="3"/>
  <c r="A286" i="1"/>
  <c r="F18" i="3"/>
  <c r="G98" i="1"/>
  <c r="G286" s="1"/>
  <c r="D5" i="3"/>
  <c r="H286" i="1"/>
  <c r="F139"/>
  <c r="F286" s="1"/>
  <c r="E187"/>
  <c r="E195" s="1"/>
  <c r="E120"/>
  <c r="S264"/>
  <c r="S199"/>
  <c r="S198"/>
  <c r="S197"/>
  <c r="I5" i="3" l="1"/>
  <c r="I18" s="1"/>
  <c r="D18"/>
  <c r="E121" i="1"/>
  <c r="E122" s="1"/>
  <c r="E123" s="1"/>
  <c r="E124" l="1"/>
  <c r="E125" l="1"/>
  <c r="E126" l="1"/>
  <c r="E127" s="1"/>
  <c r="E129" l="1"/>
</calcChain>
</file>

<file path=xl/sharedStrings.xml><?xml version="1.0" encoding="utf-8"?>
<sst xmlns="http://schemas.openxmlformats.org/spreadsheetml/2006/main" count="2196" uniqueCount="1152">
  <si>
    <t>Package No</t>
  </si>
  <si>
    <t>Road ID</t>
  </si>
  <si>
    <t>Effective Quantity</t>
  </si>
  <si>
    <t>Contract date</t>
  </si>
  <si>
    <t>Commencement Date</t>
  </si>
  <si>
    <t>Actual Completion date</t>
  </si>
  <si>
    <t>Financial Progress</t>
  </si>
  <si>
    <t>Remarks</t>
  </si>
  <si>
    <t>E/W   (m3)</t>
  </si>
  <si>
    <t>RCC           (Km)</t>
  </si>
  <si>
    <t>Rehab              (Km)</t>
  </si>
  <si>
    <t>Amount Spent                 (Tk)</t>
  </si>
  <si>
    <t>In                        (%)</t>
  </si>
  <si>
    <t>Scheme Name with Location                       (Ch to Ch)</t>
  </si>
  <si>
    <t>Phy. Prog.            (%)</t>
  </si>
  <si>
    <t>Comple Date as per Contract</t>
  </si>
  <si>
    <t>District: Bhola</t>
  </si>
  <si>
    <t>BDRIDP/Bho/Brn/CCA-Rd/01</t>
  </si>
  <si>
    <t>BDRIDP/Bho/Brn/UZ-Rd/02</t>
  </si>
  <si>
    <t xml:space="preserve">Improvement of road from Borhangonj- GC- Moazzemhat GC via Talukderhat under Borhanuddin </t>
  </si>
  <si>
    <t>BDRIDP/Bho/Brn/UZ-Rd/03</t>
  </si>
  <si>
    <t xml:space="preserve">Improvement of road Borhanuddin RHD - Choto Manika Syed Bepari Bari Road At Ch. 00-300m under Borhanuddin </t>
  </si>
  <si>
    <t>BDRIDP/Bho/ BRN/UN-Rd(R)/01</t>
  </si>
  <si>
    <t>BDRIDP/Bho/ BRN/UN-Rd(R)/02</t>
  </si>
  <si>
    <t>Rehabilitation of Borhanuddin to Chowmohoni hat road by BC from Ch.4010-7471m (ID No.509213001) Under Borhanuddin Upazila.</t>
  </si>
  <si>
    <t>BDRIDP/Bho/ BRN/CCA-Rd/04</t>
  </si>
  <si>
    <t>BDRIDP/Bho/ BRN/CCA-Rd/05</t>
  </si>
  <si>
    <t>BDRIDP/Bho/Sdr/CCA-Rd/01</t>
  </si>
  <si>
    <t xml:space="preserve">Improvement of road from Bhola Ilisha Bottola- Kalurhat – Nuton (Nadermiar hat) Porangonj road Ch: 00-1000m under Sadar upazila. </t>
  </si>
  <si>
    <t>BDRIDP/Bho/Sdr/Un-Rd/01</t>
  </si>
  <si>
    <t xml:space="preserve">Improvement of road from Pachim Elisha- Malerhat road Ch: 8200-9000m under Sadar upazila. </t>
  </si>
  <si>
    <t>BDRIDP/Bho/ SDR/UZ-Rd(R)/03</t>
  </si>
  <si>
    <t>BDRIDP/Bho/ SDR/UZ-Rd(R)/05</t>
  </si>
  <si>
    <t>Rehabilitation of Bhola-Gazaria GC road (Link= Chowmatha-Char Kumary RNGPS- Reba Rahman College-RHD) Road by BC from Ch.00-2500m. (ID No.509182015) under Bhola Sadar Upazila.</t>
  </si>
  <si>
    <t>BDRIDP/Bho/ SDR/CCA-Rd/05</t>
  </si>
  <si>
    <t>BDRIDP/Bho/SDR/Uz-Rd(R)/01</t>
  </si>
  <si>
    <t xml:space="preserve">Rehabilitation of RHD Junction (Chader Matha)-Wapda Closer bazar road by BC from Ch.00-3000m.  under Bhola Sadar </t>
  </si>
  <si>
    <t>BDRIDP/Bho/ SDR/UZ-Rd(R)/04</t>
  </si>
  <si>
    <t xml:space="preserve">Rehabilitation of RHD Junction (Chader Matha)-Wapda Closer bazar road by BC from Ch.3000-6000m. (ID No.509182008) under Bhola Sadar </t>
  </si>
  <si>
    <t>BDRIDP/Bho/ SDR/CCA-Rd(R)/06</t>
  </si>
  <si>
    <t>BDRIDP/Bho/ SDR/CCA-Rd/04</t>
  </si>
  <si>
    <t>BDRIDP/Bho/ SDR/CCA-Rd/07</t>
  </si>
  <si>
    <t xml:space="preserve">Improvement of road form khayerhat karalia GPS alam Bazar MP Tafael Ahamed Bari road by BC Paved at Ch. 0.00-2000m (ID No.509185406). Under Sadar Upazila. </t>
  </si>
  <si>
    <t>BDRIDP/Bho/ SDR/UZ-Rd(R)/08</t>
  </si>
  <si>
    <t>Imp. Of road from Sadur Char Jungaliahat munshirhat khayaghat Pacca Brick filed road Brick filed road at Ch. 00-1000m ID 509185154</t>
  </si>
  <si>
    <t>BDRIDP/Bho/ SDR/UZ-Rd(R)/07</t>
  </si>
  <si>
    <t xml:space="preserve">Rehabilitation of RHD Junction (Chader Matha)-Wapda Closer bazar road by BC from 7500-8500m. (ID No.509182008) under Kola Sadar Upazila. </t>
  </si>
  <si>
    <t>BDRIDP/Bho/ SDR/CCA-St/05</t>
  </si>
  <si>
    <t>M/S. Sayem Enterprise</t>
  </si>
  <si>
    <t xml:space="preserve">M/s Oritro Enterprise </t>
  </si>
  <si>
    <t xml:space="preserve">Md. Iqbal Hossain </t>
  </si>
  <si>
    <t xml:space="preserve">M/s Howlader Construction </t>
  </si>
  <si>
    <t>Md.Zakir Hossin</t>
  </si>
  <si>
    <t xml:space="preserve">M/s Mahir &amp; Munem </t>
  </si>
  <si>
    <t>M/s Ma Enterprise</t>
  </si>
  <si>
    <t xml:space="preserve">M/s Priyonity Construction </t>
  </si>
  <si>
    <t xml:space="preserve">M/s Telmi Interprise </t>
  </si>
  <si>
    <t xml:space="preserve">M/s Mollick Enterprise </t>
  </si>
  <si>
    <t>M/S Rubel Enterprise</t>
  </si>
  <si>
    <t xml:space="preserve">M/s Saymen Enterprise </t>
  </si>
  <si>
    <t>M/s Hider Bulders</t>
  </si>
  <si>
    <t xml:space="preserve">M/s Nazimuddin Traders </t>
  </si>
  <si>
    <t>M/s Five Star</t>
  </si>
  <si>
    <t>20.04.14</t>
  </si>
  <si>
    <t>19.10.14</t>
  </si>
  <si>
    <t>19.04.15</t>
  </si>
  <si>
    <t>30.07.14</t>
  </si>
  <si>
    <t>20.08.14</t>
  </si>
  <si>
    <t>31.12.14</t>
  </si>
  <si>
    <t>11.01.15</t>
  </si>
  <si>
    <t>11.05.14</t>
  </si>
  <si>
    <t>10.08.14</t>
  </si>
  <si>
    <t>27.08.14</t>
  </si>
  <si>
    <t>26.12.14</t>
  </si>
  <si>
    <t>14.08.14</t>
  </si>
  <si>
    <t>28.12.14</t>
  </si>
  <si>
    <t>14.04.14</t>
  </si>
  <si>
    <t>11.12.14</t>
  </si>
  <si>
    <t>06.07.14</t>
  </si>
  <si>
    <t>06.01.15</t>
  </si>
  <si>
    <t>07.01.15</t>
  </si>
  <si>
    <t>25.07.14</t>
  </si>
  <si>
    <t>10.12.14</t>
  </si>
  <si>
    <t>10.06.15</t>
  </si>
  <si>
    <t>23.12.14</t>
  </si>
  <si>
    <t>24.12.14</t>
  </si>
  <si>
    <t>BDRIDP/Bho/Dau/CCA-Rd/01</t>
  </si>
  <si>
    <t>Improvement of road from Munaf bepari Bari- Faruk Miar hat Rd. (Azkar Patowari bari- Nurmiarhat UZR via Eunus member house- Chotto dholi GPS) Ch: 600-1995m under Daulatkhan upazila.</t>
  </si>
  <si>
    <t>M/S Hawlader Construction</t>
  </si>
  <si>
    <t>15.05.14</t>
  </si>
  <si>
    <t>14.11.14</t>
  </si>
  <si>
    <t xml:space="preserve">Rehabilitation of Bhola Kheyaghat-Santir hat-Bagmara road by BC from Ch. 00-1200m (ID No.509184070) under Bhola Sadar </t>
  </si>
  <si>
    <t xml:space="preserve">Rehabilitation of Charkali-Luzarhat-Natun Hat-Nazimazir Kheyaghat road by BC at Ch. 0.00-4330m (ID No. 509184049) under Bhola Sadar </t>
  </si>
  <si>
    <t xml:space="preserve">Rehabilitation Bangla Bazar-Bagmara-Sharif Khar hat-Velumia-Banker hat Road by BC from ch.2400-4300m. (ID. 509182011).  under Bhola Sadar </t>
  </si>
  <si>
    <t xml:space="preserve">Improvement of Shere Bangla Bazar-Charkali-Luzar hat road by BC from Ch. 0.00-700m (ID No.509185144) under Bhola Sadar </t>
  </si>
  <si>
    <t>BDRIDP/Bho/CF/UN-Rd/02</t>
  </si>
  <si>
    <t xml:space="preserve">Improvement of road from Nilkamal UP (Ghosherhat) Hazir hat (Maya river) road, Ch: 00-3000m. under Charfession </t>
  </si>
  <si>
    <t>BDRIDP/Bho/CF/UN-Rd/03</t>
  </si>
  <si>
    <t>Improvement of road from Zinnagor UP- Dularhat- Hazirhat via Abdullah pur UP road, Ch: 1100-3100m. under Charfession upazila.</t>
  </si>
  <si>
    <t>BDRIDP/Bho/CF/UN-Rd/04</t>
  </si>
  <si>
    <t>Improvement of road from RHD- Kaliakandi GPS Jalil road- Dinar Kheyaghat via Bhuyarhat road, Ch: 00-2000m. under Charfession upazila.</t>
  </si>
  <si>
    <t>BDRIDP/Bho/CF/CCA-Rd/03</t>
  </si>
  <si>
    <t>BDRIDP/Bho/CF/CCA-Rd/02</t>
  </si>
  <si>
    <t xml:space="preserve">Improvement of road from adjacent Charfassion upazila reserve Pukur, Ch: 186-238m. under Charfession upazila.  </t>
  </si>
  <si>
    <t>BDRIDP/Bho/ CF/CCA-Rd/04</t>
  </si>
  <si>
    <t xml:space="preserve">Improvement of Samraj-Chairman Bazar old Embk. road to Khajurgachia Bazar (New Embk.) road at Ch. 00-2500m (ID No.509254106) under Charfession Upazila. </t>
  </si>
  <si>
    <t>BDRIDP/Bho/ CF/CCA-Rd/05</t>
  </si>
  <si>
    <t xml:space="preserve">Improvement of Samraj-Chairman Bazar old Embk. road to Khajurgachia Bazar (New Embk.) road at Ch.2500-5050m. (ID No.509254106) under Charfession Upazila. </t>
  </si>
  <si>
    <t>M/S Khan Traders</t>
  </si>
  <si>
    <t>22.04.14</t>
  </si>
  <si>
    <t>21.04.15</t>
  </si>
  <si>
    <t>21.04.16</t>
  </si>
  <si>
    <t>21.01.15</t>
  </si>
  <si>
    <t>M/S. Jasim Construction</t>
  </si>
  <si>
    <t>21.10.14</t>
  </si>
  <si>
    <t>07.07.14</t>
  </si>
  <si>
    <t>BDRIDP/Bho/ LAl/CCA-Rd/01</t>
  </si>
  <si>
    <t xml:space="preserve">Improvement of Munshir Hawla (H/O/Dulu Miah)-Patowary Bari-Dewan bari via Hazi Solayman RNGPS by BC at Ch: 4475-5000m (ID No. 509545081) Under Lalmohan Upazila. </t>
  </si>
  <si>
    <t>BDRIDP/Bho/ LAl/CCA-Rd/02</t>
  </si>
  <si>
    <t xml:space="preserve">Improvement of Pangashia H/O Iddrish Khalifa-Berribandh (Jobeda road) via Pangasia Bazar road by Earth Work at Ch: 3400-4820m. (ID No. 509544050) Under Lalmohan </t>
  </si>
  <si>
    <t>BDRIDP/Bho/ LAl/CCA-Rd/03</t>
  </si>
  <si>
    <t>BDRIDP/Bho/ LAl/CCA-Rd/04</t>
  </si>
  <si>
    <t>Improvement of UZR Lordhardings-Dhaligournagor Border-Hafizuddin Bazer road By BC at Ch:1730-2590m. (ID No.509544055) Under Lalmohan Upazila.</t>
  </si>
  <si>
    <t>BDRIDP/Bho/ LAl/CCA-Rd/05</t>
  </si>
  <si>
    <t>Improvement of Chatla Bazar UZR-Shambhupur (Tazumuddin Border) road by BC at Ch.4070-5270m. (ID No. 509544015) Under Lalmohan Upazila.</t>
  </si>
  <si>
    <t>BDRIDP/Bho/ LAl/CCA-Rd/06</t>
  </si>
  <si>
    <t>Improvement of Chatla Bazar UZR-Shambhupur (Tazumuddin Border) road by BC at Ch.5270-6500m. (ID No. 509544015) Under Lalmohan Upazila.</t>
  </si>
  <si>
    <t>BDRIDP/Bho/ LAl/CCA-Rd/07</t>
  </si>
  <si>
    <t>Improvement of UNR 3012 (Asrafia C/C)-Dider Mosque (UNR 3003) via Anisol Miar Bazar road by BC at Ch.00-1085m (ID No. 509544045) Under Lalmohan Upazila.</t>
  </si>
  <si>
    <t>BDRIDP/Bho/ LAl/CCA-Rd/08</t>
  </si>
  <si>
    <t>Improvement of UNR 3012 (Asrafia C/C)-Dider Mosque (UNR 3003) via Anisol Miar Bazar road by BC at Ch.1085-2135m (ID No. 509544045) Under Lalmohan</t>
  </si>
  <si>
    <t xml:space="preserve">M/s Bhaya Enterprise </t>
  </si>
  <si>
    <t>24.07.14</t>
  </si>
  <si>
    <t>9.12.14</t>
  </si>
  <si>
    <t>Md. Zakir Hossain Mia</t>
  </si>
  <si>
    <t xml:space="preserve">M/s Sirajia Enterprise </t>
  </si>
  <si>
    <t>24.7.14</t>
  </si>
  <si>
    <t>29.12.14</t>
  </si>
  <si>
    <t xml:space="preserve">Rehabilitation of R&amp;H Junction to Closer Bazar Road by BC from Ch.6000-7500m. (ID 509182008) Under Sadar Upazila. </t>
  </si>
  <si>
    <t xml:space="preserve">Improvement of Alami Madrasha-Hazigonj School UNR road by BC at Ch:00-965m. (ID.509545057) Under Lalmohan </t>
  </si>
  <si>
    <t>BDRIDP/Bho/ SDR/UZ-St/01</t>
  </si>
  <si>
    <t>BDRIDP/Bho/ SDR/Ghat/01</t>
  </si>
  <si>
    <t>BDRIDP/Bho/ SDR/CCA-St/03</t>
  </si>
  <si>
    <t>BDRIDP/Bho/ SDR/CCA-St/04</t>
  </si>
  <si>
    <t xml:space="preserve">Construction of 3x4.50mx4.50m (W-5.50m Three-vent) RCC Box Culvert on Bhola Barisal New Road- Char Chatkimara Primary School Adarshagram road at ch.710m (ID No. 509185149) under Bhola Sadar </t>
  </si>
  <si>
    <t>BDRIDP/Bho/ SDR/CCA-St/01</t>
  </si>
  <si>
    <t xml:space="preserve">Construction of 1 no 2x4.50mx4.50m, 3 nos 1.50mx1.50m &amp; 1no 2.50mx2.50m size RCC Box culvert at Ch.1406m, Ch.439m, Ch.904m, Ch.1627m &amp; Ch.1170m and 10 nos (0.750mx 0.750m size) U-drain at Ch.68m, Ch. 105m, ch.505m, Ch.536m, ch.641m, Ch778m, Ch.1140m, Ch.1291m Ch.1496m &amp; Ch.1720m respecttively on Char Mohammad Ali GPS CUM- Cyclone Shelter Connecting approach road (Closser Bazar Barry Bandh-Char Mohammad Ali GPS) (ID No.509185096) under Bhola Sadar. </t>
  </si>
  <si>
    <t>BDRIDP/Bho/ SDR/CCA-St/02</t>
  </si>
  <si>
    <t xml:space="preserve">Construction of 1.50mx1.50m RCC Box Culvert on Charkali-Lizarhat-Natun Hat-Nazirmazir Kheyaghat road at Ch. 1553m (ID No.509184049) Under Sadar </t>
  </si>
  <si>
    <t>BDRIDP/Bho/ SDR/UZ-St/02</t>
  </si>
  <si>
    <t xml:space="preserve">Construction of 1no 1.50m x 1.50m RCC Box Culvert on R&amp;H Junction to Closer Bazar road at Ch. 7380m. (ID No.509182008) Under Sadar </t>
  </si>
  <si>
    <t xml:space="preserve">M/s Ma Enterprise </t>
  </si>
  <si>
    <t xml:space="preserve">Md. Zakir Hossain </t>
  </si>
  <si>
    <t>07.12.14</t>
  </si>
  <si>
    <t>M/s Priyonti Construction</t>
  </si>
  <si>
    <t xml:space="preserve">M/s Sayem Enterprise </t>
  </si>
  <si>
    <t>Md. Mohasin Nagar</t>
  </si>
  <si>
    <t>13.07.14</t>
  </si>
  <si>
    <t>12.01.15</t>
  </si>
  <si>
    <t>BDRIDP/Bho/ LAl/CCA-St/01</t>
  </si>
  <si>
    <t xml:space="preserve">(a) Construction of 1.50mx1.50m Size RCC Box culvert on Munshir Hawla (H/O Dulu Miah)-Patowary Bari-Dewan bari via Hazi Solyman RNGPS at Ch.4590m (ID No.509545081) (b) Construction of 1.50mx1.50m Size RCC Box culvert on Pangashia H/O Iddris Khalifa-Berri bandh (Jobeda road) via Pangasia Bazar road at Ch.4700m and 04(Four) nos U-drain at Ch.3452m, 5970m, 4040m &amp; 4300m. (ID No.509544050) (c) Construction of 1.50mx1.50m RCC Box culvert on Chatla Bazar UZR-Shambhupur (Tazumuddin Border) road (Ch.5252m and 02(Two) nos U-Drain at Ch.4335m &amp; 5099m (ID No. 509544015) (d) Construction of 1.50mx1.50m RCC Box Culvert and 05(Five) nos U-drain on UnR 3012 (Asrafia C/C)-Dider Mosque (UNR 3003) via Anisol Miar Bazar road at Ch.705, 65m, 206m 450m, 635m &amp; 942m. (ID No.509544045). under Lalmohan upazila. </t>
  </si>
  <si>
    <t>BDRIDP/Bho/ CF/UN--Rd-St/01</t>
  </si>
  <si>
    <t xml:space="preserve">Const. of 99.00m long RCC Girder Bridge over Betua khal on RHD Kaliakandi GPS to jalil road via Bhulyarhat Dinar kheya ghat at Ch. 7230m under Cherfession </t>
  </si>
  <si>
    <t xml:space="preserve">Md. Unos Al Mamun </t>
  </si>
  <si>
    <t>1.12.14</t>
  </si>
  <si>
    <t>8.12.14</t>
  </si>
  <si>
    <t>1.12.16</t>
  </si>
  <si>
    <t>BDRIDP/BHO/LAL/CCA-Rd/10</t>
  </si>
  <si>
    <t>Improvement of road From North Side Nazirpur-Janata Bazar (Uttar Char Sakhina GPS Connecting road) road by BC from Ch. 1550-2800 (ID |No. 509545043)</t>
  </si>
  <si>
    <t>BDRIDP/BHO/LAL/CCA-St/06</t>
  </si>
  <si>
    <t>BDRIDP/Bho/Lal/CCA-St/07</t>
  </si>
  <si>
    <t>Construction of 3x4.00mx4.50m (W-3.7) RCC Box culver Over Khal infront of Shabuddin Jomadder Bari and Badarpur GPS at Badarpur UP road. (ID No. 509545233)</t>
  </si>
  <si>
    <t>BDRIDP/Bho/Lal/CCA-St/08</t>
  </si>
  <si>
    <t>Construction of 3x4.00mx4.50m RCC Box culver Over Khal infront H/O Golam Rahman at Char Bhuta UP Word No.04 (Four) road. (ID No. 509545227)</t>
  </si>
  <si>
    <t>BDRIDP/Bho/Lal/CCA-St/09</t>
  </si>
  <si>
    <t>Construction of 2x4.00mx3.50m (W-4.26m) RCC Box culver Over Tegasia Khal adjacent H/O Hakkunia at Ramagonj UP road. (ID No. 509545230)</t>
  </si>
  <si>
    <t>BDRIDP/Bho/Lal/CCA-St/10</t>
  </si>
  <si>
    <t>Construction of 3x4.00mx4.50m(W-3.70m) RCC Box culver Over Khal adjacent North of H/O Humayun Miah at Bawria Under Dhaligournagar UP road.(ID No. 509545234)</t>
  </si>
  <si>
    <t>BDRIDP/Bho/Lal/CCA-St/11</t>
  </si>
  <si>
    <t>Construction of 2x4.50mx3.50m (W-3.70m) RCC Box culver Over Khal adjacent H/O Rajjak Miah Word No. 05 (Five) at Lalmohan Up road .(ID No. 509545231)</t>
  </si>
  <si>
    <t>BDRIDP/Bho/Lal/CCA-St/12</t>
  </si>
  <si>
    <t>Construction of 2x4.50mx3.50m (W-3.70) RCC Box culver Over khal adjacent H/O Khalek Miah Work No 09 (Nine) at Lalmohan UP road (ID No 509545228)</t>
  </si>
  <si>
    <t>BDRIDP/Bho/Lal/CCA-St/13</t>
  </si>
  <si>
    <t>Construction of 4x4.50mx5.00m (W-3.70m) RCC Box culver Over Katakhali Khal infront Jugi Bari Word No 06 (six) at Faragonj UP road (ID No. 509545067)</t>
  </si>
  <si>
    <t>BDRIDP/BHO/LAL/CCA-St/14</t>
  </si>
  <si>
    <t>Construction of 4x3.50mx3.50m (W-3.70m) RCC Box culver Over Balur Char Khal infront H/O Julfiker Miah Counsilor Word No 06 (six) at kalma UP road. (ID No. 509545232)</t>
  </si>
  <si>
    <t>BDRIDP/Bho/Lal/CCA-St/05</t>
  </si>
  <si>
    <t>Construction of 2x4.00mx3.50m (W-3.70m) RCC Box culver Over Arojbaki khal Infront H/O Lakman memver under Dhaligoournagar Up road (ID No. 509545128)</t>
  </si>
  <si>
    <t>BDRIDP/Bho/Lal/CCA-St/04</t>
  </si>
  <si>
    <t>BDRIDP/BHO/LAL/CCA-St/03</t>
  </si>
  <si>
    <t>Construction of 02 Nos 1.5mx1.5m RCC Box Culvert &amp; 04 Nos U-Drain on North Side Nazirpur-JANata Bazar (Uttar Char Sakhina GPS Connectiong road) at Ch. 1737m, 2414m, 1580m, 2005m, 2160m &amp; 2795m (ID No. 509545043)</t>
  </si>
  <si>
    <t>BDRIDP/BHO/SDR/UN-St/13</t>
  </si>
  <si>
    <t>Construction of 3x4.50mx4.50m RCC Box Culvert on Dhania up -Shibpur UP Connecting road at Ch. 3750m (ID No. 509183018)</t>
  </si>
  <si>
    <t>BDRIDP/BHO/SDR/UN-St/02</t>
  </si>
  <si>
    <t>construction of 2X4.50MX4.50M RCC Box Culvert on RHD-Wapda (BIP-2) Ratanpur Bazar-Santir hat - Chrpata UP road at Ch. 2200m (ID No. 509183005)</t>
  </si>
  <si>
    <t>Construction of 4 nos 1.50m* 1.50m RCC Box Culvert, 2 nos 0.75m*0.75m and 1 no 2*4.5*4.5m on khayer hat road-Koralia GPS-Alam bazar -MP Tofael Ahmed Bari(Dokljkhin Koralia *School cum Cyclone Shelter) Road at Ch. 13.00m, 185m 67m,469m, 606m 1970m and 1037m (ID No. 5091854061) Under Bhola Sadar.</t>
  </si>
  <si>
    <t>BDRIDP/BHO/BRN/CCA-St/03</t>
  </si>
  <si>
    <t>BDRIDP/BHO/BRN/CCA-St/02</t>
  </si>
  <si>
    <t>Construction of 4Nos 1.00m x1.00m W-4.66m RCC Box Culvert on Box Culvert on Borhanuddin-Chowmunirhat Matiarmar Pukur Loller hat Connecting Road (Omor Hassan road) at Ch. 92m, 427m, 553m and 800m (ID No 509214079)</t>
  </si>
  <si>
    <t>Construction of 7Nos 1.00m x1. 00m W-4.66m RCC Box Culvert on Musalman pukur-Ful kachia GPS road at Ch. 2805m, 2990m,3415m, 3500m, 3816m and 4565m.(ID No 509214055)</t>
  </si>
  <si>
    <t>BDRIDP/BHO/SDR/CCA-Rd/16</t>
  </si>
  <si>
    <t>Improvement of Road from Beduria Baro Tarik bazar Farazi Bari Mosque-Shere-Bangla Bazar Road by Bc from Ch.00.00-1350m ( ID No 509185159)</t>
  </si>
  <si>
    <t>BDRIDP/BHO/SDR/CCA-St/17</t>
  </si>
  <si>
    <t>Construction of 2 nos 1.50mx1.50m Box Culvert on Beduria Baro tarik Bazar-Charkali GPS (Connecting Cold Stores) road at Ch. 210m and 930m (ID No 509185179)</t>
  </si>
  <si>
    <t>BDRIDP/BHO/SDR/CCA-Rd(R)/17</t>
  </si>
  <si>
    <t>Rehabilitation of Road from Beduria Baro tarik Bazar-Charkali GPS (Connecting Cold Stores) road By BC from Ch. 00-1200m (ID No 509185179)</t>
  </si>
  <si>
    <t>BDRIDP/BHO/SAD/CCA-St/18</t>
  </si>
  <si>
    <t>Construction of 2 nos 1.50mx1.5m RCC Box Culvert and 2 nos 0.75mx0.75m Box Culvert on Improvement of Road from Beduria Baro Tarik bazar Farazi Bari Mosque-Shere-Bangla Bazar Road at Ch. 910m ,1300m , 220m ,1100m ( ID No 509185159)</t>
  </si>
  <si>
    <t>BDRIDP/BHO/Mon/CCA-Rd/09</t>
  </si>
  <si>
    <t>Improvement of road from AR Polley Mondir Connecting road Hazir hat Sadar By BC from Ch. 00-500m (ID No. 509654058)</t>
  </si>
  <si>
    <t>BDRIDP/BHO/SDR/UZ-Rd(R)/09</t>
  </si>
  <si>
    <t>Rehabilitation of road from Bhola Khaya ghat -kalinath Ray Bazar Darger road by pass-pondiler pol-Gazaria GC from ch. 8350m-9800m (ID No/ 509182010)</t>
  </si>
  <si>
    <t>BDRIDP/BHO/SDR/CCA-Rd(R)/10</t>
  </si>
  <si>
    <t>Rehabilitation of road from Gazipur road-Mannan Talukder bari to PArhat road at Ch. 00-1700m n(ID No. 50918414)</t>
  </si>
  <si>
    <t>Improvement of road from Hazir Hat Porir Hat road By BC from Ch. 900-1900m (ID No. 509184062)</t>
  </si>
  <si>
    <t>BDRIDP/BHO/SDR/UN-St/01</t>
  </si>
  <si>
    <t>Construction 4x5.00mx5.00m (Four vent) RCC Box Culvert on Madrasha Bazar (south side)- NAzimuddin Alam road-Charshemayia UP office road (near Vir Sheresto Mostofa kamal Bari) at ch. 1000m (ID No. 509183007)</t>
  </si>
  <si>
    <t>BDRIDP/BHO/SDR/CCA-St/12</t>
  </si>
  <si>
    <t>BDRIDP/BHO/SDR/UZ-St/05</t>
  </si>
  <si>
    <t>BDRIDP/BHO/SDR/CCA-St/09</t>
  </si>
  <si>
    <t>BDRIDP/BHO/SDR/CCA-St/10</t>
  </si>
  <si>
    <t>BDRIDP/BHO/SDR/CCA-St/11</t>
  </si>
  <si>
    <t>BDRIDP/BHO/LAL/CCA-St/02</t>
  </si>
  <si>
    <t>Construction of road from 1 no 1.50mx1.50m (3.70m width) RCC Box Culvert &amp; 1no U-Drain on Embankment Bogirchar DC road (Sona Bazar DC-Wapda) at ch. 840m &amp; 575m. (ID No. 509545041)</t>
  </si>
  <si>
    <t>BDRIDP/BHO/LAL/CCA-Rd/09</t>
  </si>
  <si>
    <t>Improvement of road from (Emankment Bogirchar DC road (Sona Bazar DC-Wapda) By BC from ch. 00-930m (ID No. 509545041)</t>
  </si>
  <si>
    <t>BDRIDP/BHO/LAL/UN-Rd(R)/01</t>
  </si>
  <si>
    <t>Rehabilitation of Road from R&amp;H Dabirchar Bazar UNR By BC with U-Drain on RHD-Debir Char Bazar UNR from ch. 8021-8321m (ID No. 50953014)</t>
  </si>
  <si>
    <t xml:space="preserve">Bhola Dist. Total </t>
  </si>
  <si>
    <t>Approved Estimated Cost               (Tk)</t>
  </si>
  <si>
    <t xml:space="preserve"> </t>
  </si>
  <si>
    <t xml:space="preserve">Improvement of road from Manikarhat RHD- Uttar gongapur road (Kamu bari-Matabbar- Dhani Bhanga school-Khayerhat road) under Borhanuddin </t>
  </si>
  <si>
    <t xml:space="preserve">Rehabilitation of Pakshia to ranogonj road by CB from Ch. 00-3930m (ID No.509213006) Under Borhanuddin </t>
  </si>
  <si>
    <t>Improvement of Road from Musalman Pukur-Ful Kachia GPS road By BC from Ch.2500-4730m (ID .509214055) Under Borhanuddin Upazila.</t>
  </si>
  <si>
    <t xml:space="preserve">Improvement of Borhanuddin-Chowmohanirhat-Matiarmar Pukur-Moller hat, connecting road (Omor hasan mia road) by BC from Ch.00-995m, (ID.509214079) Borhanuddin </t>
  </si>
  <si>
    <t>BDRIDP/BHO/DOU/CCA-Rd/01</t>
  </si>
  <si>
    <t>Improvement of road South Joyngar UP Office 9Bhola-Charfession RHD) to Miar hat via Box All Bazar road By BC from Ch. 5595-7500m (ID No 509293003)</t>
  </si>
  <si>
    <t>BDRIDP/BHO/DOU/CCA-Rd/02</t>
  </si>
  <si>
    <t>Improvement of road from chailtatali hat to Otarnddinnn munshir hat road By BC from Ch. 00-2950m (ID No 509294002</t>
  </si>
  <si>
    <t>BDRIDP/BHO/DOU/CCA-Rd/03</t>
  </si>
  <si>
    <t>Improvement of road from Banglabazar-Daulatkhan R&amp;H to (Jahungir Mias House ) WAPDA Embankmment road By BC from Ch. 00-1280m. (ID No 509295063)</t>
  </si>
  <si>
    <t>BDRIDP/BHO/DOU/CCA-Rd/04</t>
  </si>
  <si>
    <t>Improvement of road from Mirdharhat Bridge URZ to Guingar hat VAPSA UZR Road by BC from Ch. 00-2190m (ID No 509294018)</t>
  </si>
  <si>
    <t>BDRIDP/BHO/DOU/UN-St/01</t>
  </si>
  <si>
    <t>Construction of 2no 1.00mx5.5m Long RCC Box Culvert on South Joynagar UP Office (Bhola Charfession Rhd) to Miar hat via Box Ali Bazar road at ch 6550m and6875m (ID NO 509293003)</t>
  </si>
  <si>
    <t>BDRIDP/BHO/DOU/CCA-St/01</t>
  </si>
  <si>
    <t>BDRIDP/BHO/DOU/CCA-St/02</t>
  </si>
  <si>
    <t>Construction of road from 2 Nos 1.00mx1.00mx5.50m RCC Box Culvert on Banglabazar-Daulatkhan R&amp;H to (Jahungir MIas House) WAPDA Embankment road at Ch. 250m &amp; 1130m (ID No. 509295063)</t>
  </si>
  <si>
    <t>BDRIDP/BHO/DOU/CCA-St/03</t>
  </si>
  <si>
    <t>Construction of road from 3 Nos 1.00mx1.00mx5.50m RCC Box Culvert on Mirdharhat Bridge URZ to Guingar hat VAPSA UZR road at Ch. 860m 1585m &amp; 1923m (ID No. 509294018)</t>
  </si>
  <si>
    <t>BDRIDP/BHO/BRN/CCA-St/01.</t>
  </si>
  <si>
    <t>Construction of 3 Nos 1.00mx1.00mm (4.66w) RCC Box Culvert on road from Ranigonj-Banglabazar road Pirgonj via Darogha Bari (Safizol Mia Bari Road) at Ch. 330m 480mm, 510mm.</t>
  </si>
  <si>
    <t>BDRIDP/BHO/BRN/CCA-Rd/06</t>
  </si>
  <si>
    <t>Improvement of road from Ranigonj-Banglabazar road Pirgonj via Darogha Bari (Safizol Mia Bari Road from Ch. 00m -1100m (ID no 509215053)</t>
  </si>
  <si>
    <t>FBP</t>
  </si>
  <si>
    <t>21.11.14</t>
  </si>
  <si>
    <t>19.01.15</t>
  </si>
  <si>
    <t>BDRIDP/Bho/CF/CCA-Rd/06</t>
  </si>
  <si>
    <t>BDRIDP/Bho/CF/CCA-Rd/07</t>
  </si>
  <si>
    <t xml:space="preserve">Improvement of road from Janata Bazar Bhuierhat road (Nurul Haque Shop)-Osmangonj Aslampur Border road via Aligow CPB  (Easin road) by BC from Ch: 00-1570m (ID No. 509254107) under Charfession Upazila. </t>
  </si>
  <si>
    <t>BDRIDP/Bho/CF/CCA-Rd/08</t>
  </si>
  <si>
    <t xml:space="preserve">Improvement of road from Nayber Bridge Bacharkandi-Shashibussion Gazaria road by BC from Ch.3310-4046m with 3Nos 0.75mx0.75m RCC Box Culvert at Ch. 3681m, 3750m &amp; 4016m (ID No. 509254001) Under Charfession Upazila. </t>
  </si>
  <si>
    <t>BDRIDP/Bho/CF/UN-Rd(R)/05</t>
  </si>
  <si>
    <t>Rehabilitationof road from Dularhat road (Nurabad UP office)- Gachir Khal road By BC from Ch. 1524m from 00-540m (ID No.509253038) Under Charfession Upazila.</t>
  </si>
  <si>
    <t>BDRIDP/Bho/CF/CCA-Rd/09</t>
  </si>
  <si>
    <t>Improvement of road from Munshir Hat-Kasem Mier hat (Lanch ghat) road by BC from ch.1000-2645m. (ID No. 509254004) Under Charfession Upazila.</t>
  </si>
  <si>
    <t>BDRIDP/Bho/CF/UN-Rd/06</t>
  </si>
  <si>
    <t xml:space="preserve">Improvement of road from Nilkomal UP (Ghosherhat) Hazirhat (Maya River) by BC from Ch: 9630-11410m (ID No: 509253016) Under Charfession Upazila. </t>
  </si>
  <si>
    <t>10.11.14</t>
  </si>
  <si>
    <t>10.1.15</t>
  </si>
  <si>
    <t>17.11.14</t>
  </si>
  <si>
    <t>17.01.15</t>
  </si>
  <si>
    <t>Badul kasno Devnath</t>
  </si>
  <si>
    <t>BDRIDP/Bho/CF/CCA-St/01</t>
  </si>
  <si>
    <t xml:space="preserve">Construction of 1No 1.50m x 1.50m size, 4 Nos 0.75mx0.75m RCC Box culvert on Janata Bazar Bhuierhat road (Nurul Haque Shop)- Osmangonj Aslampur Border road via Aligow GPS (Eyachin road) road at Ch.820m, 242m, 663m, 1261m &amp; 1483m (ID No. 509254107) under Charfession Upazila. </t>
  </si>
  <si>
    <t>BDRIDP/Bho/CF/CCA-St/02</t>
  </si>
  <si>
    <t xml:space="preserve">Construction of 01 No 3.00mx3.00m RCC Box Culvert on Jahanpur Mykel Modhushudhan Abason (Asrayan) Connecting road at ch. 4192m (ID No. 509254108). Under Charfession Upazila. </t>
  </si>
  <si>
    <t>M/s Jashim Const.</t>
  </si>
  <si>
    <t xml:space="preserve">M/s unous Al mamun </t>
  </si>
  <si>
    <t xml:space="preserve">Badul kasno Debonath </t>
  </si>
  <si>
    <t>2.11.14</t>
  </si>
  <si>
    <t>2.01.15</t>
  </si>
  <si>
    <t xml:space="preserve">Manir Enterprise </t>
  </si>
  <si>
    <t>23.11.14</t>
  </si>
  <si>
    <t>22.01.15</t>
  </si>
  <si>
    <t xml:space="preserve">M/s Rable Enterprise </t>
  </si>
  <si>
    <t>19.12.14</t>
  </si>
  <si>
    <t>18.6.15</t>
  </si>
  <si>
    <t>26.01.15</t>
  </si>
  <si>
    <t>14.12.14</t>
  </si>
  <si>
    <t>BDRIDP/Bho/CF/UN-Rd/01</t>
  </si>
  <si>
    <t>22.4.14</t>
  </si>
  <si>
    <t>21.4.15</t>
  </si>
  <si>
    <t xml:space="preserve">M/s ma money Enterpise </t>
  </si>
  <si>
    <t>29.11.14</t>
  </si>
  <si>
    <t xml:space="preserve">SL No </t>
  </si>
  <si>
    <t xml:space="preserve">M/s  Ma moni Enterprise </t>
  </si>
  <si>
    <t>01.04.15</t>
  </si>
  <si>
    <t>01.10.15</t>
  </si>
  <si>
    <t>16.11.14</t>
  </si>
  <si>
    <t>20.11.14</t>
  </si>
  <si>
    <t>30.11.14</t>
  </si>
  <si>
    <t>01.08.14</t>
  </si>
  <si>
    <t>28.11.14</t>
  </si>
  <si>
    <t>M/s Roni Const.</t>
  </si>
  <si>
    <t>2.4.15</t>
  </si>
  <si>
    <t>01.4.16</t>
  </si>
  <si>
    <t>31.03.15</t>
  </si>
  <si>
    <t>30.06.15</t>
  </si>
  <si>
    <t>Construction of road from 1No 2x4.50x4.50m RCC Box Culvert on Ilish RHD (Hazir Hat) Khalifa Bari road at Ch. 5m (ID No. 509185174)</t>
  </si>
  <si>
    <t xml:space="preserve">Md Bahalul Karim </t>
  </si>
  <si>
    <t xml:space="preserve">Md. Rahul Amin </t>
  </si>
  <si>
    <t>25.03.15</t>
  </si>
  <si>
    <t>29.09.15</t>
  </si>
  <si>
    <t>24.03.15</t>
  </si>
  <si>
    <t>24.09.15</t>
  </si>
  <si>
    <t>Construction of 2 nos 1.50x1.50m (Width 5.50m) RCC Box Culvert on Rehabilitation of road from Bhola khyaghat- kalinath Ray Bazar Darger road by pass-pondiler pol Gazaria GC at ch 9200m, 9400m (ID No. 509182010)</t>
  </si>
  <si>
    <t xml:space="preserve">Md. Jamaluddin Golder </t>
  </si>
  <si>
    <t>30.09.15</t>
  </si>
  <si>
    <t>Construction of 1 No 2x4.50mx4.50m (W-5.5m double vent) RCC Box Culvert on Pachim llisha Union 1NO Word Dakin Charpata NAziur Rahman School Road at ch. 440m (ID No. 509185107)</t>
  </si>
  <si>
    <t xml:space="preserve">M/s Orid Enterprise </t>
  </si>
  <si>
    <t>08.04.15</t>
  </si>
  <si>
    <t>09.04.15</t>
  </si>
  <si>
    <t>07.07.15</t>
  </si>
  <si>
    <t>10.04.15</t>
  </si>
  <si>
    <t>08.10.15</t>
  </si>
  <si>
    <t xml:space="preserve">M/s  Sarazia Enterprise </t>
  </si>
  <si>
    <t>Construction of 2x4.50mx3.50m(W-3.7m) RCC Box culver Over khal adjacent West Side H/O Salauddin Member at Nazirpur-Parchim Char Umed via Farajgonj Up road (ID No. 509544006)</t>
  </si>
  <si>
    <t>Md. Nazrul Islam Channu</t>
  </si>
  <si>
    <t>20.04.15</t>
  </si>
  <si>
    <t>20.07.15</t>
  </si>
  <si>
    <t xml:space="preserve">M/s Santo Enterprise </t>
  </si>
  <si>
    <t xml:space="preserve">M/s Unons &amp; Sons </t>
  </si>
  <si>
    <t>19.10.15</t>
  </si>
  <si>
    <t>23.4.15</t>
  </si>
  <si>
    <t xml:space="preserve">Md. Akter Hossain </t>
  </si>
  <si>
    <t>23.7.15</t>
  </si>
  <si>
    <t>22.07.15</t>
  </si>
  <si>
    <t>26.4.15</t>
  </si>
  <si>
    <t>25.10.15</t>
  </si>
  <si>
    <t>25.7.15</t>
  </si>
  <si>
    <t>Construction of 2x4.00mx3.50m (W-3.7) RCC Box culver Over Khal infront Radha Gobinda Mondir Under Ramagonj UP road. (ID No. 509545229)</t>
  </si>
  <si>
    <t>25.07.15</t>
  </si>
  <si>
    <t>15.4.15</t>
  </si>
  <si>
    <t>14.10.15</t>
  </si>
  <si>
    <t>`</t>
  </si>
  <si>
    <t xml:space="preserve">M/s Rani Construction </t>
  </si>
  <si>
    <t>15.04.15</t>
  </si>
  <si>
    <t>14.04.15</t>
  </si>
  <si>
    <t>14.07.15</t>
  </si>
  <si>
    <t>14.7.15</t>
  </si>
  <si>
    <t>14.04.16</t>
  </si>
  <si>
    <t xml:space="preserve">M/s Thaura Enterprise </t>
  </si>
  <si>
    <t>01.07.15</t>
  </si>
  <si>
    <t xml:space="preserve">Accountant </t>
  </si>
  <si>
    <t>Sub Assistant Engineer</t>
  </si>
  <si>
    <t>Assistant Engineer</t>
  </si>
  <si>
    <t>Sr. Assistant Engineer</t>
  </si>
  <si>
    <t>Executive Engineer</t>
  </si>
  <si>
    <t>LGED,Bhola</t>
  </si>
  <si>
    <t>Bhola Sadar (Road Work) Sub-Total</t>
  </si>
  <si>
    <t>Bhola Sadar (Structure Work)</t>
  </si>
  <si>
    <t>Bhola Sadar (Structure Work) Sub-Total</t>
  </si>
  <si>
    <t>(Structure Work) Sub-Total</t>
  </si>
  <si>
    <t>Borhanuddin (Road Work) Sub-Total</t>
  </si>
  <si>
    <t>Borhanuddin (Structure Work)</t>
  </si>
  <si>
    <t>Daulatkhan (Road Work) Sub-Total</t>
  </si>
  <si>
    <t>Lalmohan (Road Work) Sub-Total</t>
  </si>
  <si>
    <t>Lalmohan (Structure Work)</t>
  </si>
  <si>
    <t xml:space="preserve">Lalmohan Upazila Sub-Total </t>
  </si>
  <si>
    <t>Charfession (Road Work) Sub-Total</t>
  </si>
  <si>
    <t xml:space="preserve">Charfession Upazila Sub-Total </t>
  </si>
  <si>
    <t xml:space="preserve"> Monpura  (Road Work) Sub-Total</t>
  </si>
  <si>
    <t>BDRIDP/BHO/SDR/CCA-Rd(R)/02</t>
  </si>
  <si>
    <t>M/s Subo Construction</t>
  </si>
  <si>
    <t>27.12.14</t>
  </si>
  <si>
    <t xml:space="preserve">Md. Rafiqule Islam </t>
  </si>
  <si>
    <t>24.02.15</t>
  </si>
  <si>
    <t>25.01.15</t>
  </si>
  <si>
    <t>25.06.15</t>
  </si>
  <si>
    <t xml:space="preserve">M/s Bangol Traders </t>
  </si>
  <si>
    <t>01.12.14</t>
  </si>
  <si>
    <t>01.03.15</t>
  </si>
  <si>
    <t>Improvement of Bhola Charfession RHD ( Ilisha  Bazar) Madda Ilisha RNGPS cum Cyclone Shelter connectiong road  at Ch. 00-1000m (ID No. 509185097)</t>
  </si>
  <si>
    <t>BDRIDP/BHO/SDR/CCA-Rd(R)/14</t>
  </si>
  <si>
    <t>Rehabilitation of Road from  Charnoabad  Chomohine by pass Auto Brick filed Santer hat  road By BC from Ch. 00-3700m (ID No 509184041</t>
  </si>
  <si>
    <t xml:space="preserve">M/s Prince Enterprise </t>
  </si>
  <si>
    <t>15.08.15</t>
  </si>
  <si>
    <t>Rehabilitation of road from Shibpur UP (Ratar Pur Bazar)-Munceb Bari- Charpata UP Connecting road By BC from Ch,00-3200m. (ID No. 509184066) under Sadar Upazila.</t>
  </si>
  <si>
    <t>BDRIDP/BHO/SDR/CCA-Rd(R)/15</t>
  </si>
  <si>
    <t>15.07.15</t>
  </si>
  <si>
    <t>23.05.15</t>
  </si>
  <si>
    <t>20.06.15</t>
  </si>
  <si>
    <t>30.04.15</t>
  </si>
  <si>
    <t>F.B.P</t>
  </si>
  <si>
    <t>BDRIDP/Bho/ SDR/CCA-Rd/08</t>
  </si>
  <si>
    <t>Md. Anichul Hoque</t>
  </si>
  <si>
    <t>Shalaueddin Lincon</t>
  </si>
  <si>
    <t>5.4.15</t>
  </si>
  <si>
    <t>15.10.15</t>
  </si>
  <si>
    <t xml:space="preserve">M/s Msahir &amp; Monir </t>
  </si>
  <si>
    <t>Improvement of Rashid Khan shop-Dakkin Koralia Dakil Madrasha via Shah Shikder Bari Road at ch. 00-1650m(ID No.509185169) under Sadar Upazila.</t>
  </si>
  <si>
    <t>Rehabilitation of road from Bhola Khaya ghat - kalinath Ray Bazar Darger road by pass - pondiier pol-Gazaria GC By BC from Ch. 5000-7000m. (ID No.509182010) under Sadar Upazila.</t>
  </si>
  <si>
    <t>Construction of 3x4.50mx4.50m (W-5.5m Three-vent) RCC Box Culvert on illsha RHD (Kalam Member Mill Ghor)-Rabarahman RNGPS-Berry Bandh road at Ch. 870m (ID No. 509184040) under Sadar Upazila.</t>
  </si>
  <si>
    <t>Construction of 3x4,50mx4.50m (W-5.50m Three- vent) RCC Box Culvdrt on Shibpur UP-Munceb Bari- Charpata Up Connecting road at Ch. 280m (ID No. 509184066) under Sadar Upazila.</t>
  </si>
  <si>
    <t>Construction of 3x4.50mx4.50m (W-5.50m Three- vent) RCC Box Culvert on Rajapur Santir hat Bazar- Ali Meji Bari via Sampur Helal Member bari road at Ch. 700m (ID No. 509184075) under Sadar Upazila.</t>
  </si>
  <si>
    <t>BDRIDP/BHO/SDR7CCA-St/06</t>
  </si>
  <si>
    <t>BDRIDP/BHO/SDR/CCA-St/07</t>
  </si>
  <si>
    <t>BDRIDP/BHO/SDR/CCA-St/08</t>
  </si>
  <si>
    <t>BDRIDP/BHO/SDR/CCA-St/23</t>
  </si>
  <si>
    <t>BDRIDP/BHO/SDR/CCA-St/24</t>
  </si>
  <si>
    <t xml:space="preserve">Improvement of Malerhat-Joinal Member House-Mukti camp road, Ch: 00-2000m (ID No.509185143) under Sadar Upazila. </t>
  </si>
  <si>
    <t>BDRIDP/BHO/SDR/CCA-Rd/18</t>
  </si>
  <si>
    <t>BDRIDP/BHO/SDR/UZ-Rd(R)/10</t>
  </si>
  <si>
    <t>BDRIDP/BHO/SDR/CCA-Rd(R)/20</t>
  </si>
  <si>
    <t>BDRIDP/Bho/CF/UN-Rd(R)09</t>
  </si>
  <si>
    <t>BDRIDP/Bho/CF/UN-Rd(R)10</t>
  </si>
  <si>
    <t>BDRIDP/Bho/CF/CCA-Rd(R)12</t>
  </si>
  <si>
    <t>BDRIDP/BHO/CF/UN-Rd(R)/08</t>
  </si>
  <si>
    <t>BDRIDP/BHO/CF/UN-Rd(R)/12</t>
  </si>
  <si>
    <t>BDRIDFVBHO/CF/UN-Rd(R)/07</t>
  </si>
  <si>
    <t>BDRIDFVBHO/CF/CCA-Rd(R)/10</t>
  </si>
  <si>
    <t>BDRIDFVBHO/CF/CCA-Rd(R)/11</t>
  </si>
  <si>
    <t>Rehabilitation of road from Charfassion (Kutubhonj)-Char Madraj UP Road) road By BC from Ch.2760-3480m. (IDNo.509253008)</t>
  </si>
  <si>
    <t>Rehabilitation of road from Charfassion Betua Road - Char Madraj UP road By BC from Ch.2410 - 3300m.(ID No.509213029)</t>
  </si>
  <si>
    <t>Rehabilitation of road from Hazarigonj Beribadh - North side of Aslampur road from Ch: 4200-6400m Under Char Madraj Union (ID No.509253057)</t>
  </si>
  <si>
    <t>Rehabilitation of road from Madraj UP (Keramotgonj bazar)-Abugonj bazar road (Keramotgonj bazar connecting ) from ch.00m-690m Under Char Madraj Union (ID No.509253060)</t>
  </si>
  <si>
    <t>Rehabilitation of road from Hazarigonj Beribadh - North side of Aslampur road from Ch: 6400-8690m (ID No.509253057) under Charfession.</t>
  </si>
  <si>
    <t>Rehabilitation of road from Madraj Shamrajdone road Paterikandi-Hazarigonj Embk road by BC from Ch:00-2700m (ID No. 509254021) under Charfession.</t>
  </si>
  <si>
    <t>Rehabilitation of road from Kashemgonj-East side of Madraj Beribadh road by BC from ch: 1700-3390m (ID No. 509254076). under Charfession.</t>
  </si>
  <si>
    <t>M/s Mahir &amp; Munam B.T</t>
  </si>
  <si>
    <t>23.10.15</t>
  </si>
  <si>
    <t xml:space="preserve">M/s Ruble Enterprise </t>
  </si>
  <si>
    <t>1.4.15</t>
  </si>
  <si>
    <t>1.7.15</t>
  </si>
  <si>
    <t xml:space="preserve">M/s Babul Traders </t>
  </si>
  <si>
    <t>5.6.15</t>
  </si>
  <si>
    <t xml:space="preserve">M/s Monir Enterprise </t>
  </si>
  <si>
    <t xml:space="preserve">Md. Fakrul Islam </t>
  </si>
  <si>
    <t>15.6.15</t>
  </si>
  <si>
    <t>5.7.15</t>
  </si>
  <si>
    <t>F.B,P</t>
  </si>
  <si>
    <t>20.6.15</t>
  </si>
  <si>
    <t>BDRIDP/BHO/SDR/CCA-St/15</t>
  </si>
  <si>
    <t>Construction of 3 Nos 1.50mx1.50m RCC Box Culvert &amp; 1 No 0.75mx0.75m Box Culvert on Charnoabad Chowmuhane- By Pass-Auto Brick fields-Santir hat road By BC at Ch. 1020m, 2600m, 3200m &amp; 2040m (ID No. 509184041). [Sadar]</t>
  </si>
  <si>
    <t>BDRIDP/BHO/SDR/CCA-St/16</t>
  </si>
  <si>
    <t>Construction of 2 Nos 0.75mx0.75m RCC Box Culvert on Shibpur UP (Ratan Pur Bazar)-Munceb Bari-Charpata UP Connecting road at Ch. 1340m &amp; 1500m. (ID No. 509184066). [Sadar]</t>
  </si>
  <si>
    <t>BDRIDP/BHO/SDR/CCA-St/21</t>
  </si>
  <si>
    <t>BDRIDP/BHO/ SDR/CCA-St/19</t>
  </si>
  <si>
    <t>BDRIDP/BHO/SDR/CCA-St/20</t>
  </si>
  <si>
    <t>Construction of 2x4.50mx4.50m (W-5.50m Double Vent) RCC Box Culvert on Abohowa office road-Siraj Maker Bari-Killa Bari-Hazir hat Road. (Near Killa Barii) at.1230.00m. (ID No. 509185081) [Sadar]</t>
  </si>
  <si>
    <t>BDRIDP/BHO/SDR/UZ-St/08</t>
  </si>
  <si>
    <t>BDRIDP/BHO/SDR/UZ-St/06</t>
  </si>
  <si>
    <t>Construction of 2x4.50mx4.50m (W-5.50m Double Vent) RCC Box Culvert on lllsha-Kabiraj Bari-Colghat Bapta Up-R.H.D. (Near Sharkar Bari) Road at. 2950.00m. (ID No 509182014) [Sadar]</t>
  </si>
  <si>
    <t>BDRIDP/BHO/SDR/UZ-St/07</t>
  </si>
  <si>
    <t xml:space="preserve"> Const., of 4x5.00mx5.00m (Four Vent) RCC Box Culvert on Ilisha-Kabiraj Bari-Colghat Bapta Up-R H D (Near Kabiraj Bari) at. 2440.00m. (ID No. 509182014) [Sadar]</t>
  </si>
  <si>
    <t>BDRIDP/Bho/SDR/CCA-St/25</t>
  </si>
  <si>
    <t>Construction of 04 Nos 1.50mx1.50m RCC Box Culvert on RHD Bapari Bazar-Charpata road (South Ratanpur GPS-Miji Bari-Taltali Bazar road) By Earth Work from Ch. 00-1450m. (ID No.509185082) [Sadar]</t>
  </si>
  <si>
    <t>BDRIDP/BHO/SDR/CCA-St/13</t>
  </si>
  <si>
    <t>Construction of 5 Nos ,750mx.750m &amp; 1No 1.50m x 1.50m on Dosh Khali Bridge-Char Hossain-Chandra Proshad Jonal Bapari Shop (Mir Bazar) Bisso road at Ch. 374m, 421m, 755m, 1254m, 1407m &amp; 634m (ID No, 509185061) [Sadar]</t>
  </si>
  <si>
    <t>BDRIDP/Bho/SDR/CCA-D(R)/13</t>
  </si>
  <si>
    <t>Improvement of road form Bhola-lllisha RHD Battala Kalur hat(nader miar hat) Parangonj road By BC from Ch.1000- 2375m (ID No.509184073 [Sadar]</t>
  </si>
  <si>
    <t>BDRIDP/BHO/SDR/CCA-Rd/12</t>
  </si>
  <si>
    <t>Improvement of road from Dosh Khali Bridge-Char Hossain- Chandra Proshad Jonal Bapari Shop (Mir Bazar) Bisso road by BC from Ch. 00-1500m (ID No. 509185061) [Sadar]</t>
  </si>
  <si>
    <t>BDRIDP/Bho/SDR/CCA-Rd/19</t>
  </si>
  <si>
    <t>Improvement of road from RHD Bapari Bazar-Charpata road (South Ratanpur GPS-Miji Bari- Taltali Bazar road) By Earth work from Ch.00-1450m (ID No.509185082) [Sadar]</t>
  </si>
  <si>
    <t>BDRIDP/BHO/MON/CCA-Rd/06</t>
  </si>
  <si>
    <t>Improvement of road from Nayeber hat-Chowdhory Bazar- Shonar Char road By BC from Ch.00-1500m. With 2Nos 0.75mx0,750m RCC Single Vent Box Culvert at Ch.130m &amp; 740m (ID No. 509654024) [Monpura]</t>
  </si>
  <si>
    <t>BDRIDP/BHO/MON/CCA-Rd/07</t>
  </si>
  <si>
    <t>Improvement of road from RCC road on Rafiq Maowlana Bari-UZR-Gomatoli GPS-East Beri Bundth road By BC from Ch.1500-2450m With 2Nos 0.750mx0.750m RCC Single Vent Box Culvert at Ch.1650m &amp; 2100m. (ID No.509654045) [Monpura]</t>
  </si>
  <si>
    <t>BDRIDP/BHO/MON/CCA-Rd/08</t>
  </si>
  <si>
    <t>BDRIDP/BHO/MON/CCA-Rd/O1</t>
  </si>
  <si>
    <t>Improvement of road from on Nayeber Nat-Chowdhory Bazar- Shonar Char road By RCC from Ch-1500 - 3050m with 2.5mx2.5m &amp; 0.75mx0,75m RCC single vent box culvert at Ch- 1550m &amp; Ch-3000m (ID No.509654024) [Monpura]</t>
  </si>
  <si>
    <t>BDRIDP/BHO/MON/CCA-Rd/02</t>
  </si>
  <si>
    <t>Improvement of road from Fakirhat Cyclone Shelter (Alomgir Master Bari) road by RCC from Ch.00-1440m and 2Nos 0.750mx0.750m RCC Single vint Box Culvert at Ch.250 &amp; 710m (ID No.509654007) [Monpura]</t>
  </si>
  <si>
    <t>BDRIDP/BHO/MON/CCA-Rd/03</t>
  </si>
  <si>
    <t>Improvement of road from Rafiq Maowlana Bari-UZR-Gomatoli GPS-East Beri Bundh road By RCC from Ch. 00-1500m and 4 Nos 0.750mx0.750m RCC Single Vent Box Culvert at Ch. 900m, 1020m, 1650m &amp; 2100m (ID No.509654045) [Monpura]</t>
  </si>
  <si>
    <t>BDRIDP/BHO/MON/CCA-Rd/04</t>
  </si>
  <si>
    <t>Improvement of Road from Gagon Member Bari-UZR-West Beri Bundh road from Ch.00-1000m with 2 Nos 0.750m x 0.750m RCC Single Vent Box Culvert at Ch. 400m &amp; 700m (ID No.509654046) [Monpura]</t>
  </si>
  <si>
    <t>BDRIDP/BHO/MON/CCA-Rd/05</t>
  </si>
  <si>
    <t>Improvement of road from East Beri to Bhuiar hat UZR road By RCC from Ch. 00-720m. and 1no 0.750mx0.750m RCC Single vent box Culvert at Ch.100m. (ID No.509654048) [Monpura]</t>
  </si>
  <si>
    <t>BDRIDP/BHO/CF/CCA-St/04</t>
  </si>
  <si>
    <t>Construction of 01 No 1.50mx1.50m; 02 No 0.75m x 0.75m RCC Box Culvert on Shashibussion-Anjurhat riad (Ali Ahammed Bari Mosjid)-Sultaner Kheyaghat Bridge road at Ch.900m, 402m &amp; 1105m. (ID No.509254105 Add ID) [Charfession]</t>
  </si>
  <si>
    <t>BDRIDP/BHO/CF/CCA-St/05</t>
  </si>
  <si>
    <t>Construction of 01 No 1.50mx1.50m &amp; 01 No 0.75mx 0.75m RCC Box Culvert on Shashibussion-Anjurhat riad (Ali Ahammed Bari Mosjid)-Sultaner Kheyaghat Bridge road at Ch.1812m &amp; 1681m. (ID No. 509254105 Add ID) [Charfession]</t>
  </si>
  <si>
    <t>BDRIDP/BHO/CF/CCA-St/06</t>
  </si>
  <si>
    <t>Construction 01 No 3x4.50mx5.00m 3Vent and 01 No 0.75mx0.75m RCC Box Culvert on Shashibussion-Anjurhat riad (Ali Ahammed Bari Mosjid)-Sultaner Kheyaghat Bridge road at Ch. 2126m &amp; 2234m. (ID No.509254105 Add ID) [Charfession]</t>
  </si>
  <si>
    <t>BDRIDP/Bho/CF/CCA-Rd/17</t>
  </si>
  <si>
    <t>Ipmrovement of road from Shashibussion-Anjurhat road nea Chowmouhoni Bazar uttar Mongol GPS road By BC from Ch 00-340m (ID No. 509254113) [Charfession]</t>
  </si>
  <si>
    <t>BDRIDP/Bho/CF/CCA-Rd/18</t>
  </si>
  <si>
    <t>Improvement of road from Charfession GC-road Kabir shop south Side of Abdullapur (Faruk member house) road By BC frorr Ch.00-1260m. (ID No.509254118) [Charfession]</t>
  </si>
  <si>
    <t>BDRIDP/Bho/CF/CCA-Rd/19</t>
  </si>
  <si>
    <t>improvement of road from Charfession GC-road Kabir shop south side of Charfession UZ H/Q Dularhat road near (Haris Dofader Bari Mosjid) By BC from Ch.00-1212m. (ID No.509254119) [Charfession]</t>
  </si>
  <si>
    <t>BDRIDP/Bho/CF/CCA-Rd/12</t>
  </si>
  <si>
    <t>improvement of road from Miagir Khamar RHD road south side of latra khal near of nurul Islammeter hopuse road By BC from Ch.00-785m. (ID No. 509254120) [Charfession]</t>
  </si>
  <si>
    <t>BDRIDP/Bho/CF/CCA-Rd/21</t>
  </si>
  <si>
    <t>Improvement of road from Panirkhal RHD road south side of Kasemgonj .Jahanpur up H/Q road (Zohur Ahammed Jame Mosjid) By BC from Ch.00-1215m. (ID No:509254121) [Charfession]</t>
  </si>
  <si>
    <t>BDRIDP/Bho/CF/CCA-Rd/22</t>
  </si>
  <si>
    <t>improvement of road from Farazgonj RHD road Jama Mosjhid Madrasha South side of Kashemgonj Beribadh BC from Ch 00-1045m (ID No.509254122) [Charfession]</t>
  </si>
  <si>
    <t>BDRIDP/Bho/CF/CCA-Rd/23</t>
  </si>
  <si>
    <t>Improvement of road from RHD road (Slam Patowary house) west side of shashibussion GC Gazaria GC road by BC from 1000- 2115m (ID No. 509254123) [Charfession]</t>
  </si>
  <si>
    <t>BDRIDP/BHO/CF/UN-Rd/11</t>
  </si>
  <si>
    <t>Improvement road from Charfession GC (B.R.D.B.)- Mazirhat (WDB Embak) road By BC from Ch: 650-1960m with 2x4.50mx3.50m RCC Double vent Box culvert at Ch: 650m (ID No. 509253017) [Charfession]</t>
  </si>
  <si>
    <t>BDRIDP/BHO/CF/CCA-Rd/13</t>
  </si>
  <si>
    <t>Improvement of road from Charfession Dularhat Road-Wapda Embk. Via W-Nurabad GPS road By BC from Ch: 00-920m with 3x4.50x3.50m Three vent RCC Box culvert at Ch: 3.0m and 3Nos 0.75mx0.75m RCC Box culvert at Ch: 240m, 420m, 585m &amp; 810m (ID No. 509254007) [Charfession]</t>
  </si>
  <si>
    <t>BDRIDP/BHO/CF/CCA-Rd/14</t>
  </si>
  <si>
    <t>Improvement of road from Dularhat Hospital Road-Aminabad Nurabad Barder road By BC from Ch.600- 1210m with 3.00mx3.00m One Vent RCC Box Culvert at ch: 1206m and 1.50mx1.50m RCC Box Culvert at Ch:616m &amp; 0.75mx0.75m RCC Box Culvert at Ch: 904m (ID No.509255077) [Charfession]</t>
  </si>
  <si>
    <t>BDRIDP/BHO/CF/CCA-Rd/15</t>
  </si>
  <si>
    <t>Improvement of road from North Aicha Bazar-Embk. via Golkhali Khal road By BC from Ch.00-1300m With 01 no 2x4.50mx3.50m RCC Doulble Vent Box Culvert at Ch.1007 and 4Nos 0.75mx0.75m RCC Box Culvert at Ch.45m, 282m, 540m &amp; 906m. (ID No.509254043) [Charfession]</t>
  </si>
  <si>
    <t>BDRIDP/BHO/CF/CCA-Rd/16</t>
  </si>
  <si>
    <t>Improvement of road from West Side 0 R&amp;H road Vhasanchar Abason Project Via Mowlubi road By BC from Ch.00-1200m With 1no 2x4.50mx3.50m RCC Doulble Vent Box Culvert at Ch.1007m, 1no 3.00mx3.00m One Vent RCC Box Culvert and 3Nos 0.75mx0.75m RCC Box Culvert at Ch.510m, 665m &amp; 804m. (ID No. 509255062) [Charfession]</t>
  </si>
  <si>
    <t>BDRIDP/BHO/CF/CCA-Rd/24</t>
  </si>
  <si>
    <t>Ipmrovement of road from RHD road (Slam Patowary house west side of Shashibussion GC Gazaria GC road By BC from Ch: 00-835m with 4 Nos RCC Box Culvert at Ch.227m, 144m, 480m &amp; 678m (ID No. 509254124) [Charfession]</t>
  </si>
  <si>
    <t>BDRIDP/BHO/CF/CCA-Rd/25</t>
  </si>
  <si>
    <t>Improvement of road from Uttar Aicha RHD road Shashibussion Zaheria Madrasha cum Cyclone selter road By BC from Ch:00-1000m with 4 Nos RCC Box Culvert 104m, 430m, 652m &amp; 918m.(ID No.509254125) [Charfession]</t>
  </si>
  <si>
    <t>BDRIDP/BHO/CF/CCA-Rd/26</t>
  </si>
  <si>
    <t>Improvement of road from Kalmi Bridge South side of Uttar Aicha Bazar Rasulpur UP RHD road By BC from Ch.3550-4170m. with 2 Nos RCC Box Culvert at Ch. 4151m &amp; 3585n No.509254126) [Charfession]</t>
  </si>
  <si>
    <t>BDRIDP/BHO/CF/CCA-Rd/27</t>
  </si>
  <si>
    <t>Improvement of road from Butua R&amp;H road (Dudumia Bridge) South side of uttar Aicha Bazar Pasulpur UP RHD road by BC from Ch. 00-530m with 2 Nos Box Culvert at Ch.510m &amp; 290m.(ID No. 509254127) m[Charfession]</t>
  </si>
  <si>
    <t>BDRIDP/BHO/CF/CCA-Rd/28</t>
  </si>
  <si>
    <t>Improvement of road from Batua Keramotgonj Bazar GC Sha GC Gazaria GC road Shazahan Member Rice Mill road By BC From Ch.00- 762m with 2 Nos RCC Box Culvert at Ch. 501m &amp; 704m. (ID No. 509254128) [Charfession]</t>
  </si>
  <si>
    <t>BDRIDP/BHO/CF/CCA-Rd/29</t>
  </si>
  <si>
    <t>Improvement of road from Kutubgonj Charman Bazar road (north side of Charman Bazar) Shashibussion road By BC from Ch:00-635m with 1 No RCC Box Culvert at Ch. 412m (ID No.509254129) [Charfession]</t>
  </si>
  <si>
    <t>BDRIDP/BHO/CF/CCA-Rd/30</t>
  </si>
  <si>
    <t>Improvement of road from Kutubgonj Charman Bazar road hossain Munshi bari Mosjid West side of Jahanpur UP H/Q road By BC from 00-1210m with 2 Nos RCC Box Culvert at Ch.520m. &amp; 796m(ID No. 509254130). [Charfession]</t>
  </si>
  <si>
    <t>BDRIDP/Bho/CF/UN-RD/13</t>
  </si>
  <si>
    <t>Ipmrovement of road from UZ H/Q-Dularnat GC via Ganimunshir Chowmohoni, Dularhat Adsrsho College &amp; Aminabad UP Office road By BC from Ch.6870-7870m with 1 No :3.00mx3.00m &amp; 02 Nos 0.75mx0.75m RCC Box Culvert at Ch. 7823m, 6912m &amp; 7070m (ID No 509253013) [Charfession]</t>
  </si>
  <si>
    <t>BDRIDP/Bho/CF/UN-RD/14</t>
  </si>
  <si>
    <t>Improvement of road from UZ H/Q-Dularhat GC via Ganimunshir Chowmohoni, Duiarhat Adarsho College &amp; Aminabad UP Office road By BC from Ch. 7870-8695m with 1 No 3.00mx3.00m RCC Box Culvert at Ch. 8224. (ID No. 509253013) [Charfession]</t>
  </si>
  <si>
    <t>BDRIDP/Bho/CF/CCA-Rd/31</t>
  </si>
  <si>
    <t>Improvement of road from Siddik Howlader Bazar (Rudder Hat)-Bangla Bazar road By BC from Ch.00-1100m with 01 No 3.00mx3.00m &amp; 05 Nos 0.75mx0.75m RCC Box Culvert at Ch. 864m, 280m, 583m 702m 950m &amp; 1038m. (ID No.509255055) [Charfession]</t>
  </si>
  <si>
    <t>BDRIDP/Bho/CF/CCA-Rd/32</t>
  </si>
  <si>
    <t>Improvement of road from Betua RHD road Asiampur Madraj Border Bridge via Abu Chairman Brick Field road By BC from Ch.00-1365m with 1 No 3.00mx3.00m &amp; 1No 1.50mx1.50m RCC Box Culvert at Ch 207m &amp; 715m. (ID No. 509254135) [Charfession]</t>
  </si>
  <si>
    <t>BDRIDP/Bho/CF/CCA-Rd/33</t>
  </si>
  <si>
    <t>Improvement of road from Betua RHD road -Forest Office (Near Hasem Dewan Shop) road By BC from Ch.00- 600m with 01 No 3x4.50mx3.50m 3Vent RCC Box Culvert; 1 No 3.00mx3.00m &amp; 1 No 0.75mx0.75m RCC Box Culvert at Ch. 351 m. 565m &amp; 90m. (ID No. 509254110) [Charfession]</t>
  </si>
  <si>
    <t>BDRIDP/Bho/CF/CCA-Rd/34</t>
  </si>
  <si>
    <t>Improvement of road from Betua RHD (Holud Building) - East Side of WDB Embk. road By BC from Ch.00-700m with 1 No 2x4.50mx3.50m 2Vent Box Culvert &amp; 1 No 0.75mx0.75m RCC Box Culvert at Ch 163m &amp; 530m. (ID No. 509254141) [Charfession]</t>
  </si>
  <si>
    <t>BDRIDP/Bho/CF/CCA-Rd/35</t>
  </si>
  <si>
    <t>Improvement of road from Betua RHD from Awaspur 01 No Word Latra Khal (Rohizol Mai Kheya Gnat)-West Awaspur Ko-Aid School road By BC from Ch. 00-950m with 1 No 3x4.50mx3.50m 3Vent RCC Box Culvert; 1 No 1.50mx1.50m &amp; 3 Nos 0.75mx0.75m RCC Box Culvert at Ch. 545m, 646m, 200m, 507m &amp; 910m (ID No. 509254111). [Charfession]</t>
  </si>
  <si>
    <t>BDRIDP/Bho/CF/CCA-Rd/36</t>
  </si>
  <si>
    <t>Improvement of road from WFP Katcha Road (Ibrahim Khalil Bari Mosjid)- WDB Embk. Near Fores; Office via Jalii Barari Hat road By BC from Ch. 00-1400m with 4 Nos 0.75mx0.75m RCC Box Cuivert at Ch. 181m, 485m, 800m &amp; 873m. (ID No. 509254112) [Charfession]</t>
  </si>
  <si>
    <t>BDRIDP/BHO/CF/CCA-Rd/37</t>
  </si>
  <si>
    <t>Improvement of road from Karimpara (RHD road) - WDB Embk. Ruhul Amin Chairman Bazar road By BC from Ch. 1200-1890m (ID No. 509254140) [Charfession]</t>
  </si>
  <si>
    <t>BDRIDP/BHO/CF/CCA-Rd/38</t>
  </si>
  <si>
    <t>Improvement of road from Char Kochhopia GPS (RHD road) - South Side of Kochhopia Bazar WDB Embk. road By BC from Ch. 00-915m with 3 Nos 0.75mxO.75m RCC Box Culvert at Ch. 80m, 392m &amp; 598m (ID No. 509254138) [Charfession]</t>
  </si>
  <si>
    <t>BDRIDP/BHO/CF/CCA-Rd/39</t>
  </si>
  <si>
    <t>Improvement of road from Kochhopir RHD road (Paccar Matha) - North Side of Korban Ali Bapari Bari Mosjid road By BC from Ch. 00-1450m with 3 Nos 0.75mx0.75m RCC Box Culvert at Ch. 103m, 570 &amp; 807m. (ID No. 509254136) [Charfession]</t>
  </si>
  <si>
    <t>BDRIDP/BHO/CF/CCA-Rd/40</t>
  </si>
  <si>
    <t>Improvement of road from Kachhopia Gano Shaisto Hospital (RHD road) - North Side of Kasem Comander Bari road By BC from Ch. 00-1170m with 4 Nos 0.75mx0.75m RCC Box Culvert at Ch. 302m, 533m, 834m &amp; 990m. (ID No. 509254139) [Charfession]</t>
  </si>
  <si>
    <t>BDRIDP/BHO/CF/CCA-Rd/41</t>
  </si>
  <si>
    <t>Improvement of road from Char Kochhopia GPS (RHD road) - North Side of Motahar Munshi Bari Mosjid road By BC from Ch. 00-940m 1 No 1.50mx1.50m &amp; 2 Nos 0.75mx0.75m RCC Box Culvert at Ch. 806m, 408m &amp; 600m. (ID No. 509254137) [Charfession]</t>
  </si>
  <si>
    <t>BDRIDP/BHO/CF/CCA-Rd/42</t>
  </si>
  <si>
    <t>Improvement of road from Charfassion Betua RHD road (Near Sharder Bari Bridge) - Shazahan Member Rice Mill road By BC from Ch. 00-785m with 2 Nos 0.75rnx0.75m RCC Box Culvert at Ch. 15m &amp;525m. (ID No. 50254142) [Charfession]</t>
  </si>
  <si>
    <t>BDRIDP/BHO/CF/CCA-Rd/43</t>
  </si>
  <si>
    <t>Improvement of road from Sultaner Pacca Road-Brac School road By BC from Ch. 00-295m with 1 No 0.75mx0.75m RCC Box Culvert at Ch. 246m. (ID No. 509254143) [Charfession]</t>
  </si>
  <si>
    <t>BDRIDP/BHO/CF/CCA-Rd/44</t>
  </si>
  <si>
    <t>Improvement of road from Sultaner Kheyaghat road (Mirdha Chowmuhoni) BC (Near Aziz Master Bari) road By BC from Ch. 00-505m with 3 Nos 0.75mx0.75m RCC Box Culvert at Ch. 115m, 250m &amp; 440m (ID No. 509254144) [Charfession]</t>
  </si>
  <si>
    <t>BDRIDP/BHO/CF/CCA-Rd/45</t>
  </si>
  <si>
    <t>Improvement of road from Shashibussion-Anjurhat riad (Ali Ahammed Bari Mosjid)-Sultaner Kheyaghat Bridge road By BC from Ch,00-1150m. (ID No.509254105 Add ID) [Charfession]</t>
  </si>
  <si>
    <t>BDRIDP/BHO/CF/CCA-Rd/46</t>
  </si>
  <si>
    <t>Improvement of road from Shashibussion-Anjurhat riad (Ali Ahammed Bari Mosjid)-Sultaner Kheyaghat Bridge road By BC from Ch.1150-2000m. (ID No.509254105 Add ID) [Charfession]</t>
  </si>
  <si>
    <t>BDRIDP/BHO/CF/CCA-Rd/47</t>
  </si>
  <si>
    <t>Improvement of road from Shashibussion-Anjurhat riad (Ali Ahammed Bari Mosjid)-Sultaner Kheyaghat Bridge road By BC from Ch.2000-2430m. (ID No.509254105 Add ID) [Charfession]</t>
  </si>
  <si>
    <t>BDRIDP/BHO/CF/CCA-Rd/48</t>
  </si>
  <si>
    <t>Improvement of road from Kasemgonj Awaspur 01 No GPS (RHD road)-East Side of Mridha Bari Jame Mosjid road By BC from Ch.00-490m with 01 No 0.75mx0.75m RCC Box Culvert at Ch.247m. (ID No. 509255080 Add ID) [Charfession]</t>
  </si>
  <si>
    <t xml:space="preserve">Improvement by Earth Filling on Charfession college road- Panirkal via Ginnagor balok rasta, ch: 1450-4450m (ID: 509253054) under Charfession </t>
  </si>
  <si>
    <t xml:space="preserve">Improvement of Approach road Kuchia mara 2No. GPS cum Cyclone shelter, Ch: 00-1160m. under Charfession </t>
  </si>
  <si>
    <t xml:space="preserve">M/s Pronty Construction </t>
  </si>
  <si>
    <t>21.7.15</t>
  </si>
  <si>
    <t xml:space="preserve">M/s Jakir Hossain </t>
  </si>
  <si>
    <t>06.6.15</t>
  </si>
  <si>
    <t xml:space="preserve">M/s Telmi Enternational </t>
  </si>
  <si>
    <t xml:space="preserve">M/s Ruble Enterprise  </t>
  </si>
  <si>
    <t>11.1.15</t>
  </si>
  <si>
    <t>LGED, Bhola.</t>
  </si>
  <si>
    <t>LGED,Bhola.</t>
  </si>
  <si>
    <t>F. Year</t>
  </si>
  <si>
    <t xml:space="preserve">Fund Received </t>
  </si>
  <si>
    <t xml:space="preserve">Fund Spent </t>
  </si>
  <si>
    <t>Laps</t>
  </si>
  <si>
    <t>2013-2014</t>
  </si>
  <si>
    <t>2014-2015</t>
  </si>
  <si>
    <t>Total Tk.</t>
  </si>
  <si>
    <t>Rehabilitation of Roar from Bhola-Charfession RHD-Kamaruddin -Rarir hat-Battala Bazar road by BC from Ch (1654m-2930m )and (3222m-3800m) under bhola sadar Upazila (ID no. 509182030).</t>
  </si>
  <si>
    <t xml:space="preserve">M/s Siddeque Trade International  </t>
  </si>
  <si>
    <t>Ms.Khan Traders</t>
  </si>
  <si>
    <t>21.07.16</t>
  </si>
  <si>
    <t>22.07.16</t>
  </si>
  <si>
    <t>M/s. Sayem Enterprise</t>
  </si>
  <si>
    <t>23.07.15</t>
  </si>
  <si>
    <t>Md.Bahalul Karim</t>
  </si>
  <si>
    <t>M/S.Jasim Construction</t>
  </si>
  <si>
    <t>M/S.Monir Enterprise</t>
  </si>
  <si>
    <t>M/S.Malin Traders</t>
  </si>
  <si>
    <t>M/S.Babul Traders</t>
  </si>
  <si>
    <t>Ma.Akter Hossain</t>
  </si>
  <si>
    <t xml:space="preserve">M/s Milon Traders </t>
  </si>
  <si>
    <t>Md.Fakrul Islam</t>
  </si>
  <si>
    <t>Md.Salauddin Lincon</t>
  </si>
  <si>
    <t>M/s Khan Traders</t>
  </si>
  <si>
    <t>M/s.Saymum Traders</t>
  </si>
  <si>
    <t>M/s Jasim Construction</t>
  </si>
  <si>
    <t>M/s Bengol Traders</t>
  </si>
  <si>
    <t>M/s Milon Traders</t>
  </si>
  <si>
    <t>M/s Monir Enterprise</t>
  </si>
  <si>
    <t>M/s Babul Traders</t>
  </si>
  <si>
    <t>M/s Mollah Trading &amp; const:</t>
  </si>
  <si>
    <t xml:space="preserve">M/s Saymon Traders </t>
  </si>
  <si>
    <t xml:space="preserve">Julfiker Ahamed </t>
  </si>
  <si>
    <t xml:space="preserve">M/s Boksi Enterprise </t>
  </si>
  <si>
    <t>22.7.15</t>
  </si>
  <si>
    <t>21.7.16</t>
  </si>
  <si>
    <t xml:space="preserve">M/s Milan Traders </t>
  </si>
  <si>
    <t>M/s Mollah Trading &amp; Const.</t>
  </si>
  <si>
    <t>Md. Ruhal Aaim</t>
  </si>
  <si>
    <t>22.7.16</t>
  </si>
  <si>
    <t>M/s Prionti Const.</t>
  </si>
  <si>
    <t xml:space="preserve">M/s Kayed Enterprise </t>
  </si>
  <si>
    <t>M/s Samata Enterprise</t>
  </si>
  <si>
    <t xml:space="preserve">M/s Samata Enterpise </t>
  </si>
  <si>
    <t>23.7.16</t>
  </si>
  <si>
    <t xml:space="preserve">Md. Jakir Hossain </t>
  </si>
  <si>
    <t xml:space="preserve">M/s Bengol Traders </t>
  </si>
  <si>
    <t>M/s Rubal Enterprise</t>
  </si>
  <si>
    <t>05.07.15</t>
  </si>
  <si>
    <t>28.6.15</t>
  </si>
  <si>
    <t>23.06.15</t>
  </si>
  <si>
    <t>2015-2016</t>
  </si>
  <si>
    <t xml:space="preserve"> Younus Al Mamun </t>
  </si>
  <si>
    <t>5.04.15</t>
  </si>
  <si>
    <t>5.07.15</t>
  </si>
  <si>
    <t>M/s Drim construction</t>
  </si>
  <si>
    <t>07.04.15</t>
  </si>
  <si>
    <t>BDRIDP/BHO/SDR/UN--Rd(R)/02</t>
  </si>
  <si>
    <t>Rehabilitation of road from Poshim Elisha Up Maler hat road Ch. 2900-5000m Under Bhola Sadar.</t>
  </si>
  <si>
    <t xml:space="preserve">M/s Siddiki Enterprise </t>
  </si>
  <si>
    <t>27.8.14</t>
  </si>
  <si>
    <t>27.02.15</t>
  </si>
  <si>
    <t xml:space="preserve">M/s Singapur Electrnice </t>
  </si>
  <si>
    <t>2.7.15</t>
  </si>
  <si>
    <t xml:space="preserve">M/s Nazemuddin </t>
  </si>
  <si>
    <t>22.4.15</t>
  </si>
  <si>
    <t>22.10.15</t>
  </si>
  <si>
    <t>BDRIDP/Bho/SDR/CCA-Rd/03</t>
  </si>
  <si>
    <t>BDRIDP/BHO/SDR/CCA-Rd/21</t>
  </si>
  <si>
    <t>BDRIDP/Bho/SDR/UZ-Rd(R)-11</t>
  </si>
  <si>
    <t>Rehabilitation of road from illisha Colghat-kabiraj bari-Piar khan -Bapta UP-RHD road by BC from Ch. 1000-3400m(ID No-509182014) Under Sadar Upazila.</t>
  </si>
  <si>
    <t>Construction of .75m*.75m(W-5.5M) RCC Box Culvert on illisha Colghat-kabiraj bari-Piar khan -Bapta UP-RHD road at Ch 1200m,1500m, 2700m,2900m and 3150m (ID No-509182014) Under Sadar Upazila.</t>
  </si>
  <si>
    <t>Construction of 3.00m*3.00m Double vent 1 nos 2.50m*2.50m RCC box Cuvert and 4nos 0.75m*0.75m U Drain Culvert on Charkali-Luzarhat-Natun Hat-Nazir Mazi Kheya Ghat (Dakhakin Pascim Madrasa-Maksud matabbar bari) Road at Ch 4817m ,5630m ,4970m 5130m &amp; 5230m (ID No 509184049) Under Sadar Upazila.</t>
  </si>
  <si>
    <t>BDRIDP/BHO/SDR/CCA-St/26 (27080)</t>
  </si>
  <si>
    <t>BDRIDP/BHO/BRN/UZ-Rd(R)/01.</t>
  </si>
  <si>
    <t>Rehabilitation of road from Borhangonj-Sikderhat-Maniram-Mizakalu road By BC from ch.00-4000m (ID No. 509212005) Under Borhanuddin Upazila.</t>
  </si>
  <si>
    <t>Rehabilitation of road from Borhangonj-Sikderhat-Maniram-Mizakalu road By BC from ch.4000-8490m (ID No. 509212005) Under Borhanuddin Upazila.</t>
  </si>
  <si>
    <t>BDRIDP/BHO/BRN/UZ-St/01</t>
  </si>
  <si>
    <t>Construction of 4 Nos 1.0m*1.0m (W7.32) RCC Box Culvert on Borhangonj-Sikdarhat-Maniram-Mirzakalu Road at Ch.150.00m, 1830.00m,6515.0mand 7910m ( ID No 509212005) Under Borhanuddin Upazila.</t>
  </si>
  <si>
    <t xml:space="preserve">Improvement of road from Purbo Didarulla Cyclone Shelter (Banglabazar-Daulatkhan UZR( East side of mridar hat ) to miar hat , Howladar hat road via west kolakopa RNGPS -Purbo Didarulla Cyclone Shelter road from Ch.00.00-2420m (ID 509295155) Under Daulatkhan </t>
  </si>
  <si>
    <t>BDRIDP/BHO/DAU/CCA-Rd/05</t>
  </si>
  <si>
    <t>Improvement of road from Medua Cyclone Shelter ( Jalil Bepari Bari to WAPDA Embankment ) road from Ch.00-1084m (ID NO 509295154) Under Daulatkhan Upazila.</t>
  </si>
  <si>
    <t>BDRIDP/BHO/DAU/UN-Rd/02</t>
  </si>
  <si>
    <t xml:space="preserve">Improvement of road from South Joynagor UP office ( Bhola-Charfession RHD ) to miar hat via Box Ali Bazar Road From Ch260-660 and 1440-2065m ( Id no 509293003) Under Daulatkhan </t>
  </si>
  <si>
    <t>BDRIDP/BHO/DAU/CCA-St/04(a)</t>
  </si>
  <si>
    <t>BDRIDP/BHO/DAU/CCA-St/04(b)</t>
  </si>
  <si>
    <t>BDRIDP/BHO/DAU/UN-St/02</t>
  </si>
  <si>
    <t>Construction of 3 nos 1.0m*1.0m*5.5m Box culvert on road from Purbo Didarulla Cyclone Shelter (Banglabazar-Daulatkhan UZR( East side of mridar hat ) to miar hat, Howladar hat road via west kolakopa RNGPS -Purbo Didarulla Cyclone Shelter road at Ch 270m,1715m &amp;2035m (ID 509295155) Under Daulatkhan Upazila.</t>
  </si>
  <si>
    <t>Construction of 1 No 1.0m*1.0m*5.50m long Box Culvert on Medua Cyclone Shelter ( Jalil Bepari Bari to WAPDA Embankment ) at Ch 475m (ID NO 509295154) Under Daulatkhan Upazila.</t>
  </si>
  <si>
    <t>Construction of 4 Nos 1.0m*1.0m*5.50m Box Culvert on South Joynagor UP office ( Bhola-Charfession RHD ) to miar hat via Box Ali Bazar Road at Ch 301m ,1563m,1670mand 1889m ( Id no 509293003) Under Daulatkhan Upazila.</t>
  </si>
  <si>
    <t>Construction of road from 4 Nos 1.00mmx1.00mx5.50m RCC Box Culvert on Chailtali hat to Otaruddinnn munshir hat road at Ch. 667m, 970mm, 1928m and 2228m (ID No 509294002)</t>
  </si>
  <si>
    <t>8.9.15</t>
  </si>
  <si>
    <t>8.9.16</t>
  </si>
  <si>
    <t>21.9.15</t>
  </si>
  <si>
    <t>20.9.16</t>
  </si>
  <si>
    <t>6.9.15</t>
  </si>
  <si>
    <t>6.9.16</t>
  </si>
  <si>
    <t>BDRIDP/BHO/BRN/UZ-Rd(R)/03. (27084)</t>
  </si>
  <si>
    <t>30.9.15</t>
  </si>
  <si>
    <t>30.9.16</t>
  </si>
  <si>
    <t>2.9.15</t>
  </si>
  <si>
    <t>2.9.16</t>
  </si>
  <si>
    <t xml:space="preserve">M/S Sayem Enterprise </t>
  </si>
  <si>
    <t>BDRIDP/BHO/CF/CCA-St/07</t>
  </si>
  <si>
    <t>BDRIDP/BHO/CF/CCA-St/03</t>
  </si>
  <si>
    <t xml:space="preserve">M/s Monir Construction </t>
  </si>
  <si>
    <t>19.8.15</t>
  </si>
  <si>
    <t>19.8.17</t>
  </si>
  <si>
    <t>BDRIDP/BHO/CF/CCA-St/08</t>
  </si>
  <si>
    <t xml:space="preserve">Construction of  54.00m long RCC Gider Bridge on Kochapia Bazar WDB Embankment south side of Alam road  at Ch. 30m  Under Charfession. </t>
  </si>
  <si>
    <t xml:space="preserve">M/s Jashim Construction </t>
  </si>
  <si>
    <t>BDRIDP/BHO/SDR/UZ-St/04</t>
  </si>
  <si>
    <t>Construction of  36.05m long RCC Girder Bridge on Bangla bazar Bagmara Sharfkhan hat -Vulumia GC road at Ch. 922m [Sadar]</t>
  </si>
  <si>
    <t xml:space="preserve">Md. Younus Al Mamun </t>
  </si>
  <si>
    <t>9.7.15</t>
  </si>
  <si>
    <t>Construction of  54.00m long RCC Girder Bridge  over Darogar Canal at Elisha RHD -Rowder hat Shanterhat Wpada Closser Bazar char Monsaha Rajapur Union at Ch. 1800m  [Sadar]</t>
  </si>
  <si>
    <t>Construction of  20.00m long RCC Girder Bridge on Diaya Canal at Daiya  Natun Hat -Mehen digonj road at Ch. 550m [Sadar]</t>
  </si>
  <si>
    <t>Bhola-S</t>
  </si>
  <si>
    <t>Borhanuddin</t>
  </si>
  <si>
    <t xml:space="preserve">Daulatkhan </t>
  </si>
  <si>
    <t>Lalmohan</t>
  </si>
  <si>
    <t>Charfession</t>
  </si>
  <si>
    <t>Monpura</t>
  </si>
  <si>
    <t>10.01.16</t>
  </si>
  <si>
    <t>BDRIDP/Bho/SDR/CCA-St/22</t>
  </si>
  <si>
    <t>Construction of 1.60mx1.60m  Box Culvert on the road Rashid Khan shop -Dakkin Koralia Madrasha  via Shah sikder bari road  (ID No.509185169) [Sadar]</t>
  </si>
  <si>
    <t>Bridge/Culvert                  (m)</t>
  </si>
  <si>
    <t>10.05.15</t>
  </si>
  <si>
    <t>10.5.15</t>
  </si>
  <si>
    <t>9.11.15</t>
  </si>
  <si>
    <t>02.09.15</t>
  </si>
  <si>
    <t>01.9.16</t>
  </si>
  <si>
    <t xml:space="preserve">M/s Bokshi Enterprise </t>
  </si>
  <si>
    <t>M/s. Nazim Uddin Traders</t>
  </si>
  <si>
    <t>BDRIDP/Bho/ SDR/UZ-Rd(R)/02</t>
  </si>
  <si>
    <t>Rehabilitation of Bhola Gazaria GC Roar from Ch. 3500-4500m under bhola sadar Upazila (ID no. 509182015).</t>
  </si>
  <si>
    <t>21.10.15</t>
  </si>
  <si>
    <t>BDRIDP/BHO/SDR/UZ-St/10 (35019)</t>
  </si>
  <si>
    <t>BDRIDP/BHO/SDR/CCA-St/27  (35020)</t>
  </si>
  <si>
    <t>(BDRIDP/Bho/Lal/UN-St/01 (31556)</t>
  </si>
  <si>
    <t>Improvement of road from Nazirpur Bazar -Pachim Char Umed Up via Farajgonj UpRoad from Ch 10395-11542m ( ID 509543012) [Lalmohan]</t>
  </si>
  <si>
    <t xml:space="preserve">BDRIDP/Bho/Lal/UN-Rd/02 </t>
  </si>
  <si>
    <t>Construction of 1 nos 1.50mx1.50m ( 5.0m) Box Culvert &amp; 3 nos U drain on Nazirpur Bazar-Pachim Char Umed Up via Farajgonj UP Union Road At Ch. 10710m, 10881m,11125m &amp;11413m (ID no 50953012) [Lalmohan]</t>
  </si>
  <si>
    <t>.</t>
  </si>
  <si>
    <t xml:space="preserve">Md Julfiker Ahamed </t>
  </si>
  <si>
    <t>29.9.16</t>
  </si>
  <si>
    <t xml:space="preserve">M/s Malin Traders </t>
  </si>
  <si>
    <t>Name of Contractor</t>
  </si>
  <si>
    <t>BDRIDP/BHO/CF/UN-RD/15</t>
  </si>
  <si>
    <t>BDRIDP/BHO/CF/UN-RD/16</t>
  </si>
  <si>
    <t>BDRIDP/BHO/CF/UN-RD/17</t>
  </si>
  <si>
    <t>Improvement of Road from Charfession College road Panirkal via Zinnagor Balok Road Ch. 4450.00m-5350.00m under Charfessain Bhola. (509253054)</t>
  </si>
  <si>
    <t>Improvement of Road from Nilkamal UP (Ghosherhat)-Hajirhat (Maya river) Road from Ch. 3000m-3575m &amp;4800-8450m under Charfessain Bhola. (509253016)</t>
  </si>
  <si>
    <t>Improvement of Road from Jinnaganar UP-Dularhat-Hazirhat via Abdullahpur UP Office Road from Ch. 6200m-9040m under Charfessain Bhola. (509253040)</t>
  </si>
  <si>
    <t>M/s Eli Enterprise</t>
  </si>
  <si>
    <t>28.1.16</t>
  </si>
  <si>
    <t>27.1.17</t>
  </si>
  <si>
    <t xml:space="preserve">Improvement of Char Mohammad Ali GPS CUM- Cyclone Shelter Connecting approach road (Closser Bazar Barry Bandh-Char Mohammad Ali GPS) by BC Paved at Ch. 0.00-2000m (5096). Under Sadar </t>
  </si>
  <si>
    <t xml:space="preserve">Improvement of Road from Charkali-Luzarhat-Natun Hat-Nazir Mazi Kheya Ghat (Dakhakin Pascim Madrasa-Maksud matabbar bari) Road By BC from Ch(.4330-5690m) (ID No4049) Under Sadar </t>
  </si>
  <si>
    <t xml:space="preserve">Md. Abul Khayer Hossain </t>
  </si>
  <si>
    <t>14.10.16</t>
  </si>
  <si>
    <t>27.7.15</t>
  </si>
  <si>
    <t>26.1.16</t>
  </si>
  <si>
    <t xml:space="preserve">M/s Tahura Enterprise </t>
  </si>
  <si>
    <t>Younus -Al- Mamun</t>
  </si>
  <si>
    <t>29.8.15</t>
  </si>
  <si>
    <t>08.01.18</t>
  </si>
  <si>
    <t xml:space="preserve">Daulatkhan (Structure Work) 
</t>
  </si>
  <si>
    <t>10.10.15</t>
  </si>
  <si>
    <t>Improvement of Road by BC on Middle Char Titia Cyclone shelter cum GPS-Kazirabad Border Road from Ch525.00-1910.00m with 2 nos U-Drain at Ch 530.00m and 1130.00m (ID 509545009)</t>
  </si>
  <si>
    <t>BDRIDP/Bho/Lal/CCA-Rd/11</t>
  </si>
  <si>
    <t>BDRIDP/BHO/ TAZ/CCA-Rd/01</t>
  </si>
  <si>
    <t>Improvement of Road from Nuria GPS Chandpur cum Cyclone Shelter (Mozammal Member bari to Muchibari-Shibpur Khaserhat UZR) Road from Ch.1200.00-1500.00m (ID 509915032)</t>
  </si>
  <si>
    <t>Tazumuddin (Road Work) Sub-Total</t>
  </si>
  <si>
    <t>22.04.15</t>
  </si>
  <si>
    <t>Improvement of RCC road on Gagon Member Bari-UZR- West Beri Bundth road from Ch.1000-1930m With 1no 2.50mx2,50m &amp; 1no 0.750mx 0.750m RCC Single Vent Box Culvert at Ch. 1870m &amp; 1200m. (ID No.509654046) [Monpura]</t>
  </si>
  <si>
    <t>BDRIDP/BHO/SAD/CCA-St/14</t>
  </si>
  <si>
    <t>Construction of 2.50mx2.50m RCC Box Culvert on Bhola Ilisha R&amp;H Battala kalur hat (Nader miar hat) Parangonj road at Ch.,1300m ( ID No 509184073)</t>
  </si>
  <si>
    <t xml:space="preserve">Md Nazimuddin Traders </t>
  </si>
  <si>
    <t xml:space="preserve">md kayer Hossain </t>
  </si>
  <si>
    <t>27.12.15</t>
  </si>
  <si>
    <t>M/s Monir Traders</t>
  </si>
  <si>
    <t>Md. Rashaduzzman</t>
  </si>
  <si>
    <t>26.3.16</t>
  </si>
  <si>
    <t xml:space="preserve">Md. Aker Hossain </t>
  </si>
  <si>
    <t xml:space="preserve">M/s Bokshe Enterprise </t>
  </si>
  <si>
    <t>06.04.16</t>
  </si>
  <si>
    <t>06.04.17</t>
  </si>
  <si>
    <t xml:space="preserve">Fund Requried  </t>
  </si>
  <si>
    <t xml:space="preserve">Rashuddzaman Piter </t>
  </si>
  <si>
    <t>26.01.16</t>
  </si>
  <si>
    <t>Md. Iqbal Hossain</t>
  </si>
  <si>
    <t>5.6.16</t>
  </si>
  <si>
    <t>5.6.17</t>
  </si>
  <si>
    <t>Eunos Al Mamun</t>
  </si>
  <si>
    <t>12.04.16</t>
  </si>
  <si>
    <t>12.04.17</t>
  </si>
  <si>
    <t>BDRIDP/BHO/CCA/RD/01</t>
  </si>
  <si>
    <t>24.02.14</t>
  </si>
  <si>
    <t>24.04.14</t>
  </si>
  <si>
    <t>2016-2017</t>
  </si>
  <si>
    <t>Improvement of Road from Nazirpur Bazar -Paschim Char UmedUP via Farajgonj UP Union Road at Ch.8465.00-9600.00m( ID 509543012)</t>
  </si>
  <si>
    <t>06.07.16</t>
  </si>
  <si>
    <t>Construction of 10.00m long RCC Bridge on Nazirpur Bazar -Paschim Char Umed UP via Farajgonj UP Union Road at Ch.8505.00m( ID 509543012)</t>
  </si>
  <si>
    <t>lGED/PD/BDRIDP/BHO/UN-St /-02</t>
  </si>
  <si>
    <t xml:space="preserve">Md. Bahalul Karim </t>
  </si>
  <si>
    <t>17.11.16</t>
  </si>
  <si>
    <t>16.11.17</t>
  </si>
  <si>
    <t>lGED/PD/BDRIDP/BHO/Lal/UN-Rd/(R)-03</t>
  </si>
  <si>
    <t>26.07.16</t>
  </si>
  <si>
    <t>22.08.15</t>
  </si>
  <si>
    <t>21.10.16</t>
  </si>
  <si>
    <t xml:space="preserve">Construction of  54.06m long RCC Gider Bridge on Shashibhosaion Anjurhat Road to Babubazar at Ch. 4350 road . Under Charfession Upazila. </t>
  </si>
  <si>
    <t>BDRIDP/BHO/SDR/CCA-Rd/11</t>
  </si>
  <si>
    <t>Construction of road from 1No Double vent 3.00mx3.00m Box Culvert on Hazir Hat-Porir Hat road at Ch. 1510m (ID No. 509184062)</t>
  </si>
  <si>
    <t>Construction of road from 1NO 2.50m x 2.50m RCC Box Culvert on Gazipur road-Mannan Talukder bari to PArihat road at Ch. 1315m (ID No. 509184014)</t>
  </si>
  <si>
    <t xml:space="preserve">BDRIDP/Bho/SDR/UZ-St/09 </t>
  </si>
  <si>
    <t xml:space="preserve">BDRIDP/BHO/DAU/CCA-Rd/06                         </t>
  </si>
  <si>
    <t>22.12.15</t>
  </si>
  <si>
    <t>6.4.16</t>
  </si>
  <si>
    <t>Cancal</t>
  </si>
  <si>
    <t xml:space="preserve">Upazila: Charfession (Road Work) 
</t>
  </si>
  <si>
    <t xml:space="preserve">Upazila -Bhola Sadar (Road Work) 
</t>
  </si>
  <si>
    <t>BDRIDP/Bho/SDR/CCA-RD-22</t>
  </si>
  <si>
    <t>Rehabilitation of Alinagar Taicknago Thmatha-Ponditer Poll Bazar Road-Nekunger Poll Road. Ch. 1000-1740m  Construction of 1.50m x1.50m RCC Box culvert &amp; 1 No U-Drain  on Alinagar Taicknago Thmatha-Ponditer Poll Bazar Road-Nekunger  Poll Road  U-Drain at Ch. 366m , 800m 1366m &amp; 470m 509185131 Under Sadar Upazila.</t>
  </si>
  <si>
    <t>Md. Sha Alam</t>
  </si>
  <si>
    <t>5.7.17</t>
  </si>
  <si>
    <t>4.7.18</t>
  </si>
  <si>
    <t>2.5.17</t>
  </si>
  <si>
    <t>2017-2018</t>
  </si>
  <si>
    <t>Barisal Division Rural Infrastructure Development Project (BDRIDP)</t>
  </si>
  <si>
    <t>SL No</t>
  </si>
  <si>
    <t xml:space="preserve">Upazila Name </t>
  </si>
  <si>
    <t>Total  Scheme (no)</t>
  </si>
  <si>
    <t>Tazumuddin</t>
  </si>
  <si>
    <t xml:space="preserve">Upazila </t>
  </si>
  <si>
    <t xml:space="preserve">Borhanuddin (Road Work)
</t>
  </si>
  <si>
    <t xml:space="preserve">Construction of 4 Nos 1.50mx1.50m RCC Box Culvert on Bhola-Gazaria GC road (Link=Chowmatha-Char Khumary RNGPS-Reba Rahman College-RHD) road at Ch.200m, 950m, 1700m &amp; 2400m (ID No.509182015) under Bhola Sadar </t>
  </si>
  <si>
    <t xml:space="preserve">Construction of RCC Ghatla at Malar Hat Bazar North Side under Bhola Sadar </t>
  </si>
  <si>
    <t xml:space="preserve">Construction of 3Nos 0.75mx0.75m size 1no 3 vent 3x4.50mx4.50m RCC Box culvert on Shere Bangla Bazar-Charkali-Luzar hat road at Ch. 640m, 76m, 247m &amp; 378m (ID No. 509185144) under Bhola </t>
  </si>
  <si>
    <t>a Resectioning of Birserreshto Mostafa Kamal Bari-Gazaria GC Cannectiong Road.ID No. 509184082b Improvement of Birserreshto Mostafa Kamal Bari-Gazaria GC Cannectiong Road from Ch. 1000m-1740m. ID No. 509184082c Construction of 1 Nos. 1.50m x 1.50m RCC Box Culvert 2 Nos U-Drain on Birserreshto Mostafa Kamal Bari-Gazaria GC Cannectiong road at Ch. 1242m 1110 &amp; 1738m.ID No. 509184082</t>
  </si>
  <si>
    <t>BDRIDP/BHO/SDR/CCA-Rd-09</t>
  </si>
  <si>
    <t>a Re-sectioning of Kalacopa Daroga Bari road Ch.00-1060 509295010b Improvement of Kalacopa Daroga Bari to Chawkidar Bari road Ch.00-1060 509295010 c Construction of 4 nos 1.0m x1.0m RCC Box Culvert on Kalacopa Daroga Bari to Chawkidar Bari road at 161m264m440m and 781m 509295010</t>
  </si>
  <si>
    <t>BDRIDP/BHO/DOU/CCA-Rd-07</t>
  </si>
  <si>
    <t>30.7.17</t>
  </si>
  <si>
    <t>29.4.18</t>
  </si>
  <si>
    <t>Md .Kamal Hossain</t>
  </si>
  <si>
    <t>29.7.18</t>
  </si>
  <si>
    <t>27.04.17</t>
  </si>
  <si>
    <t>a Improvement of Road from UZR 2002 Ramagang Master Bazar Siddique Miar Pole Bazar-New Muguria UNR 3001 via Bangla Bazar from ch. 0.00m-1305.00m. ID No. 509544014b Construction of 1 No. 1.50mx1.50m W-5.5m Size Box Culvert on same Road at CH. 633mc Construction of 3 Nos 0.75mx0.75m W-5.5m Size Box Culvert on same Road at Ch. 833m 1044m &amp; 1163.</t>
  </si>
  <si>
    <t>a Improvement of Road from Noboni Brick field-UNR 3013 via Salim Member Bari &amp; Samsol Haque GPS Noboni Brick field-Pangasia Border via UNR 3013 Pangasia Nuria School College from ch. 0.00m-1000.00m. ID No. 509544034b Construction of 1 No. 1.50mx1.50m W-5.5m Size Box Culvert on same Road at CH. 680mc Construction of 1 No. 0.75mx0.75m W-5.5m Size Box Culvert on same Road at Ch. 882m.</t>
  </si>
  <si>
    <t>a Improvement of Road from Bhola Charfession RHD Mohazon Bari Pawra Park road from ch. 0.00m-445.00m. ID No. 509544043b Construction of 3 Nos. 0.75mx0.75m W-5.5m Size Box Culvert on same Road at Ch. 55m 270m &amp; 370m.</t>
  </si>
  <si>
    <t>BDRIDP/BHO/LAL/CCA-Rd/12</t>
  </si>
  <si>
    <t>BDRIDP/BHO/LAL/CCA-Rd/13</t>
  </si>
  <si>
    <t>BDRIDP/BHO/LAL/CCA-Rd/14</t>
  </si>
  <si>
    <t>28.9.17</t>
  </si>
  <si>
    <t>27.6.18</t>
  </si>
  <si>
    <t>05.06.17</t>
  </si>
  <si>
    <t>27.3.18</t>
  </si>
  <si>
    <t>Improvement of road From Chandpur karim GPS Cum Cyclone Shelter Tazumuddin College-Mezi Bari via Karim GPS ID No. 509915014.a Earth Filling from Ch. 1000m-2700m.b Bituminous Carpeting from Ch. 1000m-2700m.c Construction for 2 Nos 3m x 3m RCC Box Culvert at Ch. 1420m &amp; 2115m and 1 No 1.5m x 1.5m RCC Box Culvert at Ch. 2320m. [Tazumuddin]</t>
  </si>
  <si>
    <t>BDRIDP/BHO/ TAZ/ CCA-Rd/02</t>
  </si>
  <si>
    <t>BDRIDP/Bho/SDR/CCA-rd/23</t>
  </si>
  <si>
    <t>Improvement of Purbo Ilisha RHD Jonson -Char Annanda School Bareque Member Bari Road from ch 00-858.00 ID 509185184 bConstruction of 1 No 1.5mx1.5m RCC Box Culvert 4 nos U-Drain on Improvement of Purbo Ilisha RHD Jonson -Char Annanda School Bareque Member Bari Road at Ch. 215m, 183m, 318m, 380m &amp; 436m. [Sadar]</t>
  </si>
  <si>
    <t xml:space="preserve">Upazila:  Lalmohan (Road Work) 
</t>
  </si>
  <si>
    <t xml:space="preserve">Upazila : Monpura  (Road Work) 
</t>
  </si>
  <si>
    <t>Lalmohan(Structure Work) Sub-Total</t>
  </si>
  <si>
    <t xml:space="preserve">Md . Mahasin Nagor </t>
  </si>
  <si>
    <t xml:space="preserve">Construction of  45.00m long RCC Gider Bridge over Latakhali khal  on Begam Rahima Islam Mohila College approch road at Ch. 393m Under Charfession Upazila. </t>
  </si>
  <si>
    <t>BDRIDP/BHO/LAL/CCA-ST/15</t>
  </si>
  <si>
    <t>BDRIDP/BHO/LAL/CCA-ST/16</t>
  </si>
  <si>
    <t>Construction of 3.00 x 4.00 x 4.50m W.370m RCC Box Culvert Nurunnavi Chowdhaury Sarak Bounia GPS road Over khal adjacent west side of Humauan mia bari at Ch. 1415m Lalmohan upazila Bhola 509544052</t>
  </si>
  <si>
    <t>Construction of 3.00 x 4.00 x 4.50m W.370m RCC Box Culvert Nurunnavi Chowdhaury Sarak Bounia GPS road Over khal adjacent west side of Abdul Haque mia bari at Ch. 1565m Lalmohan upazila Bhola</t>
  </si>
  <si>
    <t>10.2.18</t>
  </si>
  <si>
    <t>10.11.18</t>
  </si>
  <si>
    <t>Charfassion (Structure Work)</t>
  </si>
  <si>
    <t>Bhola sadar( road)</t>
  </si>
  <si>
    <t>Structure</t>
  </si>
  <si>
    <t xml:space="preserve">Bhola Sadar Upazila Total </t>
  </si>
  <si>
    <t>Borhanuddin ( road)</t>
  </si>
  <si>
    <t>Daulatkhan ( road)</t>
  </si>
  <si>
    <t>Lalmohan ( road)</t>
  </si>
  <si>
    <t>Tazumuddin ( road)</t>
  </si>
  <si>
    <t>Charfession ( road)</t>
  </si>
  <si>
    <t>Monpura ( road)</t>
  </si>
  <si>
    <t xml:space="preserve">Borhanuddin Upazila Total </t>
  </si>
  <si>
    <t xml:space="preserve">Daulatkhan Upazila Total </t>
  </si>
  <si>
    <t>Road (km)</t>
  </si>
  <si>
    <t>Stru. (m)</t>
  </si>
  <si>
    <t>Total</t>
  </si>
  <si>
    <t>Road (Km)/            Structure (m)</t>
  </si>
  <si>
    <t>Contract Amount (Tk.)</t>
  </si>
  <si>
    <t>Payment (Tk.)</t>
  </si>
  <si>
    <t>District : Bhola</t>
  </si>
  <si>
    <t>25/3/18</t>
  </si>
  <si>
    <t>25.3.18</t>
  </si>
  <si>
    <t>28.12.17</t>
  </si>
  <si>
    <t>15.2.18</t>
  </si>
  <si>
    <t>18.2.19</t>
  </si>
  <si>
    <t>BDRIDP/BHO/LAL/CCA-Rd/15</t>
  </si>
  <si>
    <t>Improvement of road from Idris Matubber bari Mosque-Dewtola School Road H/O Idris Matabber Bari Mosque-Towards South Direction Mehergonj-Dewalkandi SchoolID No. 509545263aEarth Work Ch.00-720mbCarpeting DC Ch. 00-720mcU-Drain 01 no. 1.5mx1.5m Box Culvert at Ch.522m &amp; 2 nos. 0.75x0.75m Box Culvert at ch 260m 718m.</t>
  </si>
  <si>
    <t xml:space="preserve">Approch road Adiacent -Resurve pond road ch. 00-186m unddr Charfession </t>
  </si>
  <si>
    <t>9.08.18</t>
  </si>
  <si>
    <t>01.08.18</t>
  </si>
  <si>
    <t>01.08.19</t>
  </si>
  <si>
    <t>30.07.17</t>
  </si>
  <si>
    <t>2018-2019</t>
  </si>
  <si>
    <t>BDRIDP/BHO/SDR/CCA-Rd/24</t>
  </si>
  <si>
    <t>BDRIDP/BHO/SDR/CCA-Rd/25</t>
  </si>
  <si>
    <t>BDRIDP/BHO/SDR/CCA-Rd/26</t>
  </si>
  <si>
    <t>Improvement of Shashigonj Bazar. Garbage Pit Open Sales Platform (RCC), CC Road, RCC, U –Drain, Deep Tube Well and MMC Office</t>
  </si>
  <si>
    <t>BDRIDP/BHO/TAZ/GC/01</t>
  </si>
  <si>
    <t xml:space="preserve">Md. Javed </t>
  </si>
  <si>
    <t>13.02.19</t>
  </si>
  <si>
    <t>12.07.19</t>
  </si>
  <si>
    <t>17.02.19</t>
  </si>
  <si>
    <t>16.08.19</t>
  </si>
  <si>
    <t xml:space="preserve">M/s Urmi Traders , Barisal </t>
  </si>
  <si>
    <t>Construction Of  RCC Road from Komoruddin-Rarir hat joynal abedin joy asst. Director NSI Bari Road Under Bhola Sadar Dist-Bhola ID 509185067</t>
  </si>
  <si>
    <t>21.02.19</t>
  </si>
  <si>
    <t>BDRIDP/BHO/SDR/CCA-Rd/28</t>
  </si>
  <si>
    <t>BDRIDP/BHO/SDR/CCA-Rd/29</t>
  </si>
  <si>
    <t>BDRIDP/BHO/SDR/CCA-Rd/30</t>
  </si>
  <si>
    <t>a Improvement of Maler Hat Bridge to Rustun Ali Mia Brick Field Road from Ch 00.00-1920m Maler Hat Ghatla Approach ID No 509185109 b. Improvement of Barishal RHD -Rafique Miar House Road from Ch 00-800m ID 509185118</t>
  </si>
  <si>
    <t>a Improvement of Gazaria GC Road -Rarir Hat via Justice Farid Ahmed Bari Road from Ch 2700m-3400m ID No 509185171 b Improvement of Dania Algi Talukdar Bari Badamtala Nasir Maji Road from Ch 00.00-1375m ID no 509185037</t>
  </si>
  <si>
    <t>Improvement of Char Ananda Part-3-Swdis School-Alhajj Mofijol Haque Talukdar Bari Road from Ch 00-1100m ID no 509184085</t>
  </si>
  <si>
    <t>BDRIDP/BHO/LAL/UN-Rd (R)/04</t>
  </si>
  <si>
    <t>BDRIDP/BHO/LAL/UZ- Rd (R)/01</t>
  </si>
  <si>
    <t>A Maintenance work of Char Betua UPC-Raychand GC Road ID No. 509543001 B Maintenance work of Lalmohan Chowmohoni Karterhat East Road ID No. 509543002</t>
  </si>
  <si>
    <t>A .Improvement of Dowri Bazar Khasherhat GC Road Lalmohan Part Ch 00-700m ID No. 509542005 B Mongol Sikder GC Bazar- Betua RHD via Lordharding UP Road Lalmohan PartCh 130650-14365m ID No. 509542009</t>
  </si>
  <si>
    <t>BDRIDP/BHO/TAZ/CCA-Rd/03</t>
  </si>
  <si>
    <t>BDRIDP/BHO/TAZ/UZ- Rd (R)/01</t>
  </si>
  <si>
    <t>A Improvement of Harun Dalal House to taragazi School Feregikandi Road Ch-00-700m ID-59914026 B Improvement of South Kayamulla Road Ch-2200-2965 ID-59915008</t>
  </si>
  <si>
    <t>Improvement of Tazumuddin Hospital RHD_Dowari GC Via Khaserhat GC &amp; Bangla Bazar Road Ch. 5810-7898m 509912003</t>
  </si>
  <si>
    <t>7.11.18</t>
  </si>
  <si>
    <t>Monthly Progress Report of Schemes under Barisal Division Rural Infrastructure Development Project (BDRIDP)</t>
  </si>
  <si>
    <t>Completed</t>
  </si>
  <si>
    <t>21.5.19</t>
  </si>
  <si>
    <t>20.5.20</t>
  </si>
  <si>
    <t>30.5.19</t>
  </si>
  <si>
    <t>MS Jarin &amp; co &amp; Monirzzman (JV)</t>
  </si>
  <si>
    <t>A Improvement of Bhola Hospital Road-Altaf Member Bari-Kalikirti Road. Road ID No.-509184080 B Improvement of Pangshia Ghat-Bissa Road Ghat Nuzu Malmosque-Lokman Hazi Mosjid doctor Bari Pole Road ID No.-509184019 C Improvement of Pangashia launch ghat-Khaye Ghat Road. Road ID No.-509184054</t>
  </si>
  <si>
    <t>509184080
509184054
509184019</t>
  </si>
  <si>
    <t>A Improvement of Bapta Illisha RHD Hazir Hat-Sifullah Master Bari Road. Road ID No.-509185258 B Improvement of Sultan Char Annda Register Primary School- Santir Hat Road. Road ID No.-509184007 C Improvement of Bapta UP Illisha RHD- Bapta Boro Bari- Mento Mollah Bari Mokammel Miar Bari Road. Road ID No.-509184088</t>
  </si>
  <si>
    <t>509184007
509184088
509185258</t>
  </si>
  <si>
    <t>A Improvement of Charshamia Natun Hat Madrasha-Molle Hat Road Rarir Hat Road No. 509185166 B Improvement of Junction Bazar. RHD via ICE factory Road Mozumder Bari-Beri Badh High School-Dhaka Launchghat Road No. 509184020 C Improvement of Dhania Master Bari-Khorki Paragonj Road Selim Member Bari-Khandoker Bari GPS-Wapda Beribadh Road No. 509184010</t>
  </si>
  <si>
    <t>509185166
509184020
509184010</t>
  </si>
  <si>
    <t xml:space="preserve">509185109
509185118
</t>
  </si>
  <si>
    <t xml:space="preserve">509185171
509185037
</t>
  </si>
  <si>
    <t>Unos All Mamun &amp; Imded Hossain (JV)</t>
  </si>
  <si>
    <t>21.05.19</t>
  </si>
  <si>
    <t>MS Priyonti Construction</t>
  </si>
  <si>
    <t>30.11.18</t>
  </si>
  <si>
    <t xml:space="preserve">M/s Bikarampur Enterprise </t>
  </si>
  <si>
    <t>17/6/19</t>
  </si>
  <si>
    <t>22/6/19</t>
  </si>
  <si>
    <t>16/12/19</t>
  </si>
  <si>
    <t>17.6.19</t>
  </si>
  <si>
    <t>21.6.19</t>
  </si>
  <si>
    <t>16.12.19</t>
  </si>
  <si>
    <t>Improvement of Thakur Bazar UZR-Bangla Bazar UZR via Anil Shadur Asram Road. Road Id no.509544015a Earth work Ch. 2300m-3000m b Carpeting DC Ch. 2300m-3000m c Construction of 02 nos. 1.50x1.50m Box Culvert at Ch.2616m2755m d Palisiding179m</t>
  </si>
  <si>
    <t>BDRIDP/BHO/TAZ/CCA-RD/04</t>
  </si>
  <si>
    <t>BDRIDP/BHO/SDR/CCA-Rd/32</t>
  </si>
  <si>
    <t>BDRIDP/BHO/SDR/CCA-Rd/31</t>
  </si>
  <si>
    <t>a Improvement of Suderhat-Illisha Kachia Union Road Ch-00-732m Road Id no. 509184004b Improvement of Koralia Bangla Bazar Khayerhat Road Ch-00-600m Road Id no. 509185014c Improvement of Khair Hat High School-Horni Bridge via Nipu Chow Bari Road Ch-00-450m Road Id no. 509185046</t>
  </si>
  <si>
    <t>BDRIDP/BHO/LALCCA-Rd/17</t>
  </si>
  <si>
    <t>BDRIDP/BHO/LAL/CCA-Rd/16</t>
  </si>
  <si>
    <t>BDRIDP/BHO/LAL/CCA-Rd/18</t>
  </si>
  <si>
    <t>A Improvement of Shada Pole Bazar RHD UZR 2002 Neyamatopur GPS &amp; Balamchar road. Road Id no.509544035 a Earth work Ch. 715-1880m b Carpeting DC Ch. 715-1880m c Constructionof 02 nos. 0.75x0.75m Culvert at Ch.850m &amp; 1685m 01 no. 1.50x1.50m Box Culvert at Ch. 1396m d Palisiding 163mB Improvement of Shikderhat-Gazaria Berri Bandh road H/O Karim uddin Bepari via Janota Bazar road. Road Id no.509544044 a Earth work Ch. 590m-1400m b Carpeting Ch. 590-1400m c Construction of 01 nos. 1.50x1.50m Box Culvert at Ch. 971m &amp; 1 no. 0.75x0.75m Culvert at Ch.1350m d Palisiding 1743m</t>
  </si>
  <si>
    <t>A Improvement of Kartar Hat bhola-Charfession RHD- Chawmohoni Bazer road. Road Id no.509544022 a Earth work Ch. 1200m-1700m b Carpeting DC Ch.1200m-1700m c Palisiding 20mB Improvement of Mozammol Haque road-Farajigonj Nesaria Madrasha via Chan Gazi Hawlader Road Id no.509545140 a Earth work Ch.00m-1003m b Carpeting Ch.00-1003m c Construction of 01 nos. 2.50x2.50m Box Culvert at Ch. 145m &amp; 1 no. 0.75x0.75m Culvert at Ch.5710m d Palisiding 350m</t>
  </si>
  <si>
    <t>A Improvement of Karim Gonji Bazar-Shambhupur via Shazi Chomohoni IZR 2003 H/O Moslehuddin- Shambhupur via Karimganj GPS &amp; Master Bazar road. Road Id no.509544053 a Earth work Ch. 500m-1480m b Carpeting DC Ch.500m-1480mm c Construction of 01 nos. 1.50x1.50m Box Culvert at Ch. 0m &amp; 3 nos. 0.75x0.75m Culvert at Ch.1010m1085m &amp; 1428m d Palisiding 75m</t>
  </si>
  <si>
    <t>Improvement of Parchim Char Umed UPC-Kalir Take Bazar via Balacharkandi GPS Road Id no.509543017 a Earth work Ch. 3627-4627m b Carpeting DC Ch. 3627-4627m c Construction of 06 nos. 0.75x0.75m Box Culvert at Ch.3690m 3990m 4070m 4155m 4247m 4556m d Palisiding152m</t>
  </si>
  <si>
    <t>4035 
4044</t>
  </si>
  <si>
    <t>BDRIDP/BHO/LAL/UN-RD/05</t>
  </si>
  <si>
    <t>2.11.18</t>
  </si>
  <si>
    <t>11.7.19</t>
  </si>
  <si>
    <t>20.7.19</t>
  </si>
  <si>
    <t xml:space="preserve">Md. Asadullah </t>
  </si>
  <si>
    <t>8.7.19</t>
  </si>
  <si>
    <t>7.7.20</t>
  </si>
  <si>
    <t xml:space="preserve">M/s Sarazia Enterprise </t>
  </si>
  <si>
    <t>21.7.19</t>
  </si>
  <si>
    <t>10.7.20</t>
  </si>
  <si>
    <t>BDRIDP/BHO/BRN/CCA-rd/07 (27084)</t>
  </si>
  <si>
    <t xml:space="preserve">M/s  Sayem Enterprise </t>
  </si>
  <si>
    <t>10.08.19</t>
  </si>
  <si>
    <t>31.7.19</t>
  </si>
  <si>
    <t xml:space="preserve">Improvement of Illisha Embank ment -Nader Mia Hat Road Ch-00-2050m Road Id no. 509185004
</t>
  </si>
  <si>
    <t>25/8/19</t>
  </si>
  <si>
    <t>31/8/19</t>
  </si>
  <si>
    <t>24/2/20</t>
  </si>
  <si>
    <t xml:space="preserve">m/s Sayem Enterprise </t>
  </si>
  <si>
    <t>27.8.19</t>
  </si>
  <si>
    <t>6.9.19</t>
  </si>
  <si>
    <t>26.2.20</t>
  </si>
  <si>
    <t>BDRIDP/Bho/SDR/CCA-RDS/24</t>
  </si>
  <si>
    <t>BDRIDP/BHO/SDR/CCA-Rd/33</t>
  </si>
  <si>
    <t>A- Improvement of Ilisha RHD Road panditer Hat-WDB Embk Kalupur road ID No.509184031 a- Earth work at Ch 00-400m b- Carpeting DC Ch. 00-400m c- Palisaiding 70m Salvage value Tk- 0.00 B- Improvement of Kachia Ramdabpur Bazar_Guccagram Road ID No.509185137 a- Earth work at Ch 00-1000m b- Carpeting DC Ch. 00-1000m c-Palisaiding 350m Salvage value Tk-1062034.00</t>
  </si>
  <si>
    <t>4031
5137</t>
  </si>
  <si>
    <t>বাতিলের প্রসতাব প্রেরন করা হয়েছে।</t>
  </si>
  <si>
    <t>M/S  S. B  Corporaration bhola</t>
  </si>
  <si>
    <t>17.9.19</t>
  </si>
  <si>
    <t>16.03.20</t>
  </si>
  <si>
    <t>25.9.19</t>
  </si>
  <si>
    <t>16.3.20</t>
  </si>
  <si>
    <t>5014
5046</t>
  </si>
  <si>
    <t>17/09/19</t>
  </si>
  <si>
    <t>26/9/19</t>
  </si>
  <si>
    <t>16/03/20</t>
  </si>
  <si>
    <t xml:space="preserve">M/s Alam Trading Corporation </t>
  </si>
  <si>
    <t>23/12/19</t>
  </si>
  <si>
    <t>28/12/19</t>
  </si>
  <si>
    <t>22/6/2020</t>
  </si>
  <si>
    <t>Maintenance work of Lalmohon Chowmohoni - Balurchar Bazar Road at Ch. 1360m - 1925m. [Road ID No. 509543004] (a) Earth work at Ch. 1360m - 1925m (b) Carpeting (DC) at Ch. 3100m - 4100m (c) Construction of 04 nos. 0.75m x 0.75m RCC Box Culvert at Ch. 1438m, 1670m, 1780m &amp; 1912m. (d) Palisading 74m</t>
  </si>
  <si>
    <t>BDRIDP/BHO/LAL/UN-Rd/06</t>
  </si>
  <si>
    <t>17/15/14</t>
  </si>
  <si>
    <t>20/01/15</t>
  </si>
  <si>
    <t>20/2/15</t>
  </si>
  <si>
    <t>25/11/15</t>
  </si>
  <si>
    <t>22/3/15</t>
  </si>
  <si>
    <t>18/2/16</t>
  </si>
  <si>
    <t>20/3/15</t>
  </si>
  <si>
    <t>27/4/15</t>
  </si>
  <si>
    <t>25/3/15</t>
  </si>
  <si>
    <t>20/3/16</t>
  </si>
  <si>
    <t>20/4/15</t>
  </si>
  <si>
    <t>20/5/15</t>
  </si>
  <si>
    <t>21/1/16</t>
  </si>
  <si>
    <t>27/10/15</t>
  </si>
  <si>
    <t>30/3/15</t>
  </si>
  <si>
    <t>20/7/15</t>
  </si>
  <si>
    <t>25/10/15</t>
  </si>
  <si>
    <t>15/7/15</t>
  </si>
  <si>
    <t>16/2/17</t>
  </si>
  <si>
    <t>25/9/15</t>
  </si>
  <si>
    <t>25/6/16</t>
  </si>
  <si>
    <t>30/5/18</t>
  </si>
  <si>
    <t>21/4/15</t>
  </si>
  <si>
    <t>24/12/14</t>
  </si>
  <si>
    <t>26/12/14</t>
  </si>
  <si>
    <t>15/1/15</t>
  </si>
  <si>
    <t>19/11/15</t>
  </si>
  <si>
    <t>15/1/16</t>
  </si>
  <si>
    <t>20/6/16</t>
  </si>
  <si>
    <t>13/5/15</t>
  </si>
  <si>
    <t>21/5/14</t>
  </si>
  <si>
    <t>20/6/15</t>
  </si>
  <si>
    <t>22/11/14</t>
  </si>
  <si>
    <t>20/12/15</t>
  </si>
  <si>
    <t>25/1/17</t>
  </si>
  <si>
    <t>25/1/16</t>
  </si>
  <si>
    <t>25/2/16</t>
  </si>
  <si>
    <t>26/7/17</t>
  </si>
  <si>
    <t>28/11/17</t>
  </si>
  <si>
    <t>21/7/15</t>
  </si>
  <si>
    <t>18/11/14</t>
  </si>
  <si>
    <t>25/11/14</t>
  </si>
  <si>
    <t>19/2/15</t>
  </si>
  <si>
    <t>21/10/16</t>
  </si>
  <si>
    <t>22/1/16</t>
  </si>
  <si>
    <t>15/5/15</t>
  </si>
  <si>
    <t>20/11/14</t>
  </si>
  <si>
    <t>15/06/15</t>
  </si>
  <si>
    <t>25/04/17</t>
  </si>
  <si>
    <t>23/02/15</t>
  </si>
  <si>
    <t>30/04/15</t>
  </si>
  <si>
    <t>20/09/15</t>
  </si>
  <si>
    <t>18/09/15</t>
  </si>
  <si>
    <t>14/12/15</t>
  </si>
  <si>
    <t>21/11/15</t>
  </si>
  <si>
    <t>18/06/15</t>
  </si>
  <si>
    <t>17/02/16</t>
  </si>
  <si>
    <t>13/05/17</t>
  </si>
  <si>
    <t>22/03/16</t>
  </si>
  <si>
    <t>28/12/15</t>
  </si>
  <si>
    <t>28/03/17</t>
  </si>
  <si>
    <t>26/12/16</t>
  </si>
  <si>
    <t>20/06/18</t>
  </si>
  <si>
    <t>15/10/18</t>
  </si>
  <si>
    <t>15/09/16</t>
  </si>
  <si>
    <t>30/07/19</t>
  </si>
  <si>
    <t>20/1019</t>
  </si>
  <si>
    <t>25/06/15</t>
  </si>
  <si>
    <t>22/01/16</t>
  </si>
  <si>
    <t>27/12/15</t>
  </si>
  <si>
    <t>23/07/15</t>
  </si>
  <si>
    <t>20/03/16</t>
  </si>
  <si>
    <t>25/10/18</t>
  </si>
  <si>
    <t>28/02/16</t>
  </si>
  <si>
    <t>20/10/15</t>
  </si>
  <si>
    <t>23/03/14</t>
  </si>
  <si>
    <t>15/11/15</t>
  </si>
  <si>
    <t>30/01/15</t>
  </si>
  <si>
    <t>14/06/15</t>
  </si>
  <si>
    <t>16/05/15</t>
  </si>
  <si>
    <t>25/03/16</t>
  </si>
  <si>
    <t>28/03/16</t>
  </si>
  <si>
    <t>20/05/15</t>
  </si>
  <si>
    <t>15/06/17</t>
  </si>
  <si>
    <t>21/03/16</t>
  </si>
  <si>
    <t>18/12/14</t>
  </si>
  <si>
    <t>30/03/17</t>
  </si>
  <si>
    <t>24/09/16</t>
  </si>
  <si>
    <t>15/07/16</t>
  </si>
  <si>
    <t>20/06/17</t>
  </si>
  <si>
    <t>24/11/16</t>
  </si>
  <si>
    <t>24/02/17</t>
  </si>
  <si>
    <t>20/01/16</t>
  </si>
  <si>
    <t>20/04/16</t>
  </si>
  <si>
    <t>25/03/17</t>
  </si>
  <si>
    <t>30/04/16</t>
  </si>
  <si>
    <t>14/02/17</t>
  </si>
  <si>
    <t>30/07/17</t>
  </si>
  <si>
    <t>15/02/17</t>
  </si>
  <si>
    <t>16/03/17</t>
  </si>
  <si>
    <t>15/03/17</t>
  </si>
  <si>
    <t>19/03/17</t>
  </si>
  <si>
    <t>30/09/18</t>
  </si>
  <si>
    <t>17/06/17</t>
  </si>
  <si>
    <t>30/03/18</t>
  </si>
  <si>
    <t>30/12/14</t>
  </si>
  <si>
    <t>13/04/16</t>
  </si>
  <si>
    <t>13/08/17</t>
  </si>
  <si>
    <t>16/02/16</t>
  </si>
  <si>
    <t>24/02/16</t>
  </si>
  <si>
    <t>21/04/17</t>
  </si>
  <si>
    <t>28/06/16</t>
  </si>
  <si>
    <t>24/03/16</t>
  </si>
  <si>
    <t>23/06/15</t>
  </si>
  <si>
    <r>
      <t xml:space="preserve">Rehabilitation of road from Madraj UP </t>
    </r>
    <r>
      <rPr>
        <i/>
        <sz val="8"/>
        <color theme="1" tint="0.14999847407452621"/>
        <rFont val="Times New Roman"/>
        <family val="1"/>
      </rPr>
      <t>-</t>
    </r>
    <r>
      <rPr>
        <sz val="8"/>
        <color theme="1" tint="0.14999847407452621"/>
        <rFont val="Times New Roman"/>
        <family val="1"/>
      </rPr>
      <t xml:space="preserve"> (Keramotgonj Natun Moszid)-Shamraj Bazar ( road By BC from Ch.00 - 2265m. (ID No. 509254109)</t>
    </r>
  </si>
  <si>
    <t>M/s Madina Enterprise</t>
  </si>
  <si>
    <t>04.03.20</t>
  </si>
  <si>
    <t>03.8.20</t>
  </si>
  <si>
    <t>13.3.20</t>
  </si>
  <si>
    <t>10.03.20</t>
  </si>
  <si>
    <t>17.03.20</t>
  </si>
  <si>
    <t>12.06.20</t>
  </si>
  <si>
    <r>
      <rPr>
        <sz val="12"/>
        <color rgb="FFFF0000"/>
        <rFont val="Times New Roman"/>
        <family val="1"/>
      </rPr>
      <t xml:space="preserve">Upazila : Daulatkhan (Road Work) </t>
    </r>
    <r>
      <rPr>
        <sz val="12"/>
        <color theme="1" tint="0.14999847407452621"/>
        <rFont val="Times New Roman"/>
        <family val="1"/>
      </rPr>
      <t xml:space="preserve">
</t>
    </r>
  </si>
  <si>
    <t>Estimated Cost.</t>
  </si>
  <si>
    <t>27.04.20</t>
  </si>
  <si>
    <t>05.05.20</t>
  </si>
  <si>
    <t>30.06.20</t>
  </si>
  <si>
    <t>2019-2020</t>
  </si>
  <si>
    <t>2020-2021</t>
  </si>
  <si>
    <t>Construction of 2x4.50m x4.50m (W-5.50m Double Vent) RCC Box Culvert on Ilisha-Kabiraj Bari-Colghat Bapta Up-R.H.D (Howlader Bari) Road. at. 3800.00m. (id No. 509182014) [Sadar]</t>
  </si>
  <si>
    <t>Construction of 2x4.50m x4.50m (W-5.50m Double Vent) RCC Box Culvert on llisha RHD (Mohajan Bari)-West Madupur Chewakhali GPS-porir hat-Tulatali GC road. (Near Matabar bari) at ,00.00m. (ID No. 509184069) [Sadar]</t>
  </si>
  <si>
    <t>Construction of 2x4.50 mx4.50m (W-5.50m Double Vent) RCC Box Culvert on Pilor R.H.D-West Munshi Kandi- Sufilla Master Bari-Hazir hat Road. (Near Rashid Dafader Bari) at 950.00m. (ID No. 509184023) [Sadar]</t>
  </si>
  <si>
    <t>Construction of 3x4.50 x4050 (W-5.50m Three Vent) RCC Box Culvert on Bhala Barisal RDH Mazkazi Connecting Road (Near -Alhaz sikander ali Bari and Tofazal Howlader Shop) at Ch.05.00m. (ID No. 509185115) under Sadar Upazila.</t>
  </si>
  <si>
    <t>Construction of 3x4.50 x4050 (W-5.50m Four Vent) RCC Box Culvert on Bhala Barisal New road Char Chatkimara Primary School-Adarshgram Road, at Ch. 1045.00m. (ID No. 509185149) under Sadar Upazila.</t>
  </si>
  <si>
    <t xml:space="preserve">Improvement of road from Jahanpur Mykel Modhus hondha abason (Asrayan) Connecting road by BC from Ch. 2948-3248m &amp; 4080-4856m. (ID No. 509254108) under Charfession Upazila. </t>
  </si>
  <si>
    <t>18.05.14</t>
  </si>
  <si>
    <t>06.09.14</t>
  </si>
  <si>
    <t>28.08.14</t>
  </si>
  <si>
    <t>27.04.14</t>
  </si>
  <si>
    <t>04.11.15</t>
  </si>
  <si>
    <t>5.3.20</t>
  </si>
  <si>
    <t>A Improvement Ranigonj to Borhangonj Road Ch. 1790-3000m ID No. 509214064 B Improvement of Sikderhat-Maniram-Borhanuddin-Lalmohan Balagon Bari-Bassa Bari road Ch.00-1170m ID No. 509214089</t>
  </si>
  <si>
    <t>59914026
59915008</t>
  </si>
  <si>
    <t>Bazar</t>
  </si>
  <si>
    <t>_</t>
  </si>
  <si>
    <t>25.02.20</t>
  </si>
  <si>
    <t>5.03.20</t>
  </si>
  <si>
    <t>25.03.20</t>
  </si>
  <si>
    <t>15.12.19</t>
  </si>
  <si>
    <t>30.01.20</t>
  </si>
  <si>
    <t>15.05.20</t>
  </si>
  <si>
    <t>ke33</t>
  </si>
  <si>
    <t>M/S Lutful Kabir , Dilbag Bagura, Barisal</t>
  </si>
  <si>
    <t xml:space="preserve">M/S Eli Enterprise </t>
  </si>
  <si>
    <t xml:space="preserve">M/S Hider Builders </t>
  </si>
  <si>
    <t>BC                 (Km)</t>
  </si>
  <si>
    <t>Repoting Date : 31-12-2020</t>
  </si>
  <si>
    <t xml:space="preserve">Upazila : Tazumuddin (Road Work) 
</t>
  </si>
  <si>
    <t>Cash in Hand</t>
  </si>
  <si>
    <t xml:space="preserve">  </t>
  </si>
  <si>
    <t>Contract   Amount             (Tk)</t>
  </si>
  <si>
    <t>c</t>
  </si>
</sst>
</file>

<file path=xl/styles.xml><?xml version="1.0" encoding="utf-8"?>
<styleSheet xmlns="http://schemas.openxmlformats.org/spreadsheetml/2006/main">
  <numFmts count="8">
    <numFmt numFmtId="43" formatCode="_(* #,##0.00_);_(* \(#,##0.00\);_(* &quot;-&quot;??_);_(@_)"/>
    <numFmt numFmtId="164" formatCode="0.000"/>
    <numFmt numFmtId="165" formatCode="0.0"/>
    <numFmt numFmtId="166" formatCode="m/d/yy"/>
    <numFmt numFmtId="167" formatCode="m/d/yy;@"/>
    <numFmt numFmtId="168" formatCode="[$-409]mmm\-yy;@"/>
    <numFmt numFmtId="169" formatCode="_(* #,##0_);_(* \(#,##0\);_(* &quot;-&quot;??_);_(@_)"/>
    <numFmt numFmtId="170" formatCode="mm/dd/yy;@"/>
  </numFmts>
  <fonts count="48">
    <font>
      <sz val="11"/>
      <color theme="1"/>
      <name val="Calibri"/>
      <family val="2"/>
      <scheme val="minor"/>
    </font>
    <font>
      <sz val="11"/>
      <color theme="1"/>
      <name val="Calibri"/>
      <family val="2"/>
      <scheme val="minor"/>
    </font>
    <font>
      <sz val="8"/>
      <name val="Times New Roman"/>
      <family val="1"/>
    </font>
    <font>
      <sz val="9"/>
      <color theme="1"/>
      <name val="Times New Roman"/>
      <family val="1"/>
    </font>
    <font>
      <sz val="10"/>
      <color theme="1"/>
      <name val="Times New Roman"/>
      <family val="1"/>
    </font>
    <font>
      <sz val="8"/>
      <color theme="1"/>
      <name val="Times New Roman"/>
      <family val="1"/>
    </font>
    <font>
      <sz val="7"/>
      <color theme="1"/>
      <name val="Times New Roman"/>
      <family val="1"/>
    </font>
    <font>
      <sz val="7"/>
      <color rgb="FFFF0000"/>
      <name val="Times New Roman"/>
      <family val="1"/>
    </font>
    <font>
      <sz val="11"/>
      <color theme="1"/>
      <name val="Times New Roman"/>
      <family val="1"/>
    </font>
    <font>
      <sz val="7"/>
      <color theme="1" tint="0.14999847407452621"/>
      <name val="Times New Roman"/>
      <family val="1"/>
    </font>
    <font>
      <sz val="10"/>
      <name val="Times New Roman"/>
      <family val="1"/>
    </font>
    <font>
      <sz val="12"/>
      <color theme="1"/>
      <name val="Times New Roman"/>
      <family val="1"/>
    </font>
    <font>
      <sz val="14"/>
      <color theme="1"/>
      <name val="Times New Roman"/>
      <family val="1"/>
    </font>
    <font>
      <sz val="9"/>
      <color theme="1"/>
      <name val="Calibri"/>
      <family val="2"/>
      <scheme val="minor"/>
    </font>
    <font>
      <sz val="9"/>
      <color rgb="FFFF0000"/>
      <name val="Calibri"/>
      <family val="2"/>
      <scheme val="minor"/>
    </font>
    <font>
      <u/>
      <sz val="11"/>
      <color theme="10"/>
      <name val="Calibri"/>
      <family val="2"/>
    </font>
    <font>
      <b/>
      <sz val="9"/>
      <color theme="1"/>
      <name val="Times New Roman"/>
      <family val="1"/>
    </font>
    <font>
      <u/>
      <sz val="12"/>
      <color theme="1"/>
      <name val="Times New Roman"/>
      <family val="1"/>
    </font>
    <font>
      <sz val="8"/>
      <color theme="1" tint="0.14999847407452621"/>
      <name val="Times New Roman"/>
      <family val="1"/>
    </font>
    <font>
      <sz val="8"/>
      <color rgb="FFFF0000"/>
      <name val="Times New Roman"/>
      <family val="1"/>
    </font>
    <font>
      <sz val="12"/>
      <color theme="1" tint="4.9989318521683403E-2"/>
      <name val="Times New Roman"/>
      <family val="1"/>
    </font>
    <font>
      <sz val="14"/>
      <color theme="1" tint="4.9989318521683403E-2"/>
      <name val="Times New Roman"/>
      <family val="1"/>
    </font>
    <font>
      <sz val="10"/>
      <color theme="1" tint="4.9989318521683403E-2"/>
      <name val="Times New Roman"/>
      <family val="1"/>
    </font>
    <font>
      <b/>
      <sz val="9"/>
      <color theme="1" tint="4.9989318521683403E-2"/>
      <name val="Times New Roman"/>
      <family val="1"/>
    </font>
    <font>
      <sz val="14"/>
      <color rgb="FFFF0000"/>
      <name val="Times New Roman"/>
      <family val="1"/>
    </font>
    <font>
      <b/>
      <sz val="12"/>
      <color theme="1"/>
      <name val="Calibri"/>
      <family val="2"/>
      <scheme val="minor"/>
    </font>
    <font>
      <sz val="7"/>
      <name val="Times New Roman"/>
      <family val="1"/>
    </font>
    <font>
      <b/>
      <sz val="11"/>
      <color theme="1"/>
      <name val="Calibri"/>
      <family val="2"/>
      <scheme val="minor"/>
    </font>
    <font>
      <b/>
      <sz val="20"/>
      <color theme="1"/>
      <name val="Calibri"/>
      <family val="2"/>
      <scheme val="minor"/>
    </font>
    <font>
      <b/>
      <sz val="8"/>
      <name val="Times New Roman"/>
      <family val="1"/>
    </font>
    <font>
      <sz val="8"/>
      <color theme="1"/>
      <name val="Calibri"/>
      <family val="2"/>
      <scheme val="minor"/>
    </font>
    <font>
      <sz val="7"/>
      <color theme="1"/>
      <name val="Calibri"/>
      <family val="2"/>
      <scheme val="minor"/>
    </font>
    <font>
      <sz val="7"/>
      <color theme="1" tint="0.14999847407452621"/>
      <name val="Calibri"/>
      <family val="2"/>
      <scheme val="minor"/>
    </font>
    <font>
      <sz val="7"/>
      <name val="Calibri"/>
      <family val="2"/>
      <scheme val="minor"/>
    </font>
    <font>
      <sz val="7"/>
      <color rgb="FFFF0000"/>
      <name val="Calibri"/>
      <family val="2"/>
      <scheme val="minor"/>
    </font>
    <font>
      <sz val="8"/>
      <color theme="1" tint="0.14999847407452621"/>
      <name val="Calibri"/>
      <family val="2"/>
      <scheme val="minor"/>
    </font>
    <font>
      <sz val="8"/>
      <color theme="1"/>
      <name val="Arial"/>
      <family val="2"/>
    </font>
    <font>
      <b/>
      <sz val="8"/>
      <color theme="1"/>
      <name val="Times New Roman"/>
      <family val="1"/>
    </font>
    <font>
      <b/>
      <sz val="8"/>
      <color theme="1" tint="0.14999847407452621"/>
      <name val="Times New Roman"/>
      <family val="1"/>
    </font>
    <font>
      <i/>
      <sz val="8"/>
      <color theme="1" tint="0.14999847407452621"/>
      <name val="Times New Roman"/>
      <family val="1"/>
    </font>
    <font>
      <sz val="8"/>
      <color theme="1" tint="0.14999847407452621"/>
      <name val="SutonnyMJ"/>
    </font>
    <font>
      <b/>
      <sz val="8"/>
      <color rgb="FFFF0000"/>
      <name val="Times New Roman"/>
      <family val="1"/>
    </font>
    <font>
      <sz val="12"/>
      <color rgb="FFFF0000"/>
      <name val="Times New Roman"/>
      <family val="1"/>
    </font>
    <font>
      <sz val="10"/>
      <color theme="1" tint="0.14999847407452621"/>
      <name val="Times New Roman"/>
      <family val="1"/>
    </font>
    <font>
      <sz val="12"/>
      <color theme="1" tint="0.14999847407452621"/>
      <name val="Times New Roman"/>
      <family val="1"/>
    </font>
    <font>
      <sz val="10"/>
      <color rgb="FFFF0000"/>
      <name val="Times New Roman"/>
      <family val="1"/>
    </font>
    <font>
      <sz val="9"/>
      <color theme="1" tint="0.14999847407452621"/>
      <name val="Times New Roman"/>
      <family val="1"/>
    </font>
    <font>
      <sz val="8"/>
      <color theme="1" tint="4.9989318521683403E-2"/>
      <name val="Times New Roman"/>
      <family val="1"/>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8"/>
        <bgColor indexed="64"/>
      </patternFill>
    </fill>
    <fill>
      <patternFill patternType="solid">
        <fgColor theme="5"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5" fillId="0" borderId="0" applyNumberFormat="0" applyFill="0" applyBorder="0" applyAlignment="0" applyProtection="0">
      <alignment vertical="top"/>
      <protection locked="0"/>
    </xf>
    <xf numFmtId="43" fontId="1" fillId="0" borderId="0" applyFont="0" applyFill="0" applyBorder="0" applyAlignment="0" applyProtection="0"/>
  </cellStyleXfs>
  <cellXfs count="445">
    <xf numFmtId="0" fontId="0" fillId="0" borderId="0" xfId="0"/>
    <xf numFmtId="0" fontId="6" fillId="0" borderId="4" xfId="0" applyFont="1" applyBorder="1" applyAlignment="1">
      <alignment horizontal="center" vertical="top" wrapText="1"/>
    </xf>
    <xf numFmtId="0" fontId="3" fillId="0" borderId="0" xfId="0" applyFont="1" applyAlignment="1">
      <alignment horizontal="center" vertical="top" wrapText="1"/>
    </xf>
    <xf numFmtId="0" fontId="6" fillId="0" borderId="7" xfId="0" applyFont="1" applyBorder="1" applyAlignment="1">
      <alignment horizontal="center" vertical="top" wrapText="1"/>
    </xf>
    <xf numFmtId="0" fontId="10" fillId="0" borderId="0" xfId="0" applyFont="1" applyAlignment="1">
      <alignment vertical="top" wrapText="1"/>
    </xf>
    <xf numFmtId="0" fontId="6" fillId="4" borderId="4" xfId="0" applyFont="1" applyFill="1" applyBorder="1" applyAlignment="1">
      <alignment horizontal="center" vertical="top" wrapText="1"/>
    </xf>
    <xf numFmtId="0" fontId="6" fillId="0" borderId="0" xfId="0" applyFont="1" applyAlignment="1">
      <alignment horizontal="center" vertical="top" wrapText="1"/>
    </xf>
    <xf numFmtId="166" fontId="10" fillId="0" borderId="0" xfId="0" applyNumberFormat="1" applyFont="1" applyAlignment="1">
      <alignment horizontal="center" vertical="top" wrapText="1"/>
    </xf>
    <xf numFmtId="0" fontId="12" fillId="0" borderId="0" xfId="0" applyFont="1" applyAlignment="1">
      <alignment horizontal="center" vertical="top" wrapText="1"/>
    </xf>
    <xf numFmtId="0" fontId="5" fillId="0" borderId="0" xfId="0" applyFont="1" applyAlignment="1">
      <alignment horizontal="center" vertical="top" wrapText="1"/>
    </xf>
    <xf numFmtId="0" fontId="11" fillId="0" borderId="0" xfId="0" applyFont="1" applyAlignment="1">
      <alignment horizontal="center" vertical="top" wrapText="1"/>
    </xf>
    <xf numFmtId="0" fontId="6" fillId="0" borderId="0" xfId="0" applyFont="1" applyFill="1" applyAlignment="1">
      <alignment horizontal="center" vertical="top" wrapText="1"/>
    </xf>
    <xf numFmtId="0" fontId="6" fillId="4" borderId="0" xfId="0" applyFont="1" applyFill="1" applyAlignment="1">
      <alignment horizontal="center" vertical="top" wrapText="1"/>
    </xf>
    <xf numFmtId="0" fontId="6" fillId="3" borderId="0" xfId="0" applyFont="1" applyFill="1" applyAlignment="1">
      <alignment horizontal="center" vertical="top" wrapText="1"/>
    </xf>
    <xf numFmtId="0" fontId="6" fillId="5" borderId="0" xfId="0" applyFont="1" applyFill="1" applyAlignment="1">
      <alignment horizontal="center" vertical="top" wrapText="1"/>
    </xf>
    <xf numFmtId="0" fontId="5" fillId="5" borderId="0" xfId="0" applyFont="1" applyFill="1" applyAlignment="1">
      <alignment horizontal="center" vertical="top" wrapText="1"/>
    </xf>
    <xf numFmtId="0" fontId="6" fillId="4" borderId="7" xfId="0" applyFont="1" applyFill="1" applyBorder="1" applyAlignment="1">
      <alignment horizontal="center" vertical="top" wrapText="1"/>
    </xf>
    <xf numFmtId="0" fontId="6" fillId="0" borderId="0" xfId="0" applyFont="1" applyBorder="1" applyAlignment="1">
      <alignment horizontal="center" vertical="top" wrapText="1"/>
    </xf>
    <xf numFmtId="0" fontId="13" fillId="0" borderId="0" xfId="0" applyFont="1" applyBorder="1" applyAlignment="1">
      <alignment vertical="top" wrapText="1"/>
    </xf>
    <xf numFmtId="0" fontId="12" fillId="0" borderId="0" xfId="0" applyFont="1" applyAlignment="1">
      <alignment horizontal="center" vertical="top" wrapText="1"/>
    </xf>
    <xf numFmtId="0" fontId="13" fillId="0" borderId="0" xfId="0" applyFont="1" applyBorder="1" applyAlignment="1">
      <alignment vertical="top" wrapText="1"/>
    </xf>
    <xf numFmtId="0" fontId="13" fillId="0" borderId="0" xfId="0" applyFont="1" applyBorder="1" applyAlignment="1">
      <alignment vertical="top" wrapText="1"/>
    </xf>
    <xf numFmtId="164" fontId="12" fillId="0" borderId="0" xfId="0" applyNumberFormat="1" applyFont="1" applyAlignment="1">
      <alignment horizontal="center" vertical="top" wrapText="1"/>
    </xf>
    <xf numFmtId="0" fontId="12" fillId="0" borderId="0" xfId="0" applyFont="1" applyAlignment="1">
      <alignment horizontal="center" vertical="top" wrapText="1"/>
    </xf>
    <xf numFmtId="0" fontId="5" fillId="0" borderId="0" xfId="0" applyFont="1" applyAlignment="1">
      <alignment horizontal="center" vertical="top" wrapText="1"/>
    </xf>
    <xf numFmtId="0" fontId="7" fillId="0" borderId="0" xfId="0" applyFont="1" applyAlignment="1">
      <alignment horizontal="center" vertical="top" wrapText="1"/>
    </xf>
    <xf numFmtId="0" fontId="14" fillId="0" borderId="0" xfId="0" applyFont="1" applyBorder="1" applyAlignment="1">
      <alignment vertical="top" wrapText="1"/>
    </xf>
    <xf numFmtId="0" fontId="7" fillId="0" borderId="0" xfId="0" applyFont="1" applyBorder="1" applyAlignment="1">
      <alignment horizontal="center" vertical="top" wrapText="1"/>
    </xf>
    <xf numFmtId="0" fontId="13" fillId="0" borderId="0" xfId="0" applyFont="1" applyBorder="1" applyAlignment="1">
      <alignment vertical="top" wrapText="1"/>
    </xf>
    <xf numFmtId="1" fontId="5" fillId="0" borderId="0" xfId="0" applyNumberFormat="1" applyFont="1" applyAlignment="1">
      <alignment horizontal="center" vertical="top" wrapText="1"/>
    </xf>
    <xf numFmtId="0" fontId="5" fillId="3" borderId="0" xfId="0" applyFont="1" applyFill="1" applyAlignment="1">
      <alignment horizontal="center" vertical="top" wrapText="1"/>
    </xf>
    <xf numFmtId="0" fontId="12" fillId="2" borderId="0" xfId="0" applyFont="1" applyFill="1" applyAlignment="1">
      <alignment horizontal="center" vertical="top" wrapText="1"/>
    </xf>
    <xf numFmtId="0" fontId="16" fillId="0" borderId="0" xfId="0" applyFont="1" applyAlignment="1">
      <alignment vertical="top" wrapText="1"/>
    </xf>
    <xf numFmtId="2" fontId="5" fillId="0" borderId="0" xfId="0" applyNumberFormat="1" applyFont="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center" vertical="top" wrapText="1"/>
    </xf>
    <xf numFmtId="0" fontId="21" fillId="0" borderId="0" xfId="0" applyFont="1" applyAlignment="1">
      <alignment horizontal="left" vertical="top" wrapText="1"/>
    </xf>
    <xf numFmtId="0" fontId="23" fillId="0" borderId="0" xfId="0" applyFont="1" applyAlignment="1">
      <alignment vertical="top" wrapText="1"/>
    </xf>
    <xf numFmtId="0" fontId="22" fillId="0" borderId="0" xfId="0" applyFont="1" applyAlignment="1">
      <alignment horizontal="center" vertical="top" wrapText="1"/>
    </xf>
    <xf numFmtId="0" fontId="24" fillId="0" borderId="0" xfId="0" applyFont="1" applyAlignment="1">
      <alignment horizontal="center" vertical="top" wrapText="1"/>
    </xf>
    <xf numFmtId="0" fontId="24" fillId="2" borderId="0" xfId="0" applyFont="1" applyFill="1" applyAlignment="1">
      <alignment horizontal="center" vertical="top" wrapText="1"/>
    </xf>
    <xf numFmtId="0" fontId="12" fillId="0" borderId="0" xfId="0" applyFont="1" applyAlignment="1">
      <alignment horizontal="center" vertical="top" wrapText="1"/>
    </xf>
    <xf numFmtId="0" fontId="13" fillId="0" borderId="0" xfId="0" applyFont="1" applyBorder="1" applyAlignment="1">
      <alignment vertical="top" wrapText="1"/>
    </xf>
    <xf numFmtId="0" fontId="12" fillId="0" borderId="0" xfId="0" applyFont="1" applyAlignment="1">
      <alignment horizontal="center" vertical="top" wrapText="1"/>
    </xf>
    <xf numFmtId="2" fontId="19" fillId="0" borderId="0" xfId="0" applyNumberFormat="1" applyFont="1" applyAlignment="1">
      <alignment horizontal="center" vertical="top" wrapText="1"/>
    </xf>
    <xf numFmtId="0" fontId="19" fillId="0" borderId="0" xfId="0" applyFont="1" applyAlignment="1">
      <alignment horizontal="center" vertical="top" wrapText="1"/>
    </xf>
    <xf numFmtId="2" fontId="5" fillId="0" borderId="0" xfId="0" applyNumberFormat="1" applyFont="1" applyAlignment="1">
      <alignment horizontal="center" vertical="top" wrapText="1"/>
    </xf>
    <xf numFmtId="0" fontId="5" fillId="0" borderId="0" xfId="0" applyFont="1" applyAlignment="1">
      <alignment horizontal="center" vertical="top" wrapText="1"/>
    </xf>
    <xf numFmtId="0" fontId="11" fillId="0" borderId="0" xfId="0" applyFont="1" applyFill="1" applyAlignment="1">
      <alignment horizontal="center" vertical="top" wrapText="1"/>
    </xf>
    <xf numFmtId="17" fontId="17" fillId="0" borderId="0" xfId="0" applyNumberFormat="1" applyFont="1" applyFill="1" applyAlignment="1">
      <alignment vertical="top" wrapText="1"/>
    </xf>
    <xf numFmtId="0" fontId="17" fillId="0" borderId="0" xfId="0" applyNumberFormat="1" applyFont="1" applyFill="1" applyBorder="1" applyAlignment="1">
      <alignment vertical="top" wrapText="1"/>
    </xf>
    <xf numFmtId="0" fontId="11" fillId="0" borderId="0" xfId="0" applyNumberFormat="1" applyFont="1" applyFill="1" applyBorder="1" applyAlignment="1">
      <alignment vertical="top" wrapText="1"/>
    </xf>
    <xf numFmtId="0" fontId="11" fillId="0" borderId="0" xfId="0" applyNumberFormat="1" applyFont="1" applyFill="1" applyAlignment="1">
      <alignment vertical="top" wrapText="1"/>
    </xf>
    <xf numFmtId="0" fontId="20" fillId="0" borderId="0" xfId="0" applyFont="1" applyFill="1" applyAlignment="1">
      <alignment horizontal="left" vertical="top" wrapText="1"/>
    </xf>
    <xf numFmtId="164" fontId="11"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2"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9" fontId="9" fillId="0" borderId="1" xfId="1" applyFont="1" applyFill="1" applyBorder="1" applyAlignment="1">
      <alignment horizontal="center" vertical="top" wrapText="1"/>
    </xf>
    <xf numFmtId="164" fontId="18" fillId="0" borderId="1" xfId="0" applyNumberFormat="1" applyFont="1" applyFill="1" applyBorder="1" applyAlignment="1">
      <alignment horizontal="center" vertical="top" wrapText="1"/>
    </xf>
    <xf numFmtId="164" fontId="9" fillId="0" borderId="1" xfId="0" applyNumberFormat="1" applyFont="1" applyFill="1" applyBorder="1" applyAlignment="1">
      <alignment horizontal="center" vertical="top" wrapText="1"/>
    </xf>
    <xf numFmtId="1" fontId="9" fillId="0" borderId="1" xfId="0" applyNumberFormat="1" applyFont="1" applyFill="1" applyBorder="1" applyAlignment="1">
      <alignment horizontal="center" vertical="top" wrapText="1"/>
    </xf>
    <xf numFmtId="1" fontId="18" fillId="0" borderId="1" xfId="0" applyNumberFormat="1" applyFont="1" applyFill="1" applyBorder="1" applyAlignment="1">
      <alignment horizontal="center" vertical="top" wrapText="1"/>
    </xf>
    <xf numFmtId="0" fontId="18" fillId="0" borderId="1" xfId="0" applyFont="1" applyBorder="1" applyAlignment="1">
      <alignment horizontal="center" vertical="top" wrapText="1"/>
    </xf>
    <xf numFmtId="0" fontId="18" fillId="3" borderId="1" xfId="0" applyFont="1" applyFill="1" applyBorder="1" applyAlignment="1">
      <alignment horizontal="center" vertical="top" wrapText="1"/>
    </xf>
    <xf numFmtId="1" fontId="18"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 fontId="10" fillId="0" borderId="0" xfId="0" applyNumberFormat="1" applyFont="1" applyAlignment="1">
      <alignment horizontal="center" vertical="top" wrapText="1"/>
    </xf>
    <xf numFmtId="2" fontId="5" fillId="0" borderId="0" xfId="0" applyNumberFormat="1" applyFont="1" applyAlignment="1">
      <alignment horizontal="center" vertical="top" wrapText="1"/>
    </xf>
    <xf numFmtId="0" fontId="5" fillId="0" borderId="0" xfId="0" applyFont="1" applyAlignment="1">
      <alignment horizontal="center" vertical="top" wrapText="1"/>
    </xf>
    <xf numFmtId="0" fontId="12" fillId="0" borderId="0" xfId="0" applyFont="1" applyAlignment="1">
      <alignment horizontal="center" vertical="top" wrapText="1"/>
    </xf>
    <xf numFmtId="2" fontId="5" fillId="0" borderId="0" xfId="0" applyNumberFormat="1" applyFont="1" applyBorder="1" applyAlignment="1">
      <alignment horizontal="center" vertical="top" wrapText="1"/>
    </xf>
    <xf numFmtId="1" fontId="19" fillId="0" borderId="0" xfId="0" applyNumberFormat="1" applyFont="1" applyAlignment="1">
      <alignment horizontal="center" vertical="top" wrapText="1"/>
    </xf>
    <xf numFmtId="1" fontId="6" fillId="0" borderId="0" xfId="0" applyNumberFormat="1" applyFont="1" applyAlignment="1">
      <alignment horizontal="center" vertical="top" wrapText="1"/>
    </xf>
    <xf numFmtId="0" fontId="6" fillId="0" borderId="11" xfId="0" applyFont="1" applyBorder="1" applyAlignment="1">
      <alignment horizontal="center" vertical="top" wrapText="1"/>
    </xf>
    <xf numFmtId="165" fontId="5" fillId="0" borderId="0" xfId="0" applyNumberFormat="1" applyFont="1" applyAlignment="1">
      <alignment horizontal="center" vertical="top" wrapText="1"/>
    </xf>
    <xf numFmtId="0" fontId="13" fillId="0" borderId="0" xfId="0" applyFont="1" applyBorder="1" applyAlignment="1">
      <alignment vertical="top" wrapText="1"/>
    </xf>
    <xf numFmtId="2" fontId="9" fillId="0" borderId="0" xfId="0" applyNumberFormat="1" applyFont="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 fontId="10" fillId="0" borderId="0" xfId="0" applyNumberFormat="1" applyFont="1" applyAlignment="1">
      <alignment horizontal="center" vertical="top" wrapText="1"/>
    </xf>
    <xf numFmtId="2" fontId="5" fillId="0" borderId="0" xfId="0" applyNumberFormat="1" applyFont="1" applyAlignment="1">
      <alignment horizontal="center" vertical="top" wrapText="1"/>
    </xf>
    <xf numFmtId="0" fontId="5" fillId="0" borderId="0" xfId="0" applyFont="1" applyAlignment="1">
      <alignment horizontal="center" vertical="top" wrapText="1"/>
    </xf>
    <xf numFmtId="0" fontId="12" fillId="0" borderId="0" xfId="0" applyFont="1" applyAlignment="1">
      <alignment horizontal="center" vertical="top" wrapText="1"/>
    </xf>
    <xf numFmtId="2" fontId="5" fillId="0" borderId="0" xfId="0" applyNumberFormat="1" applyFont="1" applyBorder="1" applyAlignment="1">
      <alignment horizontal="center" vertical="top" wrapText="1"/>
    </xf>
    <xf numFmtId="0" fontId="6" fillId="0" borderId="1" xfId="0" applyFont="1" applyBorder="1" applyAlignment="1">
      <alignment horizontal="center" vertical="top" wrapText="1"/>
    </xf>
    <xf numFmtId="0" fontId="9" fillId="0" borderId="0" xfId="0" applyNumberFormat="1" applyFont="1" applyFill="1" applyBorder="1" applyAlignment="1">
      <alignment vertical="top" wrapText="1"/>
    </xf>
    <xf numFmtId="0" fontId="9" fillId="0" borderId="1" xfId="0" applyNumberFormat="1" applyFont="1" applyFill="1" applyBorder="1" applyAlignment="1">
      <alignment horizontal="center" vertical="top" wrapText="1"/>
    </xf>
    <xf numFmtId="2" fontId="9" fillId="0" borderId="0" xfId="0" applyNumberFormat="1" applyFont="1" applyBorder="1" applyAlignment="1">
      <alignment horizontal="center" vertical="top" wrapText="1"/>
    </xf>
    <xf numFmtId="0" fontId="9" fillId="0" borderId="0" xfId="0" applyFont="1" applyAlignment="1">
      <alignment horizontal="center" vertical="top" wrapText="1"/>
    </xf>
    <xf numFmtId="17" fontId="6" fillId="0" borderId="0" xfId="0" applyNumberFormat="1" applyFont="1" applyFill="1" applyAlignment="1">
      <alignment horizontal="center" vertical="top" wrapText="1"/>
    </xf>
    <xf numFmtId="2" fontId="6" fillId="0" borderId="0" xfId="0" applyNumberFormat="1" applyFont="1" applyAlignment="1">
      <alignment horizontal="center" vertical="top" wrapText="1"/>
    </xf>
    <xf numFmtId="0" fontId="26" fillId="0" borderId="0" xfId="0" applyFont="1" applyAlignment="1">
      <alignment horizontal="left" vertical="top" wrapText="1"/>
    </xf>
    <xf numFmtId="0" fontId="6" fillId="3" borderId="0" xfId="0"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2" fontId="18" fillId="3" borderId="1" xfId="0" applyNumberFormat="1" applyFont="1" applyFill="1" applyBorder="1" applyAlignment="1">
      <alignment horizontal="center" vertical="top" wrapText="1"/>
    </xf>
    <xf numFmtId="0" fontId="2" fillId="6" borderId="1" xfId="0" applyFont="1" applyFill="1" applyBorder="1" applyAlignment="1">
      <alignment horizontal="center" vertical="top" wrapText="1"/>
    </xf>
    <xf numFmtId="2" fontId="2" fillId="6" borderId="1" xfId="0" applyNumberFormat="1" applyFont="1" applyFill="1" applyBorder="1" applyAlignment="1">
      <alignment horizontal="center" vertical="top" wrapText="1"/>
    </xf>
    <xf numFmtId="1" fontId="2" fillId="6" borderId="1" xfId="0" applyNumberFormat="1" applyFont="1" applyFill="1" applyBorder="1" applyAlignment="1">
      <alignment horizontal="center" vertical="top" wrapText="1"/>
    </xf>
    <xf numFmtId="0" fontId="2" fillId="6" borderId="0" xfId="0" applyFont="1" applyFill="1" applyAlignment="1">
      <alignment horizontal="center" vertical="top" wrapText="1"/>
    </xf>
    <xf numFmtId="0" fontId="18"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0" fontId="2" fillId="4" borderId="1" xfId="0" applyFont="1" applyFill="1" applyBorder="1" applyAlignment="1">
      <alignment horizontal="center" vertical="top" wrapText="1"/>
    </xf>
    <xf numFmtId="0" fontId="18" fillId="4" borderId="1" xfId="0" applyFont="1" applyFill="1" applyBorder="1" applyAlignment="1">
      <alignment horizontal="center" vertical="top" wrapText="1"/>
    </xf>
    <xf numFmtId="1" fontId="18" fillId="7" borderId="1" xfId="0" applyNumberFormat="1" applyFont="1" applyFill="1" applyBorder="1" applyAlignment="1">
      <alignment horizontal="center" vertical="top" wrapText="1"/>
    </xf>
    <xf numFmtId="0" fontId="18" fillId="7" borderId="1" xfId="0" applyFont="1" applyFill="1" applyBorder="1" applyAlignment="1">
      <alignment horizontal="center" vertical="top" wrapText="1"/>
    </xf>
    <xf numFmtId="0" fontId="6" fillId="7" borderId="0" xfId="0" applyFont="1" applyFill="1" applyAlignment="1">
      <alignment horizontal="center" vertical="top" wrapText="1"/>
    </xf>
    <xf numFmtId="1" fontId="18" fillId="4" borderId="1" xfId="0" applyNumberFormat="1" applyFont="1" applyFill="1" applyBorder="1" applyAlignment="1">
      <alignment horizontal="center" vertical="top" wrapText="1"/>
    </xf>
    <xf numFmtId="165" fontId="18" fillId="4" borderId="1" xfId="0" applyNumberFormat="1" applyFont="1" applyFill="1" applyBorder="1" applyAlignment="1">
      <alignment horizontal="center" vertical="top" wrapText="1"/>
    </xf>
    <xf numFmtId="2" fontId="18" fillId="4" borderId="1" xfId="0" applyNumberFormat="1" applyFont="1" applyFill="1" applyBorder="1" applyAlignment="1">
      <alignment horizontal="center" vertical="top" wrapText="1"/>
    </xf>
    <xf numFmtId="9" fontId="18" fillId="4" borderId="1" xfId="1" applyFont="1" applyFill="1" applyBorder="1" applyAlignment="1">
      <alignment horizontal="center" vertical="top" wrapText="1"/>
    </xf>
    <xf numFmtId="0" fontId="18" fillId="8" borderId="1" xfId="0" applyFont="1" applyFill="1" applyBorder="1" applyAlignment="1">
      <alignment horizontal="center" vertical="top" wrapText="1"/>
    </xf>
    <xf numFmtId="2" fontId="18" fillId="8" borderId="1" xfId="0" applyNumberFormat="1" applyFont="1" applyFill="1" applyBorder="1" applyAlignment="1">
      <alignment horizontal="center" vertical="top" wrapText="1"/>
    </xf>
    <xf numFmtId="1" fontId="9" fillId="8" borderId="1" xfId="0" applyNumberFormat="1" applyFont="1" applyFill="1" applyBorder="1" applyAlignment="1">
      <alignment horizontal="center" vertical="top" wrapText="1"/>
    </xf>
    <xf numFmtId="9" fontId="18" fillId="8" borderId="1" xfId="1" applyFont="1" applyFill="1" applyBorder="1" applyAlignment="1">
      <alignment horizontal="center" vertical="top" wrapText="1"/>
    </xf>
    <xf numFmtId="1" fontId="18" fillId="8" borderId="1" xfId="0" applyNumberFormat="1" applyFont="1" applyFill="1" applyBorder="1" applyAlignment="1">
      <alignment horizontal="center" vertical="top" wrapText="1"/>
    </xf>
    <xf numFmtId="0" fontId="0" fillId="3" borderId="12" xfId="0" applyFill="1" applyBorder="1" applyAlignment="1">
      <alignment vertical="center"/>
    </xf>
    <xf numFmtId="0" fontId="0" fillId="3" borderId="3" xfId="0" applyFill="1" applyBorder="1" applyAlignment="1">
      <alignment horizontal="center" vertical="center"/>
    </xf>
    <xf numFmtId="2" fontId="0" fillId="3" borderId="3" xfId="0" applyNumberFormat="1" applyFill="1" applyBorder="1" applyAlignment="1">
      <alignment horizontal="center" vertical="center"/>
    </xf>
    <xf numFmtId="2" fontId="0" fillId="3" borderId="3" xfId="0" applyNumberFormat="1" applyFill="1" applyBorder="1"/>
    <xf numFmtId="0" fontId="0" fillId="3" borderId="2" xfId="0" applyFill="1" applyBorder="1" applyAlignment="1">
      <alignment vertical="center"/>
    </xf>
    <xf numFmtId="0" fontId="0" fillId="3" borderId="1" xfId="0" applyFill="1" applyBorder="1" applyAlignment="1">
      <alignment horizontal="center" vertical="center"/>
    </xf>
    <xf numFmtId="2" fontId="0" fillId="3" borderId="1" xfId="0" applyNumberFormat="1" applyFill="1" applyBorder="1" applyAlignment="1">
      <alignment horizontal="center" vertical="center"/>
    </xf>
    <xf numFmtId="0" fontId="0" fillId="3" borderId="1" xfId="0" applyFill="1" applyBorder="1"/>
    <xf numFmtId="2" fontId="0" fillId="3" borderId="1" xfId="0" applyNumberFormat="1" applyFill="1" applyBorder="1"/>
    <xf numFmtId="0" fontId="0" fillId="3" borderId="1" xfId="0" applyFill="1" applyBorder="1" applyAlignment="1">
      <alignment vertical="center"/>
    </xf>
    <xf numFmtId="0" fontId="0" fillId="3" borderId="1" xfId="0" applyFill="1" applyBorder="1" applyAlignment="1">
      <alignment horizontal="center"/>
    </xf>
    <xf numFmtId="2" fontId="0" fillId="3" borderId="1" xfId="0" applyNumberFormat="1" applyFill="1" applyBorder="1" applyAlignment="1">
      <alignment horizontal="center"/>
    </xf>
    <xf numFmtId="1" fontId="0" fillId="3" borderId="1" xfId="0" applyNumberFormat="1" applyFill="1" applyBorder="1" applyAlignment="1">
      <alignment horizontal="center"/>
    </xf>
    <xf numFmtId="1" fontId="0" fillId="3" borderId="1" xfId="0" applyNumberFormat="1" applyFill="1" applyBorder="1"/>
    <xf numFmtId="0" fontId="0" fillId="3" borderId="2" xfId="0" applyFill="1" applyBorder="1"/>
    <xf numFmtId="0" fontId="0" fillId="3" borderId="2" xfId="0" applyFill="1" applyBorder="1" applyAlignment="1">
      <alignment horizontal="center"/>
    </xf>
    <xf numFmtId="0" fontId="25" fillId="9" borderId="14" xfId="0" applyFont="1" applyFill="1" applyBorder="1" applyAlignment="1">
      <alignment horizontal="center"/>
    </xf>
    <xf numFmtId="2" fontId="0" fillId="9" borderId="14" xfId="0" applyNumberFormat="1" applyFill="1" applyBorder="1"/>
    <xf numFmtId="0" fontId="0" fillId="10" borderId="13" xfId="0" applyFill="1" applyBorder="1" applyAlignment="1">
      <alignment horizontal="center" vertical="center" wrapText="1"/>
    </xf>
    <xf numFmtId="0" fontId="0" fillId="10" borderId="14" xfId="0" applyFill="1" applyBorder="1" applyAlignment="1">
      <alignment vertical="center" wrapText="1"/>
    </xf>
    <xf numFmtId="0" fontId="0" fillId="10" borderId="14" xfId="0" applyFill="1" applyBorder="1" applyAlignment="1">
      <alignment horizontal="center" vertical="center" wrapText="1"/>
    </xf>
    <xf numFmtId="0" fontId="0" fillId="10" borderId="14" xfId="0" applyFill="1" applyBorder="1" applyAlignment="1">
      <alignment horizontal="center" vertical="center"/>
    </xf>
    <xf numFmtId="43" fontId="0" fillId="3" borderId="3" xfId="3" applyFont="1" applyFill="1" applyBorder="1" applyAlignment="1">
      <alignment horizontal="center" vertical="center"/>
    </xf>
    <xf numFmtId="43" fontId="0" fillId="3" borderId="1" xfId="3" applyFont="1" applyFill="1" applyBorder="1" applyAlignment="1">
      <alignment horizontal="center" vertical="center"/>
    </xf>
    <xf numFmtId="43" fontId="0" fillId="3" borderId="1" xfId="3" applyFont="1" applyFill="1" applyBorder="1" applyAlignment="1">
      <alignment horizontal="center"/>
    </xf>
    <xf numFmtId="43" fontId="25" fillId="9" borderId="14" xfId="3" applyFont="1" applyFill="1" applyBorder="1" applyAlignment="1">
      <alignment horizontal="center"/>
    </xf>
    <xf numFmtId="43" fontId="27" fillId="9" borderId="14" xfId="3" applyFont="1" applyFill="1" applyBorder="1"/>
    <xf numFmtId="43" fontId="0" fillId="0" borderId="0" xfId="0" applyNumberFormat="1"/>
    <xf numFmtId="0" fontId="18" fillId="0" borderId="1" xfId="0" applyFont="1" applyFill="1" applyBorder="1" applyAlignment="1">
      <alignment horizontal="center" vertical="top" wrapText="1"/>
    </xf>
    <xf numFmtId="165" fontId="3" fillId="0" borderId="0" xfId="0" applyNumberFormat="1" applyFont="1" applyAlignment="1">
      <alignment horizontal="center" vertical="top" wrapText="1"/>
    </xf>
    <xf numFmtId="0" fontId="4" fillId="0" borderId="0" xfId="0" applyFont="1" applyAlignment="1">
      <alignment horizontal="center" vertical="top" wrapText="1"/>
    </xf>
    <xf numFmtId="0" fontId="18" fillId="0" borderId="1" xfId="0" applyFont="1" applyFill="1" applyBorder="1" applyAlignment="1">
      <alignment horizontal="center" vertical="top" wrapText="1"/>
    </xf>
    <xf numFmtId="1" fontId="18" fillId="11" borderId="1" xfId="0" applyNumberFormat="1" applyFont="1" applyFill="1" applyBorder="1" applyAlignment="1">
      <alignment horizontal="center" vertical="top" wrapText="1"/>
    </xf>
    <xf numFmtId="0" fontId="18" fillId="11" borderId="1" xfId="0" applyFont="1" applyFill="1" applyBorder="1" applyAlignment="1">
      <alignment horizontal="center" vertical="top" wrapText="1"/>
    </xf>
    <xf numFmtId="1" fontId="19"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2" fontId="5" fillId="0" borderId="0" xfId="0" applyNumberFormat="1" applyFont="1" applyAlignment="1">
      <alignment horizontal="center" vertical="top" wrapText="1"/>
    </xf>
    <xf numFmtId="0" fontId="12" fillId="0" borderId="0" xfId="0" applyFont="1" applyAlignment="1">
      <alignment horizontal="center" vertical="top" wrapText="1"/>
    </xf>
    <xf numFmtId="16" fontId="11" fillId="0" borderId="8" xfId="0" applyNumberFormat="1" applyFont="1" applyFill="1" applyBorder="1" applyAlignment="1">
      <alignment vertical="top" wrapText="1"/>
    </xf>
    <xf numFmtId="0" fontId="18" fillId="0" borderId="1" xfId="0" applyFont="1" applyFill="1" applyBorder="1" applyAlignment="1">
      <alignment horizontal="center" vertical="top" wrapText="1"/>
    </xf>
    <xf numFmtId="0" fontId="18" fillId="0" borderId="1" xfId="0" applyFont="1" applyFill="1" applyBorder="1" applyAlignment="1">
      <alignment horizontal="center" vertical="top" wrapText="1"/>
    </xf>
    <xf numFmtId="0" fontId="5" fillId="0" borderId="1" xfId="0" applyFont="1" applyBorder="1" applyAlignment="1">
      <alignment horizontal="justify" vertical="top" wrapText="1"/>
    </xf>
    <xf numFmtId="0" fontId="30" fillId="0" borderId="1" xfId="3" applyNumberFormat="1" applyFont="1" applyFill="1" applyBorder="1" applyAlignment="1">
      <alignment horizontal="center" vertical="center" wrapText="1"/>
    </xf>
    <xf numFmtId="0" fontId="18" fillId="4" borderId="3" xfId="0" applyFont="1" applyFill="1" applyBorder="1" applyAlignment="1">
      <alignment horizontal="center" vertical="top" wrapText="1"/>
    </xf>
    <xf numFmtId="0" fontId="0" fillId="12" borderId="1" xfId="0" applyFill="1" applyBorder="1" applyAlignment="1">
      <alignment vertical="center"/>
    </xf>
    <xf numFmtId="1" fontId="0" fillId="12" borderId="1" xfId="0" applyNumberFormat="1" applyFill="1" applyBorder="1" applyAlignment="1">
      <alignment horizontal="center" vertical="center"/>
    </xf>
    <xf numFmtId="2" fontId="0" fillId="12" borderId="1" xfId="0" applyNumberFormat="1" applyFill="1" applyBorder="1" applyAlignment="1">
      <alignment horizontal="center" vertical="center"/>
    </xf>
    <xf numFmtId="43" fontId="0" fillId="12" borderId="1" xfId="3" applyFont="1" applyFill="1" applyBorder="1" applyAlignment="1">
      <alignment horizontal="center" vertical="center"/>
    </xf>
    <xf numFmtId="2" fontId="0" fillId="12" borderId="1" xfId="0" applyNumberFormat="1" applyFill="1" applyBorder="1"/>
    <xf numFmtId="0" fontId="0" fillId="12" borderId="2" xfId="0" applyFill="1" applyBorder="1" applyAlignment="1">
      <alignment vertical="center"/>
    </xf>
    <xf numFmtId="0" fontId="0" fillId="12" borderId="1" xfId="0" applyFill="1" applyBorder="1" applyAlignment="1">
      <alignment horizontal="center" vertical="center"/>
    </xf>
    <xf numFmtId="0" fontId="0" fillId="12" borderId="1" xfId="0" applyFill="1" applyBorder="1"/>
    <xf numFmtId="0" fontId="0" fillId="13" borderId="1" xfId="0" applyFill="1" applyBorder="1" applyAlignment="1">
      <alignment vertical="center"/>
    </xf>
    <xf numFmtId="0" fontId="0" fillId="13" borderId="1" xfId="0" applyFill="1" applyBorder="1" applyAlignment="1">
      <alignment horizontal="center" vertical="center"/>
    </xf>
    <xf numFmtId="2" fontId="0" fillId="13" borderId="1" xfId="0" applyNumberFormat="1" applyFill="1" applyBorder="1" applyAlignment="1">
      <alignment horizontal="center" vertical="center"/>
    </xf>
    <xf numFmtId="43" fontId="0" fillId="13" borderId="1" xfId="3" applyFont="1" applyFill="1" applyBorder="1" applyAlignment="1">
      <alignment horizontal="center" vertical="center"/>
    </xf>
    <xf numFmtId="2" fontId="0" fillId="13" borderId="1" xfId="0" applyNumberFormat="1" applyFill="1" applyBorder="1"/>
    <xf numFmtId="0" fontId="0" fillId="13" borderId="2" xfId="0" applyFill="1" applyBorder="1" applyAlignment="1">
      <alignment vertical="center"/>
    </xf>
    <xf numFmtId="0" fontId="0" fillId="13" borderId="1" xfId="0" applyFill="1" applyBorder="1"/>
    <xf numFmtId="0" fontId="0" fillId="13" borderId="1" xfId="0" applyFill="1" applyBorder="1" applyAlignment="1">
      <alignment horizontal="center"/>
    </xf>
    <xf numFmtId="2" fontId="0" fillId="13" borderId="1" xfId="0" applyNumberFormat="1" applyFill="1" applyBorder="1" applyAlignment="1">
      <alignment horizontal="center"/>
    </xf>
    <xf numFmtId="43" fontId="0" fillId="13" borderId="1" xfId="3" applyFont="1" applyFill="1" applyBorder="1" applyAlignment="1">
      <alignment horizontal="center"/>
    </xf>
    <xf numFmtId="0" fontId="0" fillId="10" borderId="20" xfId="0" applyFill="1" applyBorder="1" applyAlignment="1">
      <alignment horizontal="center" vertical="center" wrapText="1"/>
    </xf>
    <xf numFmtId="2" fontId="0" fillId="3" borderId="21" xfId="0" applyNumberFormat="1" applyFill="1" applyBorder="1"/>
    <xf numFmtId="2" fontId="0" fillId="3" borderId="5" xfId="0" applyNumberFormat="1" applyFill="1" applyBorder="1"/>
    <xf numFmtId="0" fontId="0" fillId="12" borderId="5" xfId="0" applyFill="1" applyBorder="1"/>
    <xf numFmtId="2" fontId="0" fillId="12" borderId="5" xfId="0" applyNumberFormat="1" applyFill="1" applyBorder="1"/>
    <xf numFmtId="0" fontId="0" fillId="3" borderId="5" xfId="0" applyFill="1" applyBorder="1"/>
    <xf numFmtId="0" fontId="0" fillId="13" borderId="5" xfId="0" applyFill="1" applyBorder="1"/>
    <xf numFmtId="2" fontId="0" fillId="13" borderId="5" xfId="0" applyNumberFormat="1" applyFill="1" applyBorder="1"/>
    <xf numFmtId="0" fontId="0" fillId="3" borderId="22" xfId="0" applyFill="1" applyBorder="1"/>
    <xf numFmtId="2" fontId="0" fillId="9" borderId="20" xfId="0" applyNumberFormat="1" applyFill="1" applyBorder="1"/>
    <xf numFmtId="0" fontId="0" fillId="10" borderId="1" xfId="0" applyFill="1" applyBorder="1" applyAlignment="1">
      <alignment horizontal="center" vertical="center" wrapText="1"/>
    </xf>
    <xf numFmtId="0" fontId="0" fillId="0" borderId="1" xfId="0" applyBorder="1" applyAlignment="1">
      <alignment horizontal="center" vertical="center"/>
    </xf>
    <xf numFmtId="0" fontId="18" fillId="0" borderId="1" xfId="0" applyFont="1" applyFill="1" applyBorder="1" applyAlignment="1">
      <alignment horizontal="center" vertical="top" wrapText="1"/>
    </xf>
    <xf numFmtId="1" fontId="18" fillId="14" borderId="1" xfId="0" applyNumberFormat="1" applyFont="1" applyFill="1" applyBorder="1" applyAlignment="1">
      <alignment horizontal="center" vertical="top" wrapText="1"/>
    </xf>
    <xf numFmtId="2" fontId="18" fillId="14" borderId="1" xfId="0" applyNumberFormat="1" applyFont="1" applyFill="1" applyBorder="1" applyAlignment="1">
      <alignment horizontal="center" vertical="top" wrapText="1"/>
    </xf>
    <xf numFmtId="0" fontId="5" fillId="14" borderId="0" xfId="0" applyFont="1" applyFill="1" applyAlignment="1">
      <alignment horizontal="center" vertical="top" wrapText="1"/>
    </xf>
    <xf numFmtId="0" fontId="18" fillId="0" borderId="1" xfId="0" applyFont="1" applyFill="1" applyBorder="1" applyAlignment="1">
      <alignment horizontal="center" vertical="top" wrapText="1"/>
    </xf>
    <xf numFmtId="0" fontId="5" fillId="0" borderId="22" xfId="0" applyFont="1" applyBorder="1" applyAlignment="1">
      <alignment horizontal="center" vertical="top" wrapText="1"/>
    </xf>
    <xf numFmtId="0" fontId="5" fillId="0" borderId="2" xfId="0" applyFont="1" applyBorder="1" applyAlignment="1">
      <alignment horizontal="justify" vertical="top" wrapText="1"/>
    </xf>
    <xf numFmtId="0" fontId="6" fillId="0" borderId="3" xfId="0" applyFont="1" applyBorder="1" applyAlignment="1">
      <alignment horizontal="center" vertical="top" wrapText="1"/>
    </xf>
    <xf numFmtId="0" fontId="5" fillId="0" borderId="1" xfId="0" applyFont="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2" fontId="5" fillId="0" borderId="0" xfId="0" applyNumberFormat="1" applyFont="1" applyAlignment="1">
      <alignment horizontal="center" vertical="top" wrapText="1"/>
    </xf>
    <xf numFmtId="0" fontId="12" fillId="0" borderId="0" xfId="0" applyFont="1" applyAlignment="1">
      <alignment horizontal="center" vertical="top" wrapText="1"/>
    </xf>
    <xf numFmtId="0" fontId="18" fillId="0" borderId="1" xfId="0" applyFont="1" applyFill="1" applyBorder="1" applyAlignment="1">
      <alignment horizontal="center" vertical="top" wrapText="1"/>
    </xf>
    <xf numFmtId="2" fontId="5" fillId="0" borderId="0" xfId="0" applyNumberFormat="1" applyFont="1" applyAlignment="1">
      <alignment horizontal="center" vertical="top" wrapText="1"/>
    </xf>
    <xf numFmtId="0" fontId="18" fillId="0" borderId="1" xfId="0" applyFont="1" applyFill="1" applyBorder="1" applyAlignment="1">
      <alignment horizontal="center" vertical="top" wrapText="1"/>
    </xf>
    <xf numFmtId="0" fontId="32" fillId="0" borderId="1" xfId="0" applyFont="1" applyFill="1" applyBorder="1" applyAlignment="1">
      <alignment horizontal="center" vertical="top" wrapText="1"/>
    </xf>
    <xf numFmtId="170" fontId="32" fillId="0" borderId="1" xfId="0" applyNumberFormat="1" applyFont="1" applyFill="1" applyBorder="1" applyAlignment="1">
      <alignment horizontal="center" vertical="top" wrapText="1"/>
    </xf>
    <xf numFmtId="167" fontId="32" fillId="0" borderId="1" xfId="0" applyNumberFormat="1" applyFont="1" applyFill="1" applyBorder="1" applyAlignment="1">
      <alignment horizontal="center" vertical="top" wrapText="1"/>
    </xf>
    <xf numFmtId="14" fontId="32" fillId="0" borderId="1" xfId="0" applyNumberFormat="1" applyFont="1" applyFill="1" applyBorder="1" applyAlignment="1">
      <alignment horizontal="center" vertical="top" wrapText="1"/>
    </xf>
    <xf numFmtId="167" fontId="34" fillId="3" borderId="1" xfId="0" applyNumberFormat="1" applyFont="1" applyFill="1" applyBorder="1" applyAlignment="1">
      <alignment horizontal="center" vertical="top" wrapText="1"/>
    </xf>
    <xf numFmtId="167" fontId="32" fillId="8" borderId="1" xfId="0" applyNumberFormat="1" applyFont="1" applyFill="1" applyBorder="1" applyAlignment="1">
      <alignment horizontal="center" vertical="top" wrapText="1"/>
    </xf>
    <xf numFmtId="167" fontId="31" fillId="0" borderId="1" xfId="0" applyNumberFormat="1" applyFont="1" applyBorder="1" applyAlignment="1">
      <alignment horizontal="center" vertical="top" wrapText="1"/>
    </xf>
    <xf numFmtId="167" fontId="31" fillId="0" borderId="3" xfId="0" applyNumberFormat="1" applyFont="1" applyBorder="1" applyAlignment="1">
      <alignment horizontal="center" vertical="top" wrapText="1"/>
    </xf>
    <xf numFmtId="167" fontId="32" fillId="0" borderId="1" xfId="0" applyNumberFormat="1" applyFont="1" applyBorder="1" applyAlignment="1">
      <alignment horizontal="center" vertical="top" wrapText="1"/>
    </xf>
    <xf numFmtId="0" fontId="18" fillId="0" borderId="2" xfId="0" applyFont="1" applyFill="1" applyBorder="1" applyAlignment="1">
      <alignment horizontal="center" vertical="top" wrapText="1"/>
    </xf>
    <xf numFmtId="0" fontId="18" fillId="0" borderId="3" xfId="0" applyFont="1" applyFill="1" applyBorder="1" applyAlignment="1">
      <alignment horizontal="center" vertical="top" wrapText="1"/>
    </xf>
    <xf numFmtId="0" fontId="5" fillId="0" borderId="0" xfId="0" applyFont="1" applyAlignment="1">
      <alignment horizontal="center" vertical="top" wrapText="1"/>
    </xf>
    <xf numFmtId="0" fontId="18" fillId="0" borderId="1" xfId="0" applyFont="1" applyFill="1" applyBorder="1" applyAlignment="1">
      <alignment horizontal="center" vertical="top" wrapText="1"/>
    </xf>
    <xf numFmtId="0" fontId="18" fillId="0" borderId="2" xfId="0" applyFont="1" applyFill="1" applyBorder="1" applyAlignment="1">
      <alignment horizontal="left" vertical="top" wrapText="1"/>
    </xf>
    <xf numFmtId="0" fontId="5" fillId="0" borderId="5" xfId="0" applyFont="1" applyBorder="1" applyAlignment="1">
      <alignment horizontal="center" vertical="top" wrapText="1"/>
    </xf>
    <xf numFmtId="43" fontId="6" fillId="0" borderId="0" xfId="0" applyNumberFormat="1" applyFont="1" applyAlignment="1">
      <alignment horizontal="center" vertical="top" wrapText="1"/>
    </xf>
    <xf numFmtId="0" fontId="18" fillId="0" borderId="1" xfId="0" applyFont="1" applyFill="1" applyBorder="1" applyAlignment="1">
      <alignment horizontal="left" vertical="top" wrapText="1"/>
    </xf>
    <xf numFmtId="2" fontId="18" fillId="0" borderId="1" xfId="0" applyNumberFormat="1" applyFont="1" applyFill="1" applyBorder="1" applyAlignment="1">
      <alignment horizontal="center" vertical="top" wrapText="1"/>
    </xf>
    <xf numFmtId="0" fontId="35" fillId="0" borderId="1" xfId="0" applyFont="1" applyFill="1" applyBorder="1" applyAlignment="1">
      <alignment horizontal="center" vertical="top" wrapText="1"/>
    </xf>
    <xf numFmtId="9" fontId="18" fillId="0" borderId="1" xfId="1" applyFont="1" applyFill="1" applyBorder="1" applyAlignment="1">
      <alignment horizontal="center" vertical="top" wrapText="1"/>
    </xf>
    <xf numFmtId="43" fontId="18" fillId="0" borderId="1" xfId="3" applyFont="1" applyFill="1" applyBorder="1" applyAlignment="1">
      <alignment horizontal="center" vertical="top" wrapText="1"/>
    </xf>
    <xf numFmtId="170" fontId="35" fillId="0" borderId="1" xfId="0" applyNumberFormat="1" applyFont="1" applyFill="1" applyBorder="1" applyAlignment="1">
      <alignment horizontal="center" vertical="top" wrapText="1"/>
    </xf>
    <xf numFmtId="0" fontId="18" fillId="0" borderId="1" xfId="0" applyFont="1" applyFill="1" applyBorder="1" applyAlignment="1">
      <alignment vertical="top" wrapText="1"/>
    </xf>
    <xf numFmtId="167" fontId="18" fillId="0" borderId="1" xfId="0" applyNumberFormat="1" applyFont="1" applyFill="1" applyBorder="1" applyAlignment="1">
      <alignment horizontal="center" vertical="top" wrapText="1"/>
    </xf>
    <xf numFmtId="167" fontId="35" fillId="0" borderId="1" xfId="0" applyNumberFormat="1" applyFont="1" applyFill="1" applyBorder="1" applyAlignment="1">
      <alignment horizontal="center" vertical="top" wrapText="1"/>
    </xf>
    <xf numFmtId="0" fontId="18" fillId="0" borderId="1" xfId="0" applyFont="1" applyFill="1" applyBorder="1" applyAlignment="1">
      <alignment horizontal="justify"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wrapText="1"/>
    </xf>
    <xf numFmtId="14" fontId="18" fillId="0" borderId="1" xfId="0" applyNumberFormat="1" applyFont="1" applyFill="1" applyBorder="1" applyAlignment="1">
      <alignment horizontal="center" vertical="top" wrapText="1"/>
    </xf>
    <xf numFmtId="0" fontId="5" fillId="0" borderId="3" xfId="0" applyFont="1" applyFill="1" applyBorder="1" applyAlignment="1">
      <alignment vertical="top" wrapText="1"/>
    </xf>
    <xf numFmtId="14" fontId="35" fillId="0" borderId="1" xfId="0" applyNumberFormat="1" applyFont="1" applyFill="1" applyBorder="1" applyAlignment="1">
      <alignment horizontal="center" vertical="top" wrapText="1"/>
    </xf>
    <xf numFmtId="0" fontId="36" fillId="0" borderId="1" xfId="0" applyFont="1" applyBorder="1" applyAlignment="1">
      <alignment vertical="top" wrapText="1"/>
    </xf>
    <xf numFmtId="0" fontId="36" fillId="0" borderId="2" xfId="0" applyFont="1" applyBorder="1" applyAlignment="1">
      <alignment vertical="top" wrapText="1"/>
    </xf>
    <xf numFmtId="0" fontId="5" fillId="0" borderId="12" xfId="0" applyFont="1" applyFill="1" applyBorder="1" applyAlignment="1">
      <alignment vertical="top" wrapText="1"/>
    </xf>
    <xf numFmtId="0" fontId="18" fillId="0" borderId="5" xfId="0" applyFont="1" applyFill="1" applyBorder="1" applyAlignment="1">
      <alignment horizontal="center" vertical="top" wrapText="1"/>
    </xf>
    <xf numFmtId="0" fontId="18" fillId="0" borderId="6" xfId="0" applyFont="1" applyFill="1" applyBorder="1" applyAlignment="1">
      <alignment horizontal="center" vertical="top" wrapText="1"/>
    </xf>
    <xf numFmtId="0" fontId="5" fillId="0" borderId="1" xfId="0" applyFont="1" applyBorder="1" applyAlignment="1">
      <alignment horizontal="justify" wrapText="1"/>
    </xf>
    <xf numFmtId="0" fontId="18" fillId="11" borderId="1" xfId="0" applyFont="1" applyFill="1" applyBorder="1" applyAlignment="1">
      <alignment horizontal="left" vertical="top" wrapText="1"/>
    </xf>
    <xf numFmtId="164" fontId="18" fillId="11" borderId="1" xfId="0" applyNumberFormat="1" applyFont="1" applyFill="1" applyBorder="1" applyAlignment="1">
      <alignment horizontal="center" vertical="top" wrapText="1"/>
    </xf>
    <xf numFmtId="2" fontId="18" fillId="11" borderId="1" xfId="0" applyNumberFormat="1" applyFont="1" applyFill="1" applyBorder="1" applyAlignment="1">
      <alignment horizontal="center" vertical="top" wrapText="1"/>
    </xf>
    <xf numFmtId="9" fontId="18" fillId="11" borderId="1" xfId="1" applyFont="1" applyFill="1" applyBorder="1" applyAlignment="1">
      <alignment horizontal="center" vertical="top" wrapText="1"/>
    </xf>
    <xf numFmtId="43" fontId="18" fillId="11" borderId="1" xfId="3" applyFont="1" applyFill="1" applyBorder="1" applyAlignment="1">
      <alignment horizontal="center" vertical="top" wrapText="1"/>
    </xf>
    <xf numFmtId="0" fontId="18" fillId="0" borderId="1" xfId="2" applyFont="1" applyFill="1" applyBorder="1" applyAlignment="1" applyProtection="1">
      <alignment horizontal="justify" vertical="top" wrapText="1"/>
    </xf>
    <xf numFmtId="0" fontId="19" fillId="0" borderId="1" xfId="0" applyFont="1" applyFill="1" applyBorder="1" applyAlignment="1">
      <alignment vertical="top" wrapText="1"/>
    </xf>
    <xf numFmtId="2" fontId="2" fillId="4" borderId="1" xfId="0" applyNumberFormat="1" applyFont="1" applyFill="1" applyBorder="1" applyAlignment="1">
      <alignment horizontal="center" vertical="top" wrapText="1"/>
    </xf>
    <xf numFmtId="0" fontId="38" fillId="0" borderId="1" xfId="0" applyFont="1" applyFill="1" applyBorder="1" applyAlignment="1">
      <alignment horizontal="right" vertical="top" wrapText="1"/>
    </xf>
    <xf numFmtId="165" fontId="18" fillId="7" borderId="1" xfId="0" applyNumberFormat="1" applyFont="1" applyFill="1" applyBorder="1" applyAlignment="1">
      <alignment horizontal="center" vertical="top" wrapText="1"/>
    </xf>
    <xf numFmtId="9" fontId="18" fillId="7" borderId="1" xfId="1" applyFont="1" applyFill="1" applyBorder="1" applyAlignment="1">
      <alignment horizontal="center" vertical="top" wrapText="1"/>
    </xf>
    <xf numFmtId="165" fontId="18" fillId="0" borderId="1" xfId="0" applyNumberFormat="1" applyFont="1" applyFill="1" applyBorder="1" applyAlignment="1">
      <alignment horizontal="center" vertical="top" wrapText="1"/>
    </xf>
    <xf numFmtId="0" fontId="18" fillId="0" borderId="1" xfId="0" applyFont="1" applyFill="1" applyBorder="1" applyAlignment="1">
      <alignment horizontal="right" vertical="top" wrapText="1"/>
    </xf>
    <xf numFmtId="0" fontId="19" fillId="3" borderId="1" xfId="0" applyFont="1" applyFill="1" applyBorder="1" applyAlignment="1">
      <alignment horizontal="left" vertical="top" wrapText="1"/>
    </xf>
    <xf numFmtId="2" fontId="19" fillId="3" borderId="1" xfId="0" applyNumberFormat="1" applyFont="1" applyFill="1" applyBorder="1" applyAlignment="1">
      <alignment horizontal="center" vertical="top" wrapText="1"/>
    </xf>
    <xf numFmtId="164" fontId="19" fillId="3" borderId="1" xfId="0" applyNumberFormat="1" applyFont="1" applyFill="1" applyBorder="1" applyAlignment="1">
      <alignment horizontal="center" vertical="top" wrapText="1"/>
    </xf>
    <xf numFmtId="9" fontId="19" fillId="3" borderId="1" xfId="1" applyFont="1" applyFill="1" applyBorder="1" applyAlignment="1">
      <alignment horizontal="center" vertical="top" wrapText="1"/>
    </xf>
    <xf numFmtId="43" fontId="19" fillId="3" borderId="1" xfId="3" applyFont="1" applyFill="1" applyBorder="1" applyAlignment="1">
      <alignment horizontal="center" vertical="top" wrapText="1"/>
    </xf>
    <xf numFmtId="2" fontId="5" fillId="0" borderId="0" xfId="0" applyNumberFormat="1" applyFont="1" applyAlignment="1">
      <alignment horizontal="center" vertical="top"/>
    </xf>
    <xf numFmtId="2" fontId="18" fillId="0" borderId="1" xfId="1" applyNumberFormat="1" applyFont="1" applyFill="1" applyBorder="1" applyAlignment="1">
      <alignment horizontal="center" vertical="top" wrapText="1"/>
    </xf>
    <xf numFmtId="0" fontId="18" fillId="0" borderId="2" xfId="0" applyFont="1" applyFill="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30" fillId="0" borderId="1" xfId="3" applyNumberFormat="1" applyFont="1" applyBorder="1" applyAlignment="1">
      <alignment horizontal="center" vertical="center" wrapText="1"/>
    </xf>
    <xf numFmtId="0" fontId="5" fillId="0" borderId="2" xfId="0" applyFont="1" applyBorder="1" applyAlignment="1">
      <alignment horizontal="center" vertical="center" wrapText="1"/>
    </xf>
    <xf numFmtId="2" fontId="5" fillId="0" borderId="1" xfId="0" applyNumberFormat="1" applyFont="1" applyBorder="1" applyAlignment="1">
      <alignment horizontal="center" vertical="top" wrapText="1"/>
    </xf>
    <xf numFmtId="0" fontId="30" fillId="0" borderId="1" xfId="3" applyNumberFormat="1" applyFont="1" applyBorder="1" applyAlignment="1">
      <alignment horizontal="center" vertical="top" wrapText="1"/>
    </xf>
    <xf numFmtId="9" fontId="5" fillId="0" borderId="1" xfId="0" applyNumberFormat="1" applyFont="1" applyBorder="1" applyAlignment="1">
      <alignment horizontal="center" vertical="top" wrapText="1"/>
    </xf>
    <xf numFmtId="43" fontId="5" fillId="0" borderId="1" xfId="3" applyFont="1" applyBorder="1" applyAlignment="1">
      <alignment horizontal="center" vertical="top" wrapText="1"/>
    </xf>
    <xf numFmtId="0" fontId="5" fillId="0" borderId="23" xfId="0" applyFont="1" applyBorder="1" applyAlignment="1">
      <alignment horizontal="left" vertical="top" wrapText="1"/>
    </xf>
    <xf numFmtId="0" fontId="5" fillId="0" borderId="3" xfId="0" applyFont="1" applyBorder="1" applyAlignment="1">
      <alignment horizontal="center" vertical="top" wrapText="1"/>
    </xf>
    <xf numFmtId="0" fontId="30" fillId="0" borderId="3" xfId="3" applyNumberFormat="1" applyFont="1" applyBorder="1" applyAlignment="1">
      <alignment horizontal="center" vertical="top" wrapText="1"/>
    </xf>
    <xf numFmtId="43" fontId="5" fillId="0" borderId="3" xfId="3" applyFont="1" applyBorder="1" applyAlignment="1">
      <alignment horizontal="center" vertical="top" wrapText="1"/>
    </xf>
    <xf numFmtId="164" fontId="5" fillId="0" borderId="3" xfId="0" applyNumberFormat="1" applyFont="1" applyBorder="1" applyAlignment="1">
      <alignment horizontal="center" vertical="top" wrapText="1"/>
    </xf>
    <xf numFmtId="0" fontId="5" fillId="0" borderId="3" xfId="0" applyFont="1" applyBorder="1" applyAlignment="1">
      <alignment horizontal="center" vertical="center" wrapText="1"/>
    </xf>
    <xf numFmtId="0" fontId="5" fillId="0" borderId="3" xfId="0" applyFont="1" applyBorder="1" applyAlignment="1">
      <alignment horizontal="left" vertical="top" wrapText="1"/>
    </xf>
    <xf numFmtId="1" fontId="18" fillId="4" borderId="3" xfId="0" applyNumberFormat="1" applyFont="1" applyFill="1" applyBorder="1" applyAlignment="1">
      <alignment horizontal="center" vertical="top" wrapText="1"/>
    </xf>
    <xf numFmtId="2" fontId="18" fillId="4" borderId="3" xfId="0" applyNumberFormat="1" applyFont="1" applyFill="1" applyBorder="1" applyAlignment="1">
      <alignment horizontal="center" vertical="top" wrapText="1"/>
    </xf>
    <xf numFmtId="164" fontId="18" fillId="0" borderId="1" xfId="0" applyNumberFormat="1" applyFont="1" applyBorder="1" applyAlignment="1">
      <alignment horizontal="center" vertical="top" wrapText="1"/>
    </xf>
    <xf numFmtId="2" fontId="18" fillId="0" borderId="1" xfId="0" applyNumberFormat="1" applyFont="1" applyBorder="1" applyAlignment="1">
      <alignment horizontal="center" vertical="top" wrapText="1"/>
    </xf>
    <xf numFmtId="0" fontId="18" fillId="2" borderId="1" xfId="0" applyFont="1" applyFill="1" applyBorder="1" applyAlignment="1">
      <alignment horizontal="center" vertical="top" wrapText="1"/>
    </xf>
    <xf numFmtId="43" fontId="18" fillId="0" borderId="1" xfId="3" applyFont="1" applyBorder="1" applyAlignment="1">
      <alignment horizontal="center" vertical="top" wrapText="1"/>
    </xf>
    <xf numFmtId="0" fontId="18" fillId="0" borderId="1" xfId="0" applyFont="1" applyBorder="1" applyAlignment="1">
      <alignment vertical="top" wrapText="1"/>
    </xf>
    <xf numFmtId="9" fontId="18" fillId="2" borderId="1" xfId="1" applyFont="1" applyFill="1" applyBorder="1" applyAlignment="1">
      <alignment horizontal="center" vertical="top" wrapText="1"/>
    </xf>
    <xf numFmtId="9" fontId="18" fillId="0" borderId="1" xfId="1" applyFont="1" applyBorder="1" applyAlignment="1">
      <alignment horizontal="center" vertical="top" wrapText="1"/>
    </xf>
    <xf numFmtId="0" fontId="18" fillId="0" borderId="1" xfId="0" applyFont="1" applyBorder="1" applyAlignment="1">
      <alignment vertical="center" wrapText="1"/>
    </xf>
    <xf numFmtId="2" fontId="18" fillId="2" borderId="1"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40" fillId="0" borderId="1" xfId="0" applyFont="1" applyFill="1" applyBorder="1" applyAlignment="1">
      <alignment horizontal="center" vertical="top" wrapText="1"/>
    </xf>
    <xf numFmtId="1" fontId="32" fillId="0" borderId="1" xfId="0" applyNumberFormat="1" applyFont="1" applyFill="1" applyBorder="1" applyAlignment="1">
      <alignment horizontal="center" vertical="top" wrapText="1"/>
    </xf>
    <xf numFmtId="169" fontId="18" fillId="8" borderId="1" xfId="0" applyNumberFormat="1" applyFont="1" applyFill="1" applyBorder="1" applyAlignment="1">
      <alignment horizontal="center" vertical="top" wrapText="1"/>
    </xf>
    <xf numFmtId="1" fontId="32" fillId="4" borderId="1" xfId="0" applyNumberFormat="1" applyFont="1" applyFill="1" applyBorder="1" applyAlignment="1">
      <alignment horizontal="center" vertical="top" wrapText="1"/>
    </xf>
    <xf numFmtId="1" fontId="18" fillId="0" borderId="1" xfId="3" applyNumberFormat="1" applyFont="1" applyFill="1" applyBorder="1" applyAlignment="1">
      <alignment horizontal="center" vertical="top" wrapText="1"/>
    </xf>
    <xf numFmtId="1" fontId="35" fillId="3" borderId="1" xfId="0" applyNumberFormat="1" applyFont="1" applyFill="1" applyBorder="1" applyAlignment="1">
      <alignment horizontal="center" vertical="top" wrapText="1"/>
    </xf>
    <xf numFmtId="43" fontId="5" fillId="0" borderId="0" xfId="0" applyNumberFormat="1" applyFont="1" applyAlignment="1">
      <alignment horizontal="center" vertical="top" wrapText="1"/>
    </xf>
    <xf numFmtId="0" fontId="18" fillId="0" borderId="3" xfId="0" applyFont="1" applyFill="1" applyBorder="1" applyAlignment="1">
      <alignment horizontal="center" vertical="top" wrapText="1"/>
    </xf>
    <xf numFmtId="0" fontId="30" fillId="0" borderId="1" xfId="3" applyNumberFormat="1" applyFont="1" applyFill="1" applyBorder="1" applyAlignment="1">
      <alignment horizontal="center" vertical="top" wrapText="1"/>
    </xf>
    <xf numFmtId="0" fontId="5" fillId="0" borderId="3" xfId="0" applyFont="1" applyFill="1" applyBorder="1" applyAlignment="1">
      <alignment horizontal="center" vertical="top" wrapText="1"/>
    </xf>
    <xf numFmtId="167" fontId="32" fillId="0" borderId="3" xfId="0" applyNumberFormat="1" applyFont="1" applyFill="1" applyBorder="1" applyAlignment="1">
      <alignment horizontal="center" vertical="top" wrapText="1"/>
    </xf>
    <xf numFmtId="2" fontId="5" fillId="0" borderId="3" xfId="0" applyNumberFormat="1" applyFont="1" applyBorder="1" applyAlignment="1">
      <alignment horizontal="center" vertical="top" wrapText="1"/>
    </xf>
    <xf numFmtId="14" fontId="5" fillId="0" borderId="3" xfId="0" applyNumberFormat="1" applyFont="1" applyBorder="1" applyAlignment="1">
      <alignment horizontal="center" vertical="top" wrapText="1"/>
    </xf>
    <xf numFmtId="9" fontId="5" fillId="0" borderId="3" xfId="0" applyNumberFormat="1" applyFont="1" applyBorder="1" applyAlignment="1">
      <alignment horizontal="center" vertical="top" wrapText="1"/>
    </xf>
    <xf numFmtId="0" fontId="37" fillId="0" borderId="15" xfId="0" applyFont="1" applyBorder="1" applyAlignment="1">
      <alignment horizontal="center" vertical="top"/>
    </xf>
    <xf numFmtId="0" fontId="18" fillId="4" borderId="1" xfId="0" applyFont="1" applyFill="1" applyBorder="1" applyAlignment="1">
      <alignment horizontal="center" vertical="top" wrapText="1"/>
    </xf>
    <xf numFmtId="1" fontId="5" fillId="0" borderId="1" xfId="0" applyNumberFormat="1" applyFont="1" applyBorder="1" applyAlignment="1">
      <alignment horizontal="center" vertical="top" wrapText="1"/>
    </xf>
    <xf numFmtId="0" fontId="18" fillId="14" borderId="2" xfId="0" applyFont="1" applyFill="1" applyBorder="1" applyAlignment="1">
      <alignment horizontal="center" vertical="top" wrapText="1"/>
    </xf>
    <xf numFmtId="2" fontId="5" fillId="0" borderId="0" xfId="0" applyNumberFormat="1" applyFont="1" applyAlignment="1">
      <alignment horizontal="right" vertical="top" wrapText="1"/>
    </xf>
    <xf numFmtId="43" fontId="6" fillId="3" borderId="0" xfId="0" applyNumberFormat="1" applyFont="1" applyFill="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43" fontId="5" fillId="0" borderId="5" xfId="0" applyNumberFormat="1" applyFont="1" applyBorder="1" applyAlignment="1">
      <alignment horizontal="center" vertical="top" wrapText="1"/>
    </xf>
    <xf numFmtId="0" fontId="5" fillId="0" borderId="6" xfId="0" applyFont="1" applyBorder="1" applyAlignment="1">
      <alignment horizontal="center" vertical="top" wrapText="1"/>
    </xf>
    <xf numFmtId="0" fontId="12" fillId="0" borderId="0" xfId="0" applyFont="1" applyAlignment="1">
      <alignment horizontal="center" vertical="top" wrapText="1"/>
    </xf>
    <xf numFmtId="0" fontId="6" fillId="4" borderId="0" xfId="0" applyFont="1" applyFill="1" applyBorder="1" applyAlignment="1">
      <alignment horizontal="center" vertical="top" wrapText="1"/>
    </xf>
    <xf numFmtId="0" fontId="18" fillId="0" borderId="1" xfId="0" applyFont="1" applyFill="1" applyBorder="1" applyAlignment="1">
      <alignment horizontal="center" vertical="top" wrapText="1"/>
    </xf>
    <xf numFmtId="1" fontId="18" fillId="0" borderId="0" xfId="0" applyNumberFormat="1" applyFont="1" applyFill="1" applyBorder="1" applyAlignment="1">
      <alignment horizontal="center" vertical="top" wrapText="1"/>
    </xf>
    <xf numFmtId="0" fontId="18" fillId="0" borderId="0" xfId="0" applyFont="1" applyFill="1" applyBorder="1" applyAlignment="1">
      <alignment horizontal="right" vertical="top" wrapText="1"/>
    </xf>
    <xf numFmtId="2" fontId="18" fillId="0" borderId="0" xfId="0" applyNumberFormat="1" applyFont="1" applyFill="1" applyBorder="1" applyAlignment="1">
      <alignment horizontal="center" vertical="top" wrapText="1"/>
    </xf>
    <xf numFmtId="1" fontId="18" fillId="0" borderId="0" xfId="3" applyNumberFormat="1" applyFont="1" applyFill="1" applyBorder="1" applyAlignment="1">
      <alignment horizontal="center" vertical="top" wrapText="1"/>
    </xf>
    <xf numFmtId="0" fontId="18"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18" fillId="12" borderId="1" xfId="0" applyFont="1" applyFill="1" applyBorder="1" applyAlignment="1">
      <alignment horizontal="center" vertical="top" wrapText="1"/>
    </xf>
    <xf numFmtId="0" fontId="5" fillId="12" borderId="1" xfId="0" applyFont="1" applyFill="1" applyBorder="1" applyAlignment="1">
      <alignment vertical="top" wrapText="1"/>
    </xf>
    <xf numFmtId="1" fontId="18" fillId="12" borderId="1" xfId="0" applyNumberFormat="1" applyFont="1" applyFill="1" applyBorder="1" applyAlignment="1">
      <alignment horizontal="center" vertical="top" wrapText="1"/>
    </xf>
    <xf numFmtId="0" fontId="18" fillId="0" borderId="1" xfId="0" applyFont="1" applyFill="1" applyBorder="1" applyAlignment="1">
      <alignment horizontal="center" vertical="top" wrapText="1"/>
    </xf>
    <xf numFmtId="2" fontId="30" fillId="0" borderId="1" xfId="3" applyNumberFormat="1" applyFont="1" applyFill="1" applyBorder="1" applyAlignment="1">
      <alignment horizontal="center" vertical="top"/>
    </xf>
    <xf numFmtId="43" fontId="3" fillId="0" borderId="0" xfId="0" applyNumberFormat="1" applyFont="1" applyAlignment="1">
      <alignment horizontal="center" vertical="top" wrapText="1"/>
    </xf>
    <xf numFmtId="1" fontId="46" fillId="14" borderId="1" xfId="0" applyNumberFormat="1" applyFont="1" applyFill="1" applyBorder="1" applyAlignment="1">
      <alignment horizontal="center" vertical="top" wrapText="1"/>
    </xf>
    <xf numFmtId="2" fontId="46" fillId="14" borderId="1" xfId="0" applyNumberFormat="1" applyFont="1" applyFill="1" applyBorder="1" applyAlignment="1">
      <alignment horizontal="center" vertical="top" wrapText="1"/>
    </xf>
    <xf numFmtId="1" fontId="46" fillId="14" borderId="1" xfId="3" applyNumberFormat="1" applyFont="1" applyFill="1" applyBorder="1" applyAlignment="1">
      <alignment horizontal="center" vertical="top" wrapText="1"/>
    </xf>
    <xf numFmtId="0" fontId="30" fillId="0" borderId="1" xfId="0" applyFont="1" applyBorder="1" applyAlignment="1">
      <alignment horizontal="center" vertical="center" wrapText="1"/>
    </xf>
    <xf numFmtId="164" fontId="18" fillId="0" borderId="1" xfId="0" applyNumberFormat="1" applyFont="1" applyFill="1" applyBorder="1" applyAlignment="1">
      <alignment vertical="top" wrapText="1"/>
    </xf>
    <xf numFmtId="2" fontId="5" fillId="0" borderId="0" xfId="0" applyNumberFormat="1" applyFont="1" applyAlignment="1">
      <alignment horizontal="center" vertical="top" wrapText="1"/>
    </xf>
    <xf numFmtId="0" fontId="33" fillId="0" borderId="2" xfId="0" applyFont="1" applyFill="1" applyBorder="1" applyAlignment="1">
      <alignment horizontal="center" vertical="top" wrapText="1"/>
    </xf>
    <xf numFmtId="1" fontId="47" fillId="0" borderId="1" xfId="3" applyNumberFormat="1" applyFont="1" applyFill="1" applyBorder="1" applyAlignment="1">
      <alignment horizontal="center" vertical="top" wrapText="1"/>
    </xf>
    <xf numFmtId="9" fontId="47" fillId="0" borderId="1" xfId="1" applyFont="1" applyFill="1" applyBorder="1" applyAlignment="1">
      <alignment horizontal="center" vertical="top" wrapText="1"/>
    </xf>
    <xf numFmtId="0" fontId="18" fillId="0" borderId="1" xfId="0" applyFont="1" applyFill="1" applyBorder="1" applyAlignment="1">
      <alignment horizontal="center" vertical="top" wrapText="1"/>
    </xf>
    <xf numFmtId="0" fontId="47" fillId="0" borderId="3" xfId="0" applyFont="1" applyBorder="1" applyAlignment="1">
      <alignment horizontal="center" vertical="top" wrapText="1"/>
    </xf>
    <xf numFmtId="43" fontId="2" fillId="0" borderId="5" xfId="3" applyFont="1" applyBorder="1" applyAlignment="1">
      <alignment horizontal="center" vertical="top" wrapText="1"/>
    </xf>
    <xf numFmtId="43" fontId="2" fillId="0" borderId="6" xfId="3" applyFont="1" applyBorder="1" applyAlignment="1">
      <alignment horizontal="center" vertical="top" wrapText="1"/>
    </xf>
    <xf numFmtId="16" fontId="11" fillId="0" borderId="8" xfId="0" applyNumberFormat="1" applyFont="1" applyFill="1" applyBorder="1" applyAlignment="1">
      <alignment horizontal="center" vertical="top" wrapText="1"/>
    </xf>
    <xf numFmtId="168" fontId="11" fillId="0" borderId="8" xfId="0" applyNumberFormat="1" applyFont="1" applyFill="1" applyBorder="1" applyAlignment="1">
      <alignment horizontal="center" vertical="top" wrapText="1"/>
    </xf>
    <xf numFmtId="0" fontId="4" fillId="0" borderId="1"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43" fontId="5" fillId="0" borderId="5" xfId="3" applyFont="1" applyBorder="1" applyAlignment="1">
      <alignment horizontal="right" vertical="top" wrapText="1"/>
    </xf>
    <xf numFmtId="43" fontId="5" fillId="0" borderId="6" xfId="3" applyFont="1" applyBorder="1" applyAlignment="1">
      <alignment horizontal="right" vertical="top" wrapText="1"/>
    </xf>
    <xf numFmtId="43" fontId="8" fillId="0" borderId="5" xfId="0" applyNumberFormat="1" applyFont="1" applyBorder="1" applyAlignment="1">
      <alignment horizontal="center" vertical="top" wrapText="1"/>
    </xf>
    <xf numFmtId="0" fontId="8" fillId="0" borderId="6"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43" fontId="2" fillId="0" borderId="5" xfId="3" applyFont="1" applyBorder="1" applyAlignment="1">
      <alignment horizontal="right" vertical="top" wrapText="1"/>
    </xf>
    <xf numFmtId="43" fontId="2" fillId="0" borderId="6" xfId="3" applyFont="1" applyBorder="1" applyAlignment="1">
      <alignment horizontal="right" vertical="top" wrapText="1"/>
    </xf>
    <xf numFmtId="43" fontId="5" fillId="0" borderId="5" xfId="0" applyNumberFormat="1" applyFont="1" applyBorder="1" applyAlignment="1">
      <alignment horizontal="right" vertical="top"/>
    </xf>
    <xf numFmtId="43" fontId="5" fillId="0" borderId="6" xfId="0" applyNumberFormat="1" applyFont="1" applyBorder="1" applyAlignment="1">
      <alignment horizontal="right" vertical="top"/>
    </xf>
    <xf numFmtId="0" fontId="18" fillId="3" borderId="1" xfId="0" applyFont="1" applyFill="1" applyBorder="1" applyAlignment="1">
      <alignment horizontal="right" vertical="top" wrapText="1"/>
    </xf>
    <xf numFmtId="0" fontId="18" fillId="3" borderId="3" xfId="0" applyFont="1" applyFill="1" applyBorder="1" applyAlignment="1">
      <alignment horizontal="right" vertical="top" wrapText="1"/>
    </xf>
    <xf numFmtId="0" fontId="12" fillId="0" borderId="0" xfId="0" applyFont="1" applyFill="1" applyAlignment="1">
      <alignment horizontal="center" vertical="top" wrapText="1"/>
    </xf>
    <xf numFmtId="0" fontId="11" fillId="0" borderId="0" xfId="0" applyFont="1" applyFill="1" applyAlignment="1">
      <alignment horizontal="left" vertical="top" wrapText="1"/>
    </xf>
    <xf numFmtId="0" fontId="18" fillId="0" borderId="2"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1" xfId="0" applyFont="1" applyFill="1" applyBorder="1" applyAlignment="1">
      <alignment horizontal="center" vertical="top" wrapText="1"/>
    </xf>
    <xf numFmtId="0" fontId="18" fillId="0" borderId="2" xfId="0" applyFont="1" applyFill="1" applyBorder="1" applyAlignment="1">
      <alignment vertical="top" wrapText="1"/>
    </xf>
    <xf numFmtId="0" fontId="18" fillId="0" borderId="3" xfId="0" applyFont="1" applyFill="1" applyBorder="1" applyAlignment="1">
      <alignment vertical="top" wrapText="1"/>
    </xf>
    <xf numFmtId="0" fontId="18" fillId="3" borderId="2" xfId="0" applyFont="1" applyFill="1" applyBorder="1" applyAlignment="1">
      <alignment horizontal="center" vertical="top" wrapText="1"/>
    </xf>
    <xf numFmtId="0" fontId="0" fillId="3" borderId="3" xfId="0" applyFill="1" applyBorder="1"/>
    <xf numFmtId="1" fontId="18" fillId="0" borderId="2" xfId="0" applyNumberFormat="1" applyFont="1" applyFill="1" applyBorder="1" applyAlignment="1">
      <alignment horizontal="center" vertical="top" wrapText="1"/>
    </xf>
    <xf numFmtId="1" fontId="18" fillId="0" borderId="3" xfId="0" applyNumberFormat="1" applyFont="1" applyFill="1" applyBorder="1" applyAlignment="1">
      <alignment horizontal="center" vertical="top" wrapText="1"/>
    </xf>
    <xf numFmtId="0" fontId="11" fillId="0" borderId="8" xfId="0" applyFont="1" applyFill="1" applyBorder="1" applyAlignment="1">
      <alignment horizontal="center"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42" fillId="0" borderId="1" xfId="0" applyFont="1" applyFill="1" applyBorder="1" applyAlignment="1">
      <alignment horizontal="center" vertical="top" wrapText="1"/>
    </xf>
    <xf numFmtId="0" fontId="13" fillId="0" borderId="0" xfId="0" applyFont="1" applyBorder="1" applyAlignment="1">
      <alignmen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29" fillId="0" borderId="5" xfId="0" applyFont="1" applyBorder="1" applyAlignment="1">
      <alignment horizontal="center" vertical="top" wrapText="1"/>
    </xf>
    <xf numFmtId="0" fontId="29" fillId="0" borderId="6" xfId="0" applyFont="1" applyBorder="1" applyAlignment="1">
      <alignment horizontal="center" vertical="top" wrapText="1"/>
    </xf>
    <xf numFmtId="2" fontId="2" fillId="0" borderId="5" xfId="3" applyNumberFormat="1" applyFont="1" applyBorder="1" applyAlignment="1">
      <alignment horizontal="right" vertical="top" wrapText="1"/>
    </xf>
    <xf numFmtId="2" fontId="2" fillId="0" borderId="6" xfId="3" applyNumberFormat="1" applyFont="1" applyBorder="1" applyAlignment="1">
      <alignment horizontal="right" vertical="top" wrapText="1"/>
    </xf>
    <xf numFmtId="0" fontId="18" fillId="14" borderId="1" xfId="0" applyFont="1" applyFill="1" applyBorder="1" applyAlignment="1">
      <alignment horizontal="right" vertical="top" wrapText="1"/>
    </xf>
    <xf numFmtId="1" fontId="18" fillId="8" borderId="5" xfId="0" applyNumberFormat="1" applyFont="1" applyFill="1" applyBorder="1" applyAlignment="1">
      <alignment horizontal="right" vertical="top" wrapText="1"/>
    </xf>
    <xf numFmtId="1" fontId="18" fillId="8" borderId="9" xfId="0" applyNumberFormat="1" applyFont="1" applyFill="1" applyBorder="1" applyAlignment="1">
      <alignment horizontal="right" vertical="top" wrapText="1"/>
    </xf>
    <xf numFmtId="1" fontId="18" fillId="8" borderId="6" xfId="0" applyNumberFormat="1" applyFont="1" applyFill="1" applyBorder="1" applyAlignment="1">
      <alignment horizontal="right" vertical="top" wrapText="1"/>
    </xf>
    <xf numFmtId="0" fontId="18" fillId="8" borderId="1" xfId="0" applyFont="1" applyFill="1" applyBorder="1" applyAlignment="1">
      <alignment horizontal="right" vertical="top" wrapText="1"/>
    </xf>
    <xf numFmtId="2" fontId="5" fillId="0" borderId="0" xfId="0" applyNumberFormat="1" applyFont="1" applyAlignment="1">
      <alignment horizontal="center" vertical="top" wrapText="1"/>
    </xf>
    <xf numFmtId="0" fontId="5" fillId="0" borderId="0" xfId="0" applyFont="1" applyAlignment="1">
      <alignment horizontal="center" vertical="top" wrapText="1"/>
    </xf>
    <xf numFmtId="0" fontId="41" fillId="0" borderId="1" xfId="0" applyFont="1" applyFill="1" applyBorder="1" applyAlignment="1">
      <alignment horizontal="center" vertical="top" wrapText="1"/>
    </xf>
    <xf numFmtId="0" fontId="43" fillId="7" borderId="1" xfId="0" applyFont="1" applyFill="1" applyBorder="1" applyAlignment="1">
      <alignment horizontal="right" vertical="top" wrapText="1"/>
    </xf>
    <xf numFmtId="0" fontId="18" fillId="4" borderId="1" xfId="0" applyFont="1" applyFill="1" applyBorder="1" applyAlignment="1">
      <alignment horizontal="right" vertical="top" wrapText="1"/>
    </xf>
    <xf numFmtId="2" fontId="19" fillId="0" borderId="0" xfId="0" applyNumberFormat="1" applyFont="1" applyAlignment="1">
      <alignment horizontal="center" vertical="top" wrapText="1"/>
    </xf>
    <xf numFmtId="0" fontId="19" fillId="0" borderId="0" xfId="0" applyFont="1" applyAlignment="1">
      <alignment horizontal="center" vertical="top" wrapText="1"/>
    </xf>
    <xf numFmtId="1" fontId="10" fillId="0" borderId="0" xfId="0" applyNumberFormat="1" applyFont="1" applyAlignment="1">
      <alignment horizontal="center" vertical="top" wrapText="1"/>
    </xf>
    <xf numFmtId="2" fontId="10" fillId="0" borderId="0" xfId="0" applyNumberFormat="1" applyFont="1" applyAlignment="1">
      <alignment horizontal="center" vertical="top" wrapText="1"/>
    </xf>
    <xf numFmtId="43" fontId="29" fillId="0" borderId="5" xfId="3" applyFont="1" applyBorder="1" applyAlignment="1">
      <alignment horizontal="center" vertical="top" wrapText="1"/>
    </xf>
    <xf numFmtId="43" fontId="29" fillId="0" borderId="6" xfId="3" applyFont="1" applyBorder="1" applyAlignment="1">
      <alignment horizontal="center" vertical="top" wrapText="1"/>
    </xf>
    <xf numFmtId="2" fontId="8" fillId="0" borderId="10" xfId="0" applyNumberFormat="1" applyFont="1" applyBorder="1" applyAlignment="1">
      <alignment horizontal="center" vertical="top" wrapText="1"/>
    </xf>
    <xf numFmtId="2" fontId="12" fillId="0" borderId="0" xfId="0" applyNumberFormat="1" applyFont="1" applyAlignment="1">
      <alignment horizontal="center" vertical="top" wrapText="1"/>
    </xf>
    <xf numFmtId="0" fontId="12" fillId="0" borderId="0" xfId="0" applyFont="1" applyAlignment="1">
      <alignment horizontal="center" vertical="top" wrapText="1"/>
    </xf>
    <xf numFmtId="0" fontId="42" fillId="2" borderId="1" xfId="0" applyFont="1" applyFill="1" applyBorder="1" applyAlignment="1">
      <alignment horizontal="center" vertical="top" wrapText="1"/>
    </xf>
    <xf numFmtId="0" fontId="44" fillId="0" borderId="1" xfId="0" applyFont="1" applyFill="1" applyBorder="1" applyAlignment="1">
      <alignment horizontal="center" vertical="top" wrapText="1"/>
    </xf>
    <xf numFmtId="0" fontId="10" fillId="6" borderId="1" xfId="0" applyFont="1" applyFill="1" applyBorder="1" applyAlignment="1">
      <alignment horizontal="right" vertical="top" wrapText="1"/>
    </xf>
    <xf numFmtId="0" fontId="43" fillId="3" borderId="1" xfId="0" applyFont="1" applyFill="1" applyBorder="1" applyAlignment="1">
      <alignment horizontal="center" vertical="top" wrapText="1"/>
    </xf>
    <xf numFmtId="0" fontId="19" fillId="8" borderId="1" xfId="0" applyFont="1" applyFill="1" applyBorder="1" applyAlignment="1">
      <alignment horizontal="right" vertical="top" wrapText="1"/>
    </xf>
    <xf numFmtId="0" fontId="43" fillId="8" borderId="1" xfId="0" applyFont="1" applyFill="1" applyBorder="1" applyAlignment="1">
      <alignment horizontal="right" vertical="top" wrapText="1"/>
    </xf>
    <xf numFmtId="0" fontId="18" fillId="4" borderId="3" xfId="0" applyFont="1" applyFill="1" applyBorder="1" applyAlignment="1">
      <alignment horizontal="right" vertical="top" wrapText="1"/>
    </xf>
    <xf numFmtId="0" fontId="46" fillId="0" borderId="1" xfId="0" applyFont="1" applyBorder="1" applyAlignment="1">
      <alignment horizontal="center" vertical="top" wrapText="1"/>
    </xf>
    <xf numFmtId="0" fontId="19" fillId="0" borderId="1" xfId="0" applyFont="1" applyBorder="1" applyAlignment="1">
      <alignment horizontal="center" vertical="top" wrapText="1"/>
    </xf>
    <xf numFmtId="0" fontId="38" fillId="0" borderId="1" xfId="0" applyFont="1" applyFill="1" applyBorder="1" applyAlignment="1">
      <alignment horizontal="center" vertical="top" wrapText="1"/>
    </xf>
    <xf numFmtId="0" fontId="19" fillId="4" borderId="3" xfId="0" applyFont="1" applyFill="1" applyBorder="1" applyAlignment="1">
      <alignment horizontal="right" vertical="top" wrapText="1"/>
    </xf>
    <xf numFmtId="0" fontId="19" fillId="4" borderId="1" xfId="0" applyFont="1" applyFill="1" applyBorder="1" applyAlignment="1">
      <alignment horizontal="right" vertical="top" wrapText="1"/>
    </xf>
    <xf numFmtId="0" fontId="18" fillId="4" borderId="1" xfId="0" applyFont="1" applyFill="1" applyBorder="1" applyAlignment="1">
      <alignment horizontal="center" vertical="top" wrapText="1"/>
    </xf>
    <xf numFmtId="0" fontId="2" fillId="4" borderId="1" xfId="0" applyFont="1" applyFill="1" applyBorder="1" applyAlignment="1">
      <alignment horizontal="right" vertical="top" wrapText="1"/>
    </xf>
    <xf numFmtId="0" fontId="45" fillId="3" borderId="1" xfId="0" applyFont="1" applyFill="1" applyBorder="1" applyAlignment="1">
      <alignment horizontal="center" vertical="top" wrapText="1"/>
    </xf>
    <xf numFmtId="2" fontId="9" fillId="0" borderId="0" xfId="0" applyNumberFormat="1" applyFont="1" applyBorder="1" applyAlignment="1">
      <alignment horizontal="center" vertical="top" wrapText="1"/>
    </xf>
    <xf numFmtId="0" fontId="10" fillId="0" borderId="0" xfId="0" applyFont="1" applyAlignment="1">
      <alignment horizontal="center" vertical="center" wrapText="1"/>
    </xf>
    <xf numFmtId="2" fontId="5" fillId="0" borderId="0" xfId="0" applyNumberFormat="1" applyFont="1" applyBorder="1" applyAlignment="1">
      <alignment horizontal="center" vertical="top" wrapText="1"/>
    </xf>
    <xf numFmtId="1" fontId="5" fillId="0" borderId="0" xfId="0" applyNumberFormat="1" applyFont="1" applyAlignment="1">
      <alignment horizontal="center" vertical="top" wrapText="1"/>
    </xf>
    <xf numFmtId="43" fontId="5" fillId="0" borderId="5" xfId="0" applyNumberFormat="1" applyFont="1" applyBorder="1" applyAlignment="1">
      <alignment horizontal="center" vertical="top" wrapText="1"/>
    </xf>
    <xf numFmtId="0" fontId="3" fillId="0" borderId="0" xfId="0" applyFont="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8" fillId="0" borderId="0" xfId="0" applyFont="1" applyAlignment="1">
      <alignment horizontal="center"/>
    </xf>
    <xf numFmtId="0" fontId="25" fillId="9" borderId="15" xfId="0" applyFont="1" applyFill="1" applyBorder="1" applyAlignment="1">
      <alignment horizontal="center"/>
    </xf>
    <xf numFmtId="0" fontId="25" fillId="9" borderId="16" xfId="0" applyFont="1" applyFill="1" applyBorder="1" applyAlignment="1">
      <alignment horizontal="center"/>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12" borderId="19" xfId="0" applyFill="1" applyBorder="1" applyAlignment="1">
      <alignment horizontal="center" vertical="center"/>
    </xf>
    <xf numFmtId="0" fontId="0" fillId="12" borderId="18" xfId="0" applyFill="1" applyBorder="1" applyAlignment="1">
      <alignment horizontal="center" vertical="center"/>
    </xf>
    <xf numFmtId="0" fontId="0" fillId="3" borderId="19" xfId="0" applyFill="1" applyBorder="1" applyAlignment="1">
      <alignment horizontal="center" vertical="center"/>
    </xf>
    <xf numFmtId="0" fontId="0" fillId="3" borderId="18" xfId="0" applyFill="1" applyBorder="1" applyAlignment="1">
      <alignment horizontal="center" vertical="center"/>
    </xf>
    <xf numFmtId="0" fontId="0" fillId="13" borderId="19" xfId="0" applyFill="1" applyBorder="1" applyAlignment="1">
      <alignment horizontal="center" vertical="center"/>
    </xf>
    <xf numFmtId="0" fontId="0" fillId="13" borderId="18" xfId="0" applyFill="1" applyBorder="1" applyAlignment="1">
      <alignment horizontal="center" vertical="center"/>
    </xf>
    <xf numFmtId="0" fontId="0" fillId="3" borderId="19" xfId="0" applyFill="1" applyBorder="1" applyAlignment="1">
      <alignment horizontal="center"/>
    </xf>
    <xf numFmtId="0" fontId="0" fillId="3" borderId="18" xfId="0" applyFill="1" applyBorder="1" applyAlignment="1">
      <alignment horizontal="center"/>
    </xf>
    <xf numFmtId="0" fontId="0" fillId="13" borderId="19" xfId="0" applyFill="1" applyBorder="1" applyAlignment="1">
      <alignment horizontal="center"/>
    </xf>
    <xf numFmtId="0" fontId="0" fillId="13" borderId="18" xfId="0" applyFill="1" applyBorder="1" applyAlignment="1">
      <alignment horizontal="center"/>
    </xf>
    <xf numFmtId="0" fontId="0" fillId="3" borderId="17" xfId="0" applyFill="1" applyBorder="1" applyAlignment="1">
      <alignment horizontal="center"/>
    </xf>
  </cellXfs>
  <cellStyles count="4">
    <cellStyle name="Comma" xfId="3" builtinId="3"/>
    <cellStyle name="Hyperlink" xfId="2" builtinId="8"/>
    <cellStyle name="Normal" xfId="0" builtinId="0"/>
    <cellStyle name="Percent" xfId="1" builtinId="5"/>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115.127.40.33/officer/MyTenders.jsp" TargetMode="External"/><Relationship Id="rId3" Type="http://schemas.openxmlformats.org/officeDocument/2006/relationships/hyperlink" Target="https://115.127.40.33/officer/MyTenders.jsp" TargetMode="External"/><Relationship Id="rId7" Type="http://schemas.openxmlformats.org/officeDocument/2006/relationships/hyperlink" Target="https://115.127.40.33/officer/MyTenders.jsp" TargetMode="External"/><Relationship Id="rId12" Type="http://schemas.openxmlformats.org/officeDocument/2006/relationships/printerSettings" Target="../printerSettings/printerSettings1.bin"/><Relationship Id="rId2" Type="http://schemas.openxmlformats.org/officeDocument/2006/relationships/hyperlink" Target="https://115.127.40.33/officer/MyTenders.jsp" TargetMode="External"/><Relationship Id="rId1" Type="http://schemas.openxmlformats.org/officeDocument/2006/relationships/hyperlink" Target="https://115.127.40.33/officer/MyTenders.jsp" TargetMode="External"/><Relationship Id="rId6" Type="http://schemas.openxmlformats.org/officeDocument/2006/relationships/hyperlink" Target="https://115.127.40.33/officer/MyTenders.jsp" TargetMode="External"/><Relationship Id="rId11" Type="http://schemas.openxmlformats.org/officeDocument/2006/relationships/hyperlink" Target="https://115.127.40.33/officer/MyTenders.jsp" TargetMode="External"/><Relationship Id="rId5" Type="http://schemas.openxmlformats.org/officeDocument/2006/relationships/hyperlink" Target="https://115.127.40.33/officer/MyTenders.jsp" TargetMode="External"/><Relationship Id="rId10" Type="http://schemas.openxmlformats.org/officeDocument/2006/relationships/hyperlink" Target="https://115.127.40.33/officer/MyTenders.jsp" TargetMode="External"/><Relationship Id="rId4" Type="http://schemas.openxmlformats.org/officeDocument/2006/relationships/hyperlink" Target="https://115.127.40.33/officer/MyTenders.jsp" TargetMode="External"/><Relationship Id="rId9" Type="http://schemas.openxmlformats.org/officeDocument/2006/relationships/hyperlink" Target="https://115.127.40.33/officer/MyTenders.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329"/>
  <sheetViews>
    <sheetView showGridLines="0" tabSelected="1" zoomScaleNormal="100" zoomScaleSheetLayoutView="100" workbookViewId="0">
      <pane ySplit="5" topLeftCell="A6" activePane="bottomLeft" state="frozen"/>
      <selection activeCell="G1" sqref="G1"/>
      <selection pane="bottomLeft" sqref="A1:XFD1"/>
    </sheetView>
  </sheetViews>
  <sheetFormatPr defaultRowHeight="18.75"/>
  <cols>
    <col min="1" max="1" width="3.7109375" style="9" customWidth="1"/>
    <col min="2" max="2" width="8.28515625" style="8" customWidth="1"/>
    <col min="3" max="3" width="20.140625" style="36" customWidth="1"/>
    <col min="4" max="4" width="9.85546875" style="8" customWidth="1"/>
    <col min="5" max="5" width="6" style="8" customWidth="1"/>
    <col min="6" max="6" width="5.85546875" style="22" customWidth="1"/>
    <col min="7" max="7" width="5.42578125" style="8" customWidth="1"/>
    <col min="8" max="8" width="4.85546875" style="8" customWidth="1"/>
    <col min="9" max="9" width="5" style="8" customWidth="1"/>
    <col min="10" max="10" width="11.42578125" style="6" customWidth="1"/>
    <col min="11" max="11" width="10" style="6" customWidth="1"/>
    <col min="12" max="13" width="8.140625" style="8" customWidth="1"/>
    <col min="14" max="14" width="7.5703125" style="8" customWidth="1"/>
    <col min="15" max="15" width="7.140625" style="8" customWidth="1"/>
    <col min="16" max="16" width="7.42578125" style="8" customWidth="1"/>
    <col min="17" max="17" width="6.7109375" style="31" customWidth="1"/>
    <col min="18" max="18" width="12.42578125" style="90" customWidth="1"/>
    <col min="19" max="19" width="5" style="8" customWidth="1"/>
    <col min="20" max="20" width="9.5703125" style="29" customWidth="1"/>
    <col min="21" max="21" width="6.42578125" style="8" customWidth="1"/>
    <col min="22" max="22" width="0.140625" style="47" hidden="1" customWidth="1"/>
    <col min="23" max="23" width="1.42578125" style="8" hidden="1" customWidth="1"/>
    <col min="24" max="24" width="9.5703125" style="8" bestFit="1" customWidth="1"/>
    <col min="25" max="25" width="16" style="8" customWidth="1"/>
    <col min="26" max="16384" width="9.140625" style="8"/>
  </cols>
  <sheetData>
    <row r="1" spans="1:24" ht="23.25" customHeight="1">
      <c r="A1" s="365" t="s">
        <v>910</v>
      </c>
      <c r="B1" s="365"/>
      <c r="C1" s="365"/>
      <c r="D1" s="365"/>
      <c r="E1" s="365"/>
      <c r="F1" s="365"/>
      <c r="G1" s="365"/>
      <c r="H1" s="365"/>
      <c r="I1" s="365"/>
      <c r="J1" s="365"/>
      <c r="K1" s="365"/>
      <c r="L1" s="365"/>
      <c r="M1" s="365"/>
      <c r="N1" s="365"/>
      <c r="O1" s="365"/>
      <c r="P1" s="365"/>
      <c r="Q1" s="365"/>
      <c r="R1" s="365"/>
      <c r="S1" s="365"/>
      <c r="T1" s="365"/>
      <c r="U1" s="365"/>
      <c r="V1" s="55"/>
    </row>
    <row r="2" spans="1:24" s="10" customFormat="1" ht="13.5" customHeight="1">
      <c r="A2" s="48"/>
      <c r="B2" s="366" t="s">
        <v>16</v>
      </c>
      <c r="C2" s="366"/>
      <c r="D2" s="366"/>
      <c r="E2" s="366"/>
      <c r="F2" s="366"/>
      <c r="G2" s="366"/>
      <c r="H2" s="366"/>
      <c r="I2" s="366"/>
      <c r="J2" s="11"/>
      <c r="K2" s="11"/>
      <c r="L2" s="48"/>
      <c r="M2" s="48"/>
      <c r="N2" s="49"/>
      <c r="O2" s="49"/>
      <c r="P2" s="50"/>
      <c r="Q2" s="50"/>
      <c r="R2" s="87"/>
      <c r="S2" s="51"/>
      <c r="T2" s="52"/>
      <c r="U2" s="48"/>
      <c r="V2" s="55"/>
    </row>
    <row r="3" spans="1:24" s="10" customFormat="1" ht="15.75" customHeight="1">
      <c r="A3" s="48"/>
      <c r="B3" s="48"/>
      <c r="C3" s="53"/>
      <c r="D3" s="48"/>
      <c r="E3" s="48"/>
      <c r="F3" s="54"/>
      <c r="G3" s="48"/>
      <c r="H3" s="48"/>
      <c r="I3" s="48"/>
      <c r="J3" s="11"/>
      <c r="K3" s="91"/>
      <c r="L3" s="48"/>
      <c r="M3" s="348"/>
      <c r="N3" s="348"/>
      <c r="O3" s="376" t="s">
        <v>1146</v>
      </c>
      <c r="P3" s="376"/>
      <c r="Q3" s="376"/>
      <c r="R3" s="376"/>
      <c r="S3" s="158"/>
      <c r="T3" s="349">
        <v>44169</v>
      </c>
      <c r="U3" s="349"/>
      <c r="V3" s="55"/>
    </row>
    <row r="4" spans="1:24" s="2" customFormat="1" ht="33.75" customHeight="1">
      <c r="A4" s="367" t="s">
        <v>295</v>
      </c>
      <c r="B4" s="367" t="s">
        <v>0</v>
      </c>
      <c r="C4" s="377" t="s">
        <v>13</v>
      </c>
      <c r="D4" s="367" t="s">
        <v>1</v>
      </c>
      <c r="E4" s="369" t="s">
        <v>2</v>
      </c>
      <c r="F4" s="369"/>
      <c r="G4" s="369"/>
      <c r="H4" s="369"/>
      <c r="I4" s="369"/>
      <c r="J4" s="370" t="s">
        <v>229</v>
      </c>
      <c r="K4" s="370" t="s">
        <v>1150</v>
      </c>
      <c r="L4" s="370" t="s">
        <v>723</v>
      </c>
      <c r="M4" s="370" t="s">
        <v>3</v>
      </c>
      <c r="N4" s="370" t="s">
        <v>4</v>
      </c>
      <c r="O4" s="370" t="s">
        <v>15</v>
      </c>
      <c r="P4" s="367" t="s">
        <v>5</v>
      </c>
      <c r="Q4" s="372" t="s">
        <v>14</v>
      </c>
      <c r="R4" s="369" t="s">
        <v>6</v>
      </c>
      <c r="S4" s="369"/>
      <c r="T4" s="374" t="s">
        <v>764</v>
      </c>
      <c r="U4" s="367" t="s">
        <v>7</v>
      </c>
      <c r="V4" s="367" t="s">
        <v>811</v>
      </c>
    </row>
    <row r="5" spans="1:24" s="2" customFormat="1" ht="50.25" customHeight="1">
      <c r="A5" s="368"/>
      <c r="B5" s="368"/>
      <c r="C5" s="378"/>
      <c r="D5" s="368"/>
      <c r="E5" s="232" t="s">
        <v>8</v>
      </c>
      <c r="F5" s="339" t="s">
        <v>1145</v>
      </c>
      <c r="G5" s="232" t="s">
        <v>702</v>
      </c>
      <c r="H5" s="232" t="s">
        <v>9</v>
      </c>
      <c r="I5" s="232" t="s">
        <v>10</v>
      </c>
      <c r="J5" s="371"/>
      <c r="K5" s="371"/>
      <c r="L5" s="371"/>
      <c r="M5" s="371"/>
      <c r="N5" s="371"/>
      <c r="O5" s="371"/>
      <c r="P5" s="368"/>
      <c r="Q5" s="373"/>
      <c r="R5" s="101" t="s">
        <v>11</v>
      </c>
      <c r="S5" s="101" t="s">
        <v>12</v>
      </c>
      <c r="T5" s="375"/>
      <c r="U5" s="368"/>
      <c r="V5" s="368"/>
    </row>
    <row r="6" spans="1:24" s="2" customFormat="1" ht="12">
      <c r="A6" s="101">
        <v>1</v>
      </c>
      <c r="B6" s="101">
        <v>2</v>
      </c>
      <c r="C6" s="101">
        <v>3</v>
      </c>
      <c r="D6" s="101">
        <v>4</v>
      </c>
      <c r="E6" s="101">
        <v>5</v>
      </c>
      <c r="F6" s="101">
        <v>6</v>
      </c>
      <c r="G6" s="101">
        <v>7</v>
      </c>
      <c r="H6" s="101">
        <v>8</v>
      </c>
      <c r="I6" s="101">
        <v>9</v>
      </c>
      <c r="J6" s="101">
        <v>10</v>
      </c>
      <c r="K6" s="344" t="s">
        <v>1149</v>
      </c>
      <c r="L6" s="101">
        <v>12</v>
      </c>
      <c r="M6" s="101">
        <v>13</v>
      </c>
      <c r="N6" s="101">
        <v>14</v>
      </c>
      <c r="O6" s="101">
        <v>15</v>
      </c>
      <c r="P6" s="101">
        <v>16</v>
      </c>
      <c r="Q6" s="101">
        <v>17</v>
      </c>
      <c r="R6" s="101">
        <v>18</v>
      </c>
      <c r="S6" s="101">
        <v>19</v>
      </c>
      <c r="T6" s="62">
        <v>20</v>
      </c>
      <c r="U6" s="101">
        <v>21</v>
      </c>
      <c r="V6" s="101">
        <v>22</v>
      </c>
    </row>
    <row r="7" spans="1:24" s="6" customFormat="1" ht="17.25" customHeight="1">
      <c r="A7" s="57"/>
      <c r="B7" s="406" t="s">
        <v>798</v>
      </c>
      <c r="C7" s="406"/>
      <c r="D7" s="406"/>
      <c r="E7" s="57"/>
      <c r="F7" s="60"/>
      <c r="G7" s="57"/>
      <c r="H7" s="57"/>
      <c r="I7" s="57"/>
      <c r="J7" s="61"/>
      <c r="K7" s="57"/>
      <c r="L7" s="56"/>
      <c r="M7" s="56"/>
      <c r="N7" s="56"/>
      <c r="O7" s="56"/>
      <c r="P7" s="57"/>
      <c r="Q7" s="58"/>
      <c r="R7" s="88"/>
      <c r="S7" s="58"/>
      <c r="T7" s="62"/>
      <c r="U7" s="57"/>
      <c r="V7" s="101"/>
    </row>
    <row r="8" spans="1:24" s="6" customFormat="1" ht="50.25" customHeight="1">
      <c r="A8" s="222">
        <v>1</v>
      </c>
      <c r="B8" s="222" t="s">
        <v>27</v>
      </c>
      <c r="C8" s="226" t="s">
        <v>28</v>
      </c>
      <c r="D8" s="222">
        <v>509184073</v>
      </c>
      <c r="E8" s="222"/>
      <c r="F8" s="59">
        <v>1</v>
      </c>
      <c r="G8" s="222"/>
      <c r="H8" s="222"/>
      <c r="I8" s="222"/>
      <c r="J8" s="227">
        <v>5256034</v>
      </c>
      <c r="K8" s="227">
        <v>5256034</v>
      </c>
      <c r="L8" s="227" t="s">
        <v>52</v>
      </c>
      <c r="M8" s="227" t="s">
        <v>70</v>
      </c>
      <c r="N8" s="227" t="s">
        <v>1125</v>
      </c>
      <c r="O8" s="222" t="s">
        <v>71</v>
      </c>
      <c r="P8" s="228" t="s">
        <v>990</v>
      </c>
      <c r="Q8" s="229">
        <v>1</v>
      </c>
      <c r="R8" s="300">
        <v>5256034</v>
      </c>
      <c r="S8" s="229">
        <f t="shared" ref="S8:S12" si="0">R8/K8*100/100</f>
        <v>1</v>
      </c>
      <c r="T8" s="62"/>
      <c r="U8" s="222" t="s">
        <v>254</v>
      </c>
      <c r="V8" s="101" t="s">
        <v>693</v>
      </c>
      <c r="X8" s="225">
        <f>K8-R8</f>
        <v>0</v>
      </c>
    </row>
    <row r="9" spans="1:24" s="11" customFormat="1" ht="45" customHeight="1">
      <c r="A9" s="222">
        <v>2</v>
      </c>
      <c r="B9" s="222" t="s">
        <v>29</v>
      </c>
      <c r="C9" s="226" t="s">
        <v>30</v>
      </c>
      <c r="D9" s="222">
        <v>509183012</v>
      </c>
      <c r="E9" s="222"/>
      <c r="F9" s="59">
        <v>0.8</v>
      </c>
      <c r="G9" s="222"/>
      <c r="H9" s="222"/>
      <c r="I9" s="222"/>
      <c r="J9" s="227">
        <v>4996230</v>
      </c>
      <c r="K9" s="227">
        <v>4993002</v>
      </c>
      <c r="L9" s="227" t="s">
        <v>53</v>
      </c>
      <c r="M9" s="227" t="s">
        <v>72</v>
      </c>
      <c r="N9" s="227" t="s">
        <v>1126</v>
      </c>
      <c r="O9" s="222" t="s">
        <v>73</v>
      </c>
      <c r="P9" s="228" t="s">
        <v>991</v>
      </c>
      <c r="Q9" s="229">
        <v>1</v>
      </c>
      <c r="R9" s="300">
        <v>4991165</v>
      </c>
      <c r="S9" s="229">
        <f t="shared" si="0"/>
        <v>0.99963208506625878</v>
      </c>
      <c r="T9" s="62"/>
      <c r="U9" s="222" t="s">
        <v>254</v>
      </c>
      <c r="V9" s="101" t="s">
        <v>693</v>
      </c>
      <c r="X9" s="225">
        <f t="shared" ref="X9:X30" si="1">K9-R9</f>
        <v>1837</v>
      </c>
    </row>
    <row r="10" spans="1:24" s="6" customFormat="1" ht="37.5" customHeight="1">
      <c r="A10" s="222">
        <v>3</v>
      </c>
      <c r="B10" s="222" t="s">
        <v>31</v>
      </c>
      <c r="C10" s="226" t="s">
        <v>93</v>
      </c>
      <c r="D10" s="222">
        <v>509182011</v>
      </c>
      <c r="E10" s="222"/>
      <c r="F10" s="59">
        <v>0</v>
      </c>
      <c r="G10" s="222"/>
      <c r="H10" s="222"/>
      <c r="I10" s="59">
        <v>1.9</v>
      </c>
      <c r="J10" s="227">
        <v>6192063</v>
      </c>
      <c r="K10" s="227">
        <v>6151913</v>
      </c>
      <c r="L10" s="227" t="s">
        <v>54</v>
      </c>
      <c r="M10" s="227" t="s">
        <v>74</v>
      </c>
      <c r="N10" s="227" t="s">
        <v>72</v>
      </c>
      <c r="O10" s="227" t="s">
        <v>75</v>
      </c>
      <c r="P10" s="228" t="s">
        <v>992</v>
      </c>
      <c r="Q10" s="229">
        <v>1</v>
      </c>
      <c r="R10" s="300">
        <v>6145694</v>
      </c>
      <c r="S10" s="229">
        <f t="shared" si="0"/>
        <v>0.99898909493681076</v>
      </c>
      <c r="T10" s="62"/>
      <c r="U10" s="222" t="s">
        <v>254</v>
      </c>
      <c r="V10" s="101" t="s">
        <v>693</v>
      </c>
      <c r="X10" s="225">
        <f t="shared" si="1"/>
        <v>6219</v>
      </c>
    </row>
    <row r="11" spans="1:24" s="6" customFormat="1" ht="48" customHeight="1">
      <c r="A11" s="222">
        <v>4</v>
      </c>
      <c r="B11" s="222" t="s">
        <v>32</v>
      </c>
      <c r="C11" s="226" t="s">
        <v>33</v>
      </c>
      <c r="D11" s="222">
        <v>509182015</v>
      </c>
      <c r="E11" s="222"/>
      <c r="F11" s="59">
        <v>0</v>
      </c>
      <c r="G11" s="222"/>
      <c r="H11" s="222"/>
      <c r="I11" s="59">
        <v>2.5</v>
      </c>
      <c r="J11" s="227">
        <v>4442625</v>
      </c>
      <c r="K11" s="227">
        <v>4422590</v>
      </c>
      <c r="L11" s="227" t="s">
        <v>54</v>
      </c>
      <c r="M11" s="227" t="s">
        <v>74</v>
      </c>
      <c r="N11" s="227" t="s">
        <v>1127</v>
      </c>
      <c r="O11" s="227" t="s">
        <v>75</v>
      </c>
      <c r="P11" s="231">
        <v>42645</v>
      </c>
      <c r="Q11" s="229">
        <v>1</v>
      </c>
      <c r="R11" s="300">
        <v>4403688</v>
      </c>
      <c r="S11" s="229">
        <f t="shared" si="0"/>
        <v>0.99572603383989933</v>
      </c>
      <c r="T11" s="62"/>
      <c r="U11" s="222" t="s">
        <v>254</v>
      </c>
      <c r="V11" s="101" t="s">
        <v>693</v>
      </c>
      <c r="X11" s="225">
        <f t="shared" si="1"/>
        <v>18902</v>
      </c>
    </row>
    <row r="12" spans="1:24" s="6" customFormat="1" ht="60.75" customHeight="1">
      <c r="A12" s="222">
        <v>5</v>
      </c>
      <c r="B12" s="222" t="s">
        <v>34</v>
      </c>
      <c r="C12" s="226" t="s">
        <v>94</v>
      </c>
      <c r="D12" s="222">
        <v>509185144</v>
      </c>
      <c r="E12" s="222"/>
      <c r="F12" s="59">
        <v>0.7</v>
      </c>
      <c r="G12" s="222"/>
      <c r="H12" s="222"/>
      <c r="I12" s="222"/>
      <c r="J12" s="227">
        <v>3139853</v>
      </c>
      <c r="K12" s="227">
        <v>3139682</v>
      </c>
      <c r="L12" s="227" t="s">
        <v>55</v>
      </c>
      <c r="M12" s="227" t="s">
        <v>76</v>
      </c>
      <c r="N12" s="227" t="s">
        <v>1128</v>
      </c>
      <c r="O12" s="227" t="s">
        <v>77</v>
      </c>
      <c r="P12" s="231" t="s">
        <v>993</v>
      </c>
      <c r="Q12" s="229">
        <v>1</v>
      </c>
      <c r="R12" s="300">
        <v>3135447</v>
      </c>
      <c r="S12" s="229">
        <f t="shared" si="0"/>
        <v>0.99865113728078181</v>
      </c>
      <c r="T12" s="62"/>
      <c r="U12" s="222" t="s">
        <v>254</v>
      </c>
      <c r="V12" s="101" t="s">
        <v>693</v>
      </c>
      <c r="X12" s="225">
        <f t="shared" si="1"/>
        <v>4235</v>
      </c>
    </row>
    <row r="13" spans="1:24" s="6" customFormat="1" ht="58.5" customHeight="1">
      <c r="A13" s="222">
        <v>6</v>
      </c>
      <c r="B13" s="222" t="s">
        <v>35</v>
      </c>
      <c r="C13" s="226" t="s">
        <v>36</v>
      </c>
      <c r="D13" s="222">
        <v>509182008</v>
      </c>
      <c r="E13" s="222"/>
      <c r="F13" s="59">
        <v>0</v>
      </c>
      <c r="G13" s="222"/>
      <c r="H13" s="222"/>
      <c r="I13" s="59">
        <v>3</v>
      </c>
      <c r="J13" s="227">
        <v>8171771</v>
      </c>
      <c r="K13" s="227">
        <v>8171771</v>
      </c>
      <c r="L13" s="227" t="s">
        <v>56</v>
      </c>
      <c r="M13" s="227" t="s">
        <v>78</v>
      </c>
      <c r="N13" s="227" t="s">
        <v>157</v>
      </c>
      <c r="O13" s="222" t="s">
        <v>79</v>
      </c>
      <c r="P13" s="231" t="s">
        <v>992</v>
      </c>
      <c r="Q13" s="229">
        <v>1</v>
      </c>
      <c r="R13" s="300">
        <v>8011184</v>
      </c>
      <c r="S13" s="229">
        <v>1</v>
      </c>
      <c r="T13" s="62"/>
      <c r="U13" s="222" t="s">
        <v>254</v>
      </c>
      <c r="V13" s="101" t="s">
        <v>693</v>
      </c>
      <c r="X13" s="225">
        <f t="shared" si="1"/>
        <v>160587</v>
      </c>
    </row>
    <row r="14" spans="1:24" s="6" customFormat="1" ht="68.25" customHeight="1">
      <c r="A14" s="222">
        <v>7</v>
      </c>
      <c r="B14" s="222" t="s">
        <v>37</v>
      </c>
      <c r="C14" s="226" t="s">
        <v>38</v>
      </c>
      <c r="D14" s="222">
        <v>509182008</v>
      </c>
      <c r="E14" s="222"/>
      <c r="F14" s="59">
        <v>0</v>
      </c>
      <c r="G14" s="222"/>
      <c r="H14" s="222"/>
      <c r="I14" s="59">
        <v>3</v>
      </c>
      <c r="J14" s="227">
        <v>7548390</v>
      </c>
      <c r="K14" s="227">
        <v>7548357</v>
      </c>
      <c r="L14" s="227" t="s">
        <v>57</v>
      </c>
      <c r="M14" s="227" t="s">
        <v>75</v>
      </c>
      <c r="N14" s="227" t="s">
        <v>1129</v>
      </c>
      <c r="O14" s="222" t="s">
        <v>756</v>
      </c>
      <c r="P14" s="231">
        <v>42341</v>
      </c>
      <c r="Q14" s="229">
        <v>1</v>
      </c>
      <c r="R14" s="300">
        <v>7333137</v>
      </c>
      <c r="S14" s="229">
        <v>1</v>
      </c>
      <c r="T14" s="62"/>
      <c r="U14" s="222" t="s">
        <v>254</v>
      </c>
      <c r="V14" s="101" t="s">
        <v>693</v>
      </c>
      <c r="X14" s="225">
        <f t="shared" si="1"/>
        <v>215220</v>
      </c>
    </row>
    <row r="15" spans="1:24" s="6" customFormat="1" ht="42" customHeight="1">
      <c r="A15" s="222">
        <v>8</v>
      </c>
      <c r="B15" s="222" t="s">
        <v>39</v>
      </c>
      <c r="C15" s="226" t="s">
        <v>91</v>
      </c>
      <c r="D15" s="222">
        <v>509184070</v>
      </c>
      <c r="E15" s="222"/>
      <c r="F15" s="59">
        <v>0</v>
      </c>
      <c r="G15" s="222"/>
      <c r="H15" s="222"/>
      <c r="I15" s="59">
        <v>1.2</v>
      </c>
      <c r="J15" s="227">
        <v>2525944</v>
      </c>
      <c r="K15" s="227">
        <v>2525677</v>
      </c>
      <c r="L15" s="227" t="s">
        <v>55</v>
      </c>
      <c r="M15" s="227" t="s">
        <v>74</v>
      </c>
      <c r="N15" s="227" t="s">
        <v>74</v>
      </c>
      <c r="O15" s="227" t="s">
        <v>77</v>
      </c>
      <c r="P15" s="231" t="s">
        <v>994</v>
      </c>
      <c r="Q15" s="229">
        <v>1</v>
      </c>
      <c r="R15" s="300">
        <v>2525677</v>
      </c>
      <c r="S15" s="229">
        <v>1</v>
      </c>
      <c r="T15" s="62"/>
      <c r="U15" s="222" t="s">
        <v>254</v>
      </c>
      <c r="V15" s="101" t="s">
        <v>693</v>
      </c>
      <c r="X15" s="225">
        <f t="shared" si="1"/>
        <v>0</v>
      </c>
    </row>
    <row r="16" spans="1:24" s="6" customFormat="1" ht="45.75" customHeight="1">
      <c r="A16" s="222">
        <v>9</v>
      </c>
      <c r="B16" s="232" t="s">
        <v>643</v>
      </c>
      <c r="C16" s="226" t="s">
        <v>733</v>
      </c>
      <c r="D16" s="222">
        <v>509185096</v>
      </c>
      <c r="E16" s="222"/>
      <c r="F16" s="59">
        <v>2</v>
      </c>
      <c r="G16" s="222"/>
      <c r="H16" s="222"/>
      <c r="I16" s="222"/>
      <c r="J16" s="227">
        <v>8956626</v>
      </c>
      <c r="K16" s="227">
        <v>8593921</v>
      </c>
      <c r="L16" s="227" t="s">
        <v>720</v>
      </c>
      <c r="M16" s="227" t="s">
        <v>674</v>
      </c>
      <c r="N16" s="227" t="s">
        <v>674</v>
      </c>
      <c r="O16" s="233" t="s">
        <v>721</v>
      </c>
      <c r="P16" s="231" t="s">
        <v>995</v>
      </c>
      <c r="Q16" s="229">
        <v>1</v>
      </c>
      <c r="R16" s="300">
        <v>8588131</v>
      </c>
      <c r="S16" s="229">
        <v>1</v>
      </c>
      <c r="T16" s="62"/>
      <c r="U16" s="222" t="s">
        <v>254</v>
      </c>
      <c r="V16" s="101" t="s">
        <v>693</v>
      </c>
      <c r="X16" s="225">
        <f t="shared" si="1"/>
        <v>5790</v>
      </c>
    </row>
    <row r="17" spans="1:25" s="6" customFormat="1" ht="66" customHeight="1">
      <c r="A17" s="222">
        <v>10</v>
      </c>
      <c r="B17" s="222" t="s">
        <v>40</v>
      </c>
      <c r="C17" s="226" t="s">
        <v>92</v>
      </c>
      <c r="D17" s="222">
        <v>509184049</v>
      </c>
      <c r="E17" s="222"/>
      <c r="F17" s="59">
        <v>4.43</v>
      </c>
      <c r="G17" s="222"/>
      <c r="H17" s="222"/>
      <c r="I17" s="222"/>
      <c r="J17" s="227">
        <v>11624958</v>
      </c>
      <c r="K17" s="227">
        <v>11648452</v>
      </c>
      <c r="L17" s="227" t="s">
        <v>58</v>
      </c>
      <c r="M17" s="227" t="s">
        <v>81</v>
      </c>
      <c r="N17" s="227" t="s">
        <v>81</v>
      </c>
      <c r="O17" s="227" t="s">
        <v>82</v>
      </c>
      <c r="P17" s="231">
        <v>41923</v>
      </c>
      <c r="Q17" s="229">
        <v>1</v>
      </c>
      <c r="R17" s="300">
        <v>11634795</v>
      </c>
      <c r="S17" s="229">
        <f t="shared" ref="S17:S21" si="2">R17/K17*100/100</f>
        <v>0.99882756953456142</v>
      </c>
      <c r="T17" s="62"/>
      <c r="U17" s="222" t="s">
        <v>254</v>
      </c>
      <c r="V17" s="101" t="s">
        <v>693</v>
      </c>
      <c r="X17" s="225">
        <f t="shared" si="1"/>
        <v>13657</v>
      </c>
    </row>
    <row r="18" spans="1:25" s="6" customFormat="1" ht="47.25" customHeight="1">
      <c r="A18" s="222">
        <v>11</v>
      </c>
      <c r="B18" s="222" t="s">
        <v>41</v>
      </c>
      <c r="C18" s="226" t="s">
        <v>42</v>
      </c>
      <c r="D18" s="222">
        <v>509185406</v>
      </c>
      <c r="E18" s="222"/>
      <c r="F18" s="59">
        <v>2</v>
      </c>
      <c r="G18" s="222"/>
      <c r="H18" s="222"/>
      <c r="I18" s="222"/>
      <c r="J18" s="227">
        <v>8832467</v>
      </c>
      <c r="K18" s="227">
        <v>8832216</v>
      </c>
      <c r="L18" s="227" t="s">
        <v>59</v>
      </c>
      <c r="M18" s="227" t="s">
        <v>82</v>
      </c>
      <c r="N18" s="227" t="s">
        <v>82</v>
      </c>
      <c r="O18" s="222" t="s">
        <v>83</v>
      </c>
      <c r="P18" s="231" t="s">
        <v>996</v>
      </c>
      <c r="Q18" s="229">
        <v>1</v>
      </c>
      <c r="R18" s="300">
        <v>8819716</v>
      </c>
      <c r="S18" s="229">
        <f t="shared" si="2"/>
        <v>0.99858472664164921</v>
      </c>
      <c r="T18" s="62"/>
      <c r="U18" s="222" t="s">
        <v>254</v>
      </c>
      <c r="V18" s="101" t="s">
        <v>693</v>
      </c>
      <c r="X18" s="225">
        <f t="shared" si="1"/>
        <v>12500</v>
      </c>
    </row>
    <row r="19" spans="1:25" s="11" customFormat="1" ht="56.25" customHeight="1">
      <c r="A19" s="222">
        <v>12</v>
      </c>
      <c r="B19" s="222" t="s">
        <v>32</v>
      </c>
      <c r="C19" s="226" t="s">
        <v>138</v>
      </c>
      <c r="D19" s="222">
        <v>509182008</v>
      </c>
      <c r="E19" s="222"/>
      <c r="F19" s="59">
        <v>1.5</v>
      </c>
      <c r="G19" s="227"/>
      <c r="H19" s="227"/>
      <c r="I19" s="227">
        <v>1</v>
      </c>
      <c r="J19" s="227">
        <v>3360362</v>
      </c>
      <c r="K19" s="227">
        <v>3358681</v>
      </c>
      <c r="L19" s="227" t="s">
        <v>430</v>
      </c>
      <c r="M19" s="227" t="s">
        <v>377</v>
      </c>
      <c r="N19" s="227" t="s">
        <v>377</v>
      </c>
      <c r="O19" s="222" t="s">
        <v>431</v>
      </c>
      <c r="P19" s="231" t="s">
        <v>997</v>
      </c>
      <c r="Q19" s="229">
        <v>1</v>
      </c>
      <c r="R19" s="300">
        <v>3358681</v>
      </c>
      <c r="S19" s="229">
        <f t="shared" si="2"/>
        <v>1</v>
      </c>
      <c r="T19" s="62"/>
      <c r="U19" s="222" t="s">
        <v>254</v>
      </c>
      <c r="V19" s="101" t="s">
        <v>693</v>
      </c>
      <c r="X19" s="225">
        <f t="shared" si="1"/>
        <v>0</v>
      </c>
    </row>
    <row r="20" spans="1:25" s="6" customFormat="1" ht="48" customHeight="1">
      <c r="A20" s="222">
        <v>13</v>
      </c>
      <c r="B20" s="222" t="s">
        <v>43</v>
      </c>
      <c r="C20" s="226" t="s">
        <v>583</v>
      </c>
      <c r="D20" s="222">
        <v>509182030</v>
      </c>
      <c r="E20" s="222"/>
      <c r="F20" s="59">
        <v>1.8540000000000001</v>
      </c>
      <c r="G20" s="227"/>
      <c r="H20" s="227"/>
      <c r="I20" s="227"/>
      <c r="J20" s="227">
        <v>4837912</v>
      </c>
      <c r="K20" s="227">
        <v>4837912</v>
      </c>
      <c r="L20" s="227" t="s">
        <v>60</v>
      </c>
      <c r="M20" s="227" t="s">
        <v>84</v>
      </c>
      <c r="N20" s="227" t="s">
        <v>84</v>
      </c>
      <c r="O20" s="222" t="s">
        <v>626</v>
      </c>
      <c r="P20" s="231" t="s">
        <v>992</v>
      </c>
      <c r="Q20" s="229">
        <v>1</v>
      </c>
      <c r="R20" s="300">
        <v>4834452</v>
      </c>
      <c r="S20" s="229">
        <f t="shared" si="2"/>
        <v>0.99928481543277348</v>
      </c>
      <c r="T20" s="62"/>
      <c r="U20" s="222" t="s">
        <v>254</v>
      </c>
      <c r="V20" s="101" t="s">
        <v>693</v>
      </c>
      <c r="X20" s="225">
        <f t="shared" si="1"/>
        <v>3460</v>
      </c>
    </row>
    <row r="21" spans="1:25" s="6" customFormat="1" ht="54" customHeight="1">
      <c r="A21" s="222">
        <v>14</v>
      </c>
      <c r="B21" s="222" t="s">
        <v>710</v>
      </c>
      <c r="C21" s="226" t="s">
        <v>711</v>
      </c>
      <c r="D21" s="222">
        <v>509182015</v>
      </c>
      <c r="E21" s="222"/>
      <c r="F21" s="59">
        <v>0</v>
      </c>
      <c r="G21" s="222"/>
      <c r="H21" s="222"/>
      <c r="I21" s="59">
        <v>1</v>
      </c>
      <c r="J21" s="227">
        <v>3538144</v>
      </c>
      <c r="K21" s="227">
        <v>3536345</v>
      </c>
      <c r="L21" s="227" t="s">
        <v>584</v>
      </c>
      <c r="M21" s="227" t="s">
        <v>636</v>
      </c>
      <c r="N21" s="227" t="s">
        <v>636</v>
      </c>
      <c r="O21" s="222" t="s">
        <v>288</v>
      </c>
      <c r="P21" s="231">
        <v>42007</v>
      </c>
      <c r="Q21" s="229">
        <v>1</v>
      </c>
      <c r="R21" s="300">
        <v>3530197</v>
      </c>
      <c r="S21" s="229">
        <f t="shared" si="2"/>
        <v>0.99826148184071395</v>
      </c>
      <c r="T21" s="62"/>
      <c r="U21" s="222" t="s">
        <v>254</v>
      </c>
      <c r="V21" s="101" t="s">
        <v>693</v>
      </c>
      <c r="X21" s="225">
        <f t="shared" si="1"/>
        <v>6148</v>
      </c>
    </row>
    <row r="22" spans="1:25" s="6" customFormat="1" ht="57" customHeight="1">
      <c r="A22" s="222">
        <v>15</v>
      </c>
      <c r="B22" s="222" t="s">
        <v>395</v>
      </c>
      <c r="C22" s="226" t="s">
        <v>44</v>
      </c>
      <c r="D22" s="222">
        <v>509185154</v>
      </c>
      <c r="E22" s="222"/>
      <c r="F22" s="59">
        <v>1</v>
      </c>
      <c r="G22" s="222"/>
      <c r="H22" s="222"/>
      <c r="I22" s="222"/>
      <c r="J22" s="227">
        <v>4693575</v>
      </c>
      <c r="K22" s="227">
        <v>5113997</v>
      </c>
      <c r="L22" s="227" t="s">
        <v>61</v>
      </c>
      <c r="M22" s="227" t="s">
        <v>85</v>
      </c>
      <c r="N22" s="227" t="s">
        <v>85</v>
      </c>
      <c r="O22" s="222" t="s">
        <v>626</v>
      </c>
      <c r="P22" s="211">
        <v>42222</v>
      </c>
      <c r="Q22" s="229">
        <v>1</v>
      </c>
      <c r="R22" s="300">
        <v>4856532</v>
      </c>
      <c r="S22" s="229">
        <v>1</v>
      </c>
      <c r="T22" s="62"/>
      <c r="U22" s="222" t="s">
        <v>254</v>
      </c>
      <c r="V22" s="101" t="s">
        <v>693</v>
      </c>
      <c r="X22" s="225">
        <f t="shared" si="1"/>
        <v>257465</v>
      </c>
    </row>
    <row r="23" spans="1:25" s="11" customFormat="1" ht="39.75" customHeight="1">
      <c r="A23" s="222">
        <v>16</v>
      </c>
      <c r="B23" s="222" t="s">
        <v>45</v>
      </c>
      <c r="C23" s="226" t="s">
        <v>46</v>
      </c>
      <c r="D23" s="222">
        <v>509182008</v>
      </c>
      <c r="E23" s="222"/>
      <c r="F23" s="59">
        <v>1</v>
      </c>
      <c r="G23" s="222"/>
      <c r="H23" s="222"/>
      <c r="I23" s="222"/>
      <c r="J23" s="227">
        <v>3522362</v>
      </c>
      <c r="K23" s="227">
        <v>3522337</v>
      </c>
      <c r="L23" s="227" t="s">
        <v>62</v>
      </c>
      <c r="M23" s="227" t="s">
        <v>75</v>
      </c>
      <c r="N23" s="227" t="s">
        <v>75</v>
      </c>
      <c r="O23" s="222" t="s">
        <v>625</v>
      </c>
      <c r="P23" s="231" t="s">
        <v>998</v>
      </c>
      <c r="Q23" s="229">
        <v>1</v>
      </c>
      <c r="R23" s="300">
        <v>3517152</v>
      </c>
      <c r="S23" s="229">
        <v>1</v>
      </c>
      <c r="T23" s="62"/>
      <c r="U23" s="222" t="s">
        <v>254</v>
      </c>
      <c r="V23" s="101" t="s">
        <v>693</v>
      </c>
      <c r="X23" s="225">
        <f t="shared" si="1"/>
        <v>5185</v>
      </c>
    </row>
    <row r="24" spans="1:25" s="6" customFormat="1" ht="58.5" customHeight="1">
      <c r="A24" s="222">
        <v>17</v>
      </c>
      <c r="B24" s="222" t="s">
        <v>200</v>
      </c>
      <c r="C24" s="226" t="s">
        <v>201</v>
      </c>
      <c r="D24" s="222">
        <v>509185159</v>
      </c>
      <c r="E24" s="222"/>
      <c r="F24" s="59">
        <v>1.35</v>
      </c>
      <c r="G24" s="222"/>
      <c r="H24" s="222"/>
      <c r="I24" s="222"/>
      <c r="J24" s="227">
        <v>5914829</v>
      </c>
      <c r="K24" s="227">
        <v>4975497</v>
      </c>
      <c r="L24" s="227" t="s">
        <v>640</v>
      </c>
      <c r="M24" s="227" t="s">
        <v>641</v>
      </c>
      <c r="N24" s="227" t="s">
        <v>641</v>
      </c>
      <c r="O24" s="227" t="s">
        <v>642</v>
      </c>
      <c r="P24" s="231" t="s">
        <v>999</v>
      </c>
      <c r="Q24" s="229">
        <v>1</v>
      </c>
      <c r="R24" s="300">
        <v>4965397</v>
      </c>
      <c r="S24" s="229">
        <f t="shared" ref="S24" si="3">R24/K24*100/100</f>
        <v>0.99797005203701261</v>
      </c>
      <c r="T24" s="62"/>
      <c r="U24" s="222" t="s">
        <v>254</v>
      </c>
      <c r="V24" s="101" t="s">
        <v>693</v>
      </c>
      <c r="X24" s="225">
        <f t="shared" si="1"/>
        <v>10100</v>
      </c>
    </row>
    <row r="25" spans="1:25" s="6" customFormat="1" ht="67.5" customHeight="1">
      <c r="A25" s="222">
        <v>18</v>
      </c>
      <c r="B25" s="222" t="s">
        <v>210</v>
      </c>
      <c r="C25" s="226" t="s">
        <v>211</v>
      </c>
      <c r="D25" s="222">
        <v>509182010</v>
      </c>
      <c r="E25" s="222"/>
      <c r="F25" s="59">
        <v>0</v>
      </c>
      <c r="G25" s="222"/>
      <c r="H25" s="222"/>
      <c r="I25" s="222">
        <v>1.35</v>
      </c>
      <c r="J25" s="227">
        <v>6625260</v>
      </c>
      <c r="K25" s="227">
        <v>6619600</v>
      </c>
      <c r="L25" s="227" t="s">
        <v>311</v>
      </c>
      <c r="M25" s="227" t="s">
        <v>312</v>
      </c>
      <c r="N25" s="227" t="s">
        <v>312</v>
      </c>
      <c r="O25" s="222" t="s">
        <v>313</v>
      </c>
      <c r="P25" s="231" t="s">
        <v>1000</v>
      </c>
      <c r="Q25" s="229">
        <v>1</v>
      </c>
      <c r="R25" s="300">
        <v>6227628</v>
      </c>
      <c r="S25" s="229">
        <v>1</v>
      </c>
      <c r="T25" s="62"/>
      <c r="U25" s="222" t="s">
        <v>254</v>
      </c>
      <c r="V25" s="101" t="s">
        <v>693</v>
      </c>
      <c r="X25" s="225">
        <f t="shared" si="1"/>
        <v>391972</v>
      </c>
    </row>
    <row r="26" spans="1:25" s="6" customFormat="1" ht="59.25" customHeight="1">
      <c r="A26" s="222">
        <v>19</v>
      </c>
      <c r="B26" s="222" t="s">
        <v>212</v>
      </c>
      <c r="C26" s="226" t="s">
        <v>213</v>
      </c>
      <c r="D26" s="222">
        <v>50918414</v>
      </c>
      <c r="E26" s="222"/>
      <c r="F26" s="59">
        <v>0</v>
      </c>
      <c r="G26" s="222"/>
      <c r="H26" s="222"/>
      <c r="I26" s="59">
        <v>1.7</v>
      </c>
      <c r="J26" s="227">
        <v>4863602</v>
      </c>
      <c r="K26" s="227">
        <v>4859028</v>
      </c>
      <c r="L26" s="227" t="s">
        <v>317</v>
      </c>
      <c r="M26" s="227" t="s">
        <v>307</v>
      </c>
      <c r="N26" s="227" t="s">
        <v>307</v>
      </c>
      <c r="O26" s="222" t="s">
        <v>318</v>
      </c>
      <c r="P26" s="231">
        <v>42283</v>
      </c>
      <c r="Q26" s="229">
        <v>1</v>
      </c>
      <c r="R26" s="300">
        <v>4859028</v>
      </c>
      <c r="S26" s="229">
        <f t="shared" ref="S26:S31" si="4">R26/K26*100/100</f>
        <v>1</v>
      </c>
      <c r="T26" s="62"/>
      <c r="U26" s="222" t="s">
        <v>254</v>
      </c>
      <c r="V26" s="101" t="s">
        <v>693</v>
      </c>
      <c r="X26" s="225">
        <f t="shared" si="1"/>
        <v>0</v>
      </c>
    </row>
    <row r="27" spans="1:25" s="6" customFormat="1" ht="52.5" customHeight="1">
      <c r="A27" s="222">
        <v>20</v>
      </c>
      <c r="B27" s="222" t="s">
        <v>373</v>
      </c>
      <c r="C27" s="226" t="s">
        <v>383</v>
      </c>
      <c r="D27" s="222">
        <v>509185097</v>
      </c>
      <c r="E27" s="222"/>
      <c r="F27" s="59">
        <v>1</v>
      </c>
      <c r="G27" s="222"/>
      <c r="H27" s="222"/>
      <c r="I27" s="222"/>
      <c r="J27" s="227">
        <v>5845270</v>
      </c>
      <c r="K27" s="227">
        <v>5841615</v>
      </c>
      <c r="L27" s="227" t="s">
        <v>374</v>
      </c>
      <c r="M27" s="227" t="s">
        <v>72</v>
      </c>
      <c r="N27" s="227" t="s">
        <v>72</v>
      </c>
      <c r="O27" s="227" t="s">
        <v>375</v>
      </c>
      <c r="P27" s="231" t="s">
        <v>1001</v>
      </c>
      <c r="Q27" s="229">
        <v>1</v>
      </c>
      <c r="R27" s="300">
        <v>5840883</v>
      </c>
      <c r="S27" s="229">
        <f>R27/K27*100/100</f>
        <v>0.99987469218700653</v>
      </c>
      <c r="T27" s="62"/>
      <c r="U27" s="222" t="s">
        <v>254</v>
      </c>
      <c r="V27" s="101" t="s">
        <v>693</v>
      </c>
      <c r="X27" s="225">
        <f t="shared" si="1"/>
        <v>732</v>
      </c>
    </row>
    <row r="28" spans="1:25" s="6" customFormat="1" ht="36" customHeight="1">
      <c r="A28" s="222">
        <v>21</v>
      </c>
      <c r="B28" s="222" t="s">
        <v>789</v>
      </c>
      <c r="C28" s="226" t="s">
        <v>214</v>
      </c>
      <c r="D28" s="222">
        <v>509184062</v>
      </c>
      <c r="E28" s="222"/>
      <c r="F28" s="59">
        <v>1</v>
      </c>
      <c r="G28" s="222"/>
      <c r="H28" s="222"/>
      <c r="I28" s="222"/>
      <c r="J28" s="227">
        <v>4754619</v>
      </c>
      <c r="K28" s="227">
        <v>4754707</v>
      </c>
      <c r="L28" s="227" t="s">
        <v>310</v>
      </c>
      <c r="M28" s="227" t="s">
        <v>307</v>
      </c>
      <c r="N28" s="227" t="s">
        <v>307</v>
      </c>
      <c r="O28" s="222" t="s">
        <v>744</v>
      </c>
      <c r="P28" s="234">
        <v>42644</v>
      </c>
      <c r="Q28" s="229">
        <v>1</v>
      </c>
      <c r="R28" s="300">
        <v>4744606</v>
      </c>
      <c r="S28" s="229">
        <f>R28/K28*100/100</f>
        <v>0.9978755788737349</v>
      </c>
      <c r="T28" s="62"/>
      <c r="U28" s="222" t="s">
        <v>254</v>
      </c>
      <c r="V28" s="101" t="s">
        <v>693</v>
      </c>
      <c r="X28" s="225">
        <f t="shared" si="1"/>
        <v>10101</v>
      </c>
    </row>
    <row r="29" spans="1:25" s="6" customFormat="1" ht="50.25" customHeight="1">
      <c r="A29" s="222">
        <v>22</v>
      </c>
      <c r="B29" s="222" t="s">
        <v>204</v>
      </c>
      <c r="C29" s="226" t="s">
        <v>205</v>
      </c>
      <c r="D29" s="222">
        <v>509185179</v>
      </c>
      <c r="E29" s="222"/>
      <c r="F29" s="59"/>
      <c r="G29" s="222"/>
      <c r="H29" s="222"/>
      <c r="I29" s="59">
        <v>1.2</v>
      </c>
      <c r="J29" s="227">
        <v>3318977</v>
      </c>
      <c r="K29" s="227">
        <v>2886633</v>
      </c>
      <c r="L29" s="227" t="s">
        <v>709</v>
      </c>
      <c r="M29" s="227" t="s">
        <v>786</v>
      </c>
      <c r="N29" s="227" t="s">
        <v>786</v>
      </c>
      <c r="O29" s="222" t="s">
        <v>787</v>
      </c>
      <c r="P29" s="234" t="s">
        <v>1002</v>
      </c>
      <c r="Q29" s="229">
        <v>1</v>
      </c>
      <c r="R29" s="300">
        <v>2878297</v>
      </c>
      <c r="S29" s="229">
        <f>R29/K29*100/100</f>
        <v>0.99711220650494881</v>
      </c>
      <c r="T29" s="62"/>
      <c r="U29" s="222" t="s">
        <v>254</v>
      </c>
      <c r="V29" s="101" t="s">
        <v>693</v>
      </c>
      <c r="X29" s="225">
        <f t="shared" si="1"/>
        <v>8336</v>
      </c>
    </row>
    <row r="30" spans="1:25" s="6" customFormat="1" ht="36.75" customHeight="1">
      <c r="A30" s="222">
        <v>23</v>
      </c>
      <c r="B30" s="222" t="s">
        <v>384</v>
      </c>
      <c r="C30" s="226" t="s">
        <v>385</v>
      </c>
      <c r="D30" s="222">
        <v>509184041</v>
      </c>
      <c r="E30" s="222"/>
      <c r="F30" s="59"/>
      <c r="G30" s="222"/>
      <c r="H30" s="222"/>
      <c r="I30" s="59">
        <v>3.7</v>
      </c>
      <c r="J30" s="227">
        <v>6840361</v>
      </c>
      <c r="K30" s="227">
        <v>6830100</v>
      </c>
      <c r="L30" s="227" t="s">
        <v>386</v>
      </c>
      <c r="M30" s="227" t="s">
        <v>343</v>
      </c>
      <c r="N30" s="227" t="s">
        <v>343</v>
      </c>
      <c r="O30" s="227" t="s">
        <v>387</v>
      </c>
      <c r="P30" s="234" t="s">
        <v>1003</v>
      </c>
      <c r="Q30" s="229">
        <v>1</v>
      </c>
      <c r="R30" s="300">
        <v>6819640</v>
      </c>
      <c r="S30" s="229">
        <f t="shared" si="4"/>
        <v>0.99846854365236237</v>
      </c>
      <c r="T30" s="62"/>
      <c r="U30" s="222" t="s">
        <v>254</v>
      </c>
      <c r="V30" s="101" t="s">
        <v>693</v>
      </c>
      <c r="X30" s="225">
        <f t="shared" si="1"/>
        <v>10460</v>
      </c>
    </row>
    <row r="31" spans="1:25" s="6" customFormat="1" ht="55.5" customHeight="1">
      <c r="A31" s="222">
        <v>24</v>
      </c>
      <c r="B31" s="222" t="s">
        <v>389</v>
      </c>
      <c r="C31" s="226" t="s">
        <v>388</v>
      </c>
      <c r="D31" s="222">
        <v>509184066</v>
      </c>
      <c r="E31" s="222"/>
      <c r="F31" s="59"/>
      <c r="G31" s="222"/>
      <c r="H31" s="222"/>
      <c r="I31" s="59">
        <v>3.2</v>
      </c>
      <c r="J31" s="227">
        <v>6036422</v>
      </c>
      <c r="K31" s="227">
        <v>6024349</v>
      </c>
      <c r="L31" s="227" t="s">
        <v>335</v>
      </c>
      <c r="M31" s="227" t="s">
        <v>347</v>
      </c>
      <c r="N31" s="227" t="s">
        <v>347</v>
      </c>
      <c r="O31" s="227" t="s">
        <v>390</v>
      </c>
      <c r="P31" s="234" t="s">
        <v>1004</v>
      </c>
      <c r="Q31" s="229">
        <v>1</v>
      </c>
      <c r="R31" s="300">
        <v>6019128</v>
      </c>
      <c r="S31" s="229">
        <f t="shared" si="4"/>
        <v>0.99913335034208672</v>
      </c>
      <c r="T31" s="62"/>
      <c r="U31" s="222" t="s">
        <v>254</v>
      </c>
      <c r="V31" s="101" t="s">
        <v>693</v>
      </c>
      <c r="W31" s="18"/>
      <c r="X31" s="380"/>
      <c r="Y31" s="17"/>
    </row>
    <row r="32" spans="1:25" s="25" customFormat="1" ht="42.75" customHeight="1">
      <c r="A32" s="222">
        <v>25</v>
      </c>
      <c r="B32" s="222" t="s">
        <v>633</v>
      </c>
      <c r="C32" s="235" t="s">
        <v>634</v>
      </c>
      <c r="D32" s="222">
        <v>509183012</v>
      </c>
      <c r="E32" s="222"/>
      <c r="F32" s="59"/>
      <c r="G32" s="222"/>
      <c r="H32" s="222"/>
      <c r="I32" s="59">
        <v>2.1</v>
      </c>
      <c r="J32" s="227">
        <v>4528307</v>
      </c>
      <c r="K32" s="227">
        <v>4526602</v>
      </c>
      <c r="L32" s="227" t="s">
        <v>635</v>
      </c>
      <c r="M32" s="227" t="s">
        <v>636</v>
      </c>
      <c r="N32" s="227" t="s">
        <v>636</v>
      </c>
      <c r="O32" s="227" t="s">
        <v>637</v>
      </c>
      <c r="P32" s="234">
        <v>42191</v>
      </c>
      <c r="Q32" s="229">
        <v>1</v>
      </c>
      <c r="R32" s="300">
        <v>4165108</v>
      </c>
      <c r="S32" s="229">
        <v>1</v>
      </c>
      <c r="T32" s="62"/>
      <c r="U32" s="222" t="s">
        <v>254</v>
      </c>
      <c r="V32" s="101" t="s">
        <v>693</v>
      </c>
      <c r="W32" s="26"/>
      <c r="X32" s="380"/>
      <c r="Y32" s="27"/>
    </row>
    <row r="33" spans="1:25" s="6" customFormat="1" ht="38.25" customHeight="1">
      <c r="A33" s="222">
        <v>26</v>
      </c>
      <c r="B33" s="232" t="s">
        <v>412</v>
      </c>
      <c r="C33" s="232" t="s">
        <v>401</v>
      </c>
      <c r="D33" s="222">
        <v>509185169</v>
      </c>
      <c r="E33" s="222"/>
      <c r="F33" s="59">
        <v>1.65</v>
      </c>
      <c r="G33" s="222"/>
      <c r="H33" s="222"/>
      <c r="I33" s="222"/>
      <c r="J33" s="227">
        <v>6123354</v>
      </c>
      <c r="K33" s="227">
        <v>6111107</v>
      </c>
      <c r="L33" s="227" t="s">
        <v>567</v>
      </c>
      <c r="M33" s="227" t="s">
        <v>292</v>
      </c>
      <c r="N33" s="227" t="s">
        <v>292</v>
      </c>
      <c r="O33" s="227" t="s">
        <v>568</v>
      </c>
      <c r="P33" s="234" t="s">
        <v>1005</v>
      </c>
      <c r="Q33" s="229">
        <v>1</v>
      </c>
      <c r="R33" s="300">
        <v>6111107</v>
      </c>
      <c r="S33" s="229">
        <f t="shared" ref="S33" si="5">R33/K33*100/100</f>
        <v>1</v>
      </c>
      <c r="T33" s="62"/>
      <c r="U33" s="222" t="s">
        <v>254</v>
      </c>
      <c r="V33" s="101" t="s">
        <v>693</v>
      </c>
      <c r="W33" s="20"/>
      <c r="X33" s="380"/>
      <c r="Y33" s="17"/>
    </row>
    <row r="34" spans="1:25" s="6" customFormat="1" ht="47.25" customHeight="1">
      <c r="A34" s="222">
        <v>27</v>
      </c>
      <c r="B34" s="232" t="s">
        <v>413</v>
      </c>
      <c r="C34" s="232" t="s">
        <v>402</v>
      </c>
      <c r="D34" s="222">
        <v>509182010</v>
      </c>
      <c r="E34" s="222"/>
      <c r="F34" s="59">
        <v>0</v>
      </c>
      <c r="G34" s="222"/>
      <c r="H34" s="222"/>
      <c r="I34" s="227">
        <v>2</v>
      </c>
      <c r="J34" s="227">
        <v>7844323</v>
      </c>
      <c r="K34" s="227">
        <v>7832556</v>
      </c>
      <c r="L34" s="227" t="s">
        <v>50</v>
      </c>
      <c r="M34" s="227" t="s">
        <v>347</v>
      </c>
      <c r="N34" s="227" t="s">
        <v>347</v>
      </c>
      <c r="O34" s="227" t="s">
        <v>349</v>
      </c>
      <c r="P34" s="234" t="s">
        <v>1006</v>
      </c>
      <c r="Q34" s="229">
        <v>1</v>
      </c>
      <c r="R34" s="300">
        <v>7827393</v>
      </c>
      <c r="S34" s="229">
        <f t="shared" ref="S34:S37" si="6">R34/K34*100/100</f>
        <v>0.99934082820473935</v>
      </c>
      <c r="T34" s="62"/>
      <c r="U34" s="222" t="s">
        <v>254</v>
      </c>
      <c r="V34" s="101" t="s">
        <v>693</v>
      </c>
      <c r="W34" s="20"/>
      <c r="X34" s="380"/>
      <c r="Y34" s="17"/>
    </row>
    <row r="35" spans="1:25" s="6" customFormat="1" ht="40.5" customHeight="1">
      <c r="A35" s="222">
        <v>28</v>
      </c>
      <c r="B35" s="232" t="s">
        <v>414</v>
      </c>
      <c r="C35" s="235" t="s">
        <v>411</v>
      </c>
      <c r="D35" s="222">
        <v>509185143</v>
      </c>
      <c r="E35" s="222"/>
      <c r="F35" s="59">
        <v>2</v>
      </c>
      <c r="G35" s="222"/>
      <c r="H35" s="222"/>
      <c r="I35" s="222"/>
      <c r="J35" s="227">
        <v>5070609</v>
      </c>
      <c r="K35" s="227">
        <v>5057932</v>
      </c>
      <c r="L35" s="227" t="s">
        <v>631</v>
      </c>
      <c r="M35" s="227" t="s">
        <v>632</v>
      </c>
      <c r="N35" s="227" t="s">
        <v>632</v>
      </c>
      <c r="O35" s="227" t="s">
        <v>323</v>
      </c>
      <c r="P35" s="234" t="s">
        <v>1007</v>
      </c>
      <c r="Q35" s="229">
        <v>1</v>
      </c>
      <c r="R35" s="300">
        <v>5052418</v>
      </c>
      <c r="S35" s="229">
        <f t="shared" si="6"/>
        <v>0.99890983113256548</v>
      </c>
      <c r="T35" s="62"/>
      <c r="U35" s="222" t="s">
        <v>254</v>
      </c>
      <c r="V35" s="101" t="s">
        <v>693</v>
      </c>
      <c r="W35" s="20"/>
      <c r="X35" s="380"/>
      <c r="Y35" s="17"/>
    </row>
    <row r="36" spans="1:25" s="6" customFormat="1" ht="78.75">
      <c r="A36" s="222">
        <v>29</v>
      </c>
      <c r="B36" s="232" t="s">
        <v>460</v>
      </c>
      <c r="C36" s="232" t="s">
        <v>461</v>
      </c>
      <c r="D36" s="222">
        <v>509184073</v>
      </c>
      <c r="E36" s="222"/>
      <c r="F36" s="59">
        <v>1.375</v>
      </c>
      <c r="G36" s="222"/>
      <c r="H36" s="222"/>
      <c r="I36" s="222"/>
      <c r="J36" s="227">
        <v>6070283</v>
      </c>
      <c r="K36" s="227">
        <v>6066680</v>
      </c>
      <c r="L36" s="227" t="s">
        <v>621</v>
      </c>
      <c r="M36" s="227" t="s">
        <v>610</v>
      </c>
      <c r="N36" s="227" t="s">
        <v>610</v>
      </c>
      <c r="O36" s="222" t="s">
        <v>615</v>
      </c>
      <c r="P36" s="234">
        <v>42196</v>
      </c>
      <c r="Q36" s="229">
        <v>1</v>
      </c>
      <c r="R36" s="300">
        <v>5957932</v>
      </c>
      <c r="S36" s="229">
        <v>1</v>
      </c>
      <c r="T36" s="62"/>
      <c r="U36" s="222" t="s">
        <v>254</v>
      </c>
      <c r="V36" s="101" t="s">
        <v>693</v>
      </c>
      <c r="W36" s="21"/>
      <c r="X36" s="380"/>
      <c r="Y36" s="17"/>
    </row>
    <row r="37" spans="1:25" s="6" customFormat="1" ht="78.75">
      <c r="A37" s="222">
        <v>30</v>
      </c>
      <c r="B37" s="232" t="s">
        <v>462</v>
      </c>
      <c r="C37" s="232" t="s">
        <v>463</v>
      </c>
      <c r="D37" s="222">
        <v>509185061</v>
      </c>
      <c r="E37" s="222"/>
      <c r="F37" s="59">
        <v>1.5</v>
      </c>
      <c r="G37" s="222"/>
      <c r="H37" s="222"/>
      <c r="I37" s="222"/>
      <c r="J37" s="227">
        <v>7541633</v>
      </c>
      <c r="K37" s="227">
        <v>7538447</v>
      </c>
      <c r="L37" s="227" t="s">
        <v>618</v>
      </c>
      <c r="M37" s="227" t="s">
        <v>336</v>
      </c>
      <c r="N37" s="227" t="s">
        <v>336</v>
      </c>
      <c r="O37" s="222" t="s">
        <v>615</v>
      </c>
      <c r="P37" s="234" t="s">
        <v>1008</v>
      </c>
      <c r="Q37" s="229">
        <v>1</v>
      </c>
      <c r="R37" s="300">
        <v>7525947</v>
      </c>
      <c r="S37" s="229">
        <f t="shared" si="6"/>
        <v>0.9983418335368015</v>
      </c>
      <c r="T37" s="62"/>
      <c r="U37" s="222" t="s">
        <v>254</v>
      </c>
      <c r="V37" s="101" t="s">
        <v>693</v>
      </c>
      <c r="W37" s="21"/>
      <c r="X37" s="380"/>
      <c r="Y37" s="17"/>
    </row>
    <row r="38" spans="1:25" s="6" customFormat="1" ht="78.75">
      <c r="A38" s="222">
        <v>31</v>
      </c>
      <c r="B38" s="232" t="s">
        <v>464</v>
      </c>
      <c r="C38" s="232" t="s">
        <v>465</v>
      </c>
      <c r="D38" s="222">
        <v>509185082</v>
      </c>
      <c r="E38" s="222"/>
      <c r="F38" s="59">
        <v>1.45</v>
      </c>
      <c r="G38" s="222"/>
      <c r="H38" s="222"/>
      <c r="I38" s="222"/>
      <c r="J38" s="227">
        <v>4956088</v>
      </c>
      <c r="K38" s="227">
        <v>4950067</v>
      </c>
      <c r="L38" s="227" t="s">
        <v>621</v>
      </c>
      <c r="M38" s="227" t="s">
        <v>610</v>
      </c>
      <c r="N38" s="227" t="s">
        <v>610</v>
      </c>
      <c r="O38" s="222" t="s">
        <v>615</v>
      </c>
      <c r="P38" s="234" t="s">
        <v>1009</v>
      </c>
      <c r="Q38" s="229">
        <v>1</v>
      </c>
      <c r="R38" s="300">
        <v>4923367</v>
      </c>
      <c r="S38" s="229">
        <v>1</v>
      </c>
      <c r="T38" s="62"/>
      <c r="U38" s="222" t="s">
        <v>254</v>
      </c>
      <c r="V38" s="101" t="s">
        <v>693</v>
      </c>
      <c r="W38" s="21"/>
      <c r="X38" s="380"/>
      <c r="Y38" s="17"/>
    </row>
    <row r="39" spans="1:25" s="6" customFormat="1" ht="90">
      <c r="A39" s="222">
        <v>32</v>
      </c>
      <c r="B39" s="232" t="s">
        <v>644</v>
      </c>
      <c r="C39" s="226" t="s">
        <v>734</v>
      </c>
      <c r="D39" s="222">
        <v>5091854049</v>
      </c>
      <c r="E39" s="222"/>
      <c r="F39" s="59">
        <v>1.24</v>
      </c>
      <c r="G39" s="222"/>
      <c r="H39" s="222"/>
      <c r="I39" s="222"/>
      <c r="J39" s="227">
        <v>5722088</v>
      </c>
      <c r="K39" s="227">
        <v>5602339</v>
      </c>
      <c r="L39" s="227" t="s">
        <v>621</v>
      </c>
      <c r="M39" s="233" t="s">
        <v>667</v>
      </c>
      <c r="N39" s="233" t="s">
        <v>667</v>
      </c>
      <c r="O39" s="233" t="s">
        <v>668</v>
      </c>
      <c r="P39" s="234" t="s">
        <v>1010</v>
      </c>
      <c r="Q39" s="229">
        <v>1</v>
      </c>
      <c r="R39" s="300">
        <v>5601339</v>
      </c>
      <c r="S39" s="229">
        <f t="shared" ref="S39" si="7">R39/K39*100/100</f>
        <v>0.99982150312574802</v>
      </c>
      <c r="T39" s="62"/>
      <c r="U39" s="222" t="s">
        <v>254</v>
      </c>
      <c r="V39" s="101" t="s">
        <v>693</v>
      </c>
      <c r="W39" s="28"/>
      <c r="X39" s="380"/>
      <c r="Y39" s="17"/>
    </row>
    <row r="40" spans="1:25" s="6" customFormat="1" ht="35.25" customHeight="1">
      <c r="A40" s="222">
        <v>33</v>
      </c>
      <c r="B40" s="232" t="s">
        <v>645</v>
      </c>
      <c r="C40" s="226" t="s">
        <v>646</v>
      </c>
      <c r="D40" s="222">
        <v>509182014</v>
      </c>
      <c r="E40" s="222"/>
      <c r="F40" s="59">
        <v>2.4</v>
      </c>
      <c r="G40" s="222"/>
      <c r="H40" s="222"/>
      <c r="I40" s="222"/>
      <c r="J40" s="227">
        <v>5909031</v>
      </c>
      <c r="K40" s="227">
        <v>5905685</v>
      </c>
      <c r="L40" s="227" t="s">
        <v>621</v>
      </c>
      <c r="M40" s="233" t="s">
        <v>667</v>
      </c>
      <c r="N40" s="233" t="s">
        <v>667</v>
      </c>
      <c r="O40" s="233" t="s">
        <v>668</v>
      </c>
      <c r="P40" s="231" t="s">
        <v>1006</v>
      </c>
      <c r="Q40" s="229">
        <v>1</v>
      </c>
      <c r="R40" s="300">
        <v>5842711</v>
      </c>
      <c r="S40" s="229">
        <v>1</v>
      </c>
      <c r="T40" s="62"/>
      <c r="U40" s="222" t="s">
        <v>254</v>
      </c>
      <c r="V40" s="101" t="s">
        <v>693</v>
      </c>
      <c r="W40" s="28"/>
      <c r="X40" s="380"/>
      <c r="Y40" s="17"/>
    </row>
    <row r="41" spans="1:25" s="6" customFormat="1" ht="83.25" customHeight="1">
      <c r="A41" s="222">
        <v>34</v>
      </c>
      <c r="B41" s="232" t="s">
        <v>799</v>
      </c>
      <c r="C41" s="226" t="s">
        <v>800</v>
      </c>
      <c r="D41" s="222">
        <v>509185131</v>
      </c>
      <c r="E41" s="222"/>
      <c r="F41" s="59">
        <v>1.74</v>
      </c>
      <c r="G41" s="222"/>
      <c r="H41" s="222"/>
      <c r="I41" s="222"/>
      <c r="J41" s="227">
        <v>11884351</v>
      </c>
      <c r="K41" s="227">
        <v>11878384</v>
      </c>
      <c r="L41" s="227" t="s">
        <v>801</v>
      </c>
      <c r="M41" s="233" t="s">
        <v>804</v>
      </c>
      <c r="N41" s="233" t="s">
        <v>802</v>
      </c>
      <c r="O41" s="233" t="s">
        <v>803</v>
      </c>
      <c r="P41" s="211">
        <v>43346</v>
      </c>
      <c r="Q41" s="229">
        <v>1</v>
      </c>
      <c r="R41" s="300">
        <v>11863012</v>
      </c>
      <c r="S41" s="229">
        <f>R41/K41</f>
        <v>0.998705884571504</v>
      </c>
      <c r="T41" s="62"/>
      <c r="U41" s="222" t="s">
        <v>254</v>
      </c>
      <c r="V41" s="101" t="s">
        <v>693</v>
      </c>
      <c r="W41" s="42"/>
      <c r="X41" s="42"/>
      <c r="Y41" s="17"/>
    </row>
    <row r="42" spans="1:25" s="6" customFormat="1" ht="181.5" customHeight="1">
      <c r="A42" s="222">
        <v>35</v>
      </c>
      <c r="B42" s="236" t="s">
        <v>817</v>
      </c>
      <c r="C42" s="237" t="s">
        <v>816</v>
      </c>
      <c r="D42" s="222">
        <v>509184082</v>
      </c>
      <c r="E42" s="222"/>
      <c r="F42" s="59">
        <v>0.74</v>
      </c>
      <c r="G42" s="222"/>
      <c r="H42" s="222"/>
      <c r="I42" s="222"/>
      <c r="J42" s="227">
        <v>5265625</v>
      </c>
      <c r="K42" s="227">
        <v>5265525</v>
      </c>
      <c r="L42" s="227" t="s">
        <v>432</v>
      </c>
      <c r="M42" s="233" t="s">
        <v>820</v>
      </c>
      <c r="N42" s="233" t="s">
        <v>821</v>
      </c>
      <c r="O42" s="233" t="s">
        <v>870</v>
      </c>
      <c r="P42" s="231" t="s">
        <v>869</v>
      </c>
      <c r="Q42" s="229">
        <v>1</v>
      </c>
      <c r="R42" s="300">
        <v>5257865</v>
      </c>
      <c r="S42" s="229">
        <f>R42/K42</f>
        <v>0.99854525427189122</v>
      </c>
      <c r="T42" s="62"/>
      <c r="U42" s="222" t="s">
        <v>254</v>
      </c>
      <c r="V42" s="101" t="s">
        <v>693</v>
      </c>
      <c r="W42" s="77"/>
      <c r="X42" s="77"/>
      <c r="Y42" s="17"/>
    </row>
    <row r="43" spans="1:25" s="6" customFormat="1" ht="87.75" customHeight="1">
      <c r="A43" s="222">
        <v>36</v>
      </c>
      <c r="B43" s="237" t="s">
        <v>837</v>
      </c>
      <c r="C43" s="238" t="s">
        <v>838</v>
      </c>
      <c r="D43" s="222">
        <v>509185184</v>
      </c>
      <c r="E43" s="222"/>
      <c r="F43" s="59">
        <v>0.85799999999999998</v>
      </c>
      <c r="G43" s="222"/>
      <c r="H43" s="222"/>
      <c r="I43" s="222"/>
      <c r="J43" s="227">
        <v>6288953</v>
      </c>
      <c r="K43" s="227">
        <v>6287778</v>
      </c>
      <c r="L43" s="227" t="s">
        <v>51</v>
      </c>
      <c r="M43" s="239">
        <v>43406</v>
      </c>
      <c r="N43" s="233" t="s">
        <v>848</v>
      </c>
      <c r="O43" s="227" t="s">
        <v>849</v>
      </c>
      <c r="P43" s="231" t="s">
        <v>1011</v>
      </c>
      <c r="Q43" s="229">
        <v>1</v>
      </c>
      <c r="R43" s="300">
        <v>6281406</v>
      </c>
      <c r="S43" s="229">
        <f>R43/K43</f>
        <v>0.99898660544313111</v>
      </c>
      <c r="T43" s="62"/>
      <c r="U43" s="222" t="s">
        <v>254</v>
      </c>
      <c r="V43" s="101" t="s">
        <v>693</v>
      </c>
    </row>
    <row r="44" spans="1:25" s="6" customFormat="1" ht="78.75">
      <c r="A44" s="222">
        <v>37</v>
      </c>
      <c r="B44" s="237" t="s">
        <v>970</v>
      </c>
      <c r="C44" s="240" t="s">
        <v>893</v>
      </c>
      <c r="D44" s="222">
        <v>509185067</v>
      </c>
      <c r="E44" s="222"/>
      <c r="F44" s="59"/>
      <c r="G44" s="222"/>
      <c r="H44" s="222">
        <v>0.13</v>
      </c>
      <c r="I44" s="222"/>
      <c r="J44" s="227">
        <v>712379</v>
      </c>
      <c r="K44" s="227">
        <v>676760</v>
      </c>
      <c r="L44" s="227" t="s">
        <v>887</v>
      </c>
      <c r="M44" s="239" t="s">
        <v>888</v>
      </c>
      <c r="N44" s="233" t="s">
        <v>894</v>
      </c>
      <c r="O44" s="227" t="s">
        <v>889</v>
      </c>
      <c r="P44" s="213">
        <v>43592</v>
      </c>
      <c r="Q44" s="229">
        <v>1</v>
      </c>
      <c r="R44" s="300">
        <v>676760</v>
      </c>
      <c r="S44" s="229">
        <f>R44/K44</f>
        <v>1</v>
      </c>
      <c r="T44" s="62"/>
      <c r="U44" s="222" t="s">
        <v>254</v>
      </c>
      <c r="V44" s="198" t="s">
        <v>693</v>
      </c>
    </row>
    <row r="45" spans="1:25" s="6" customFormat="1" ht="146.25">
      <c r="A45" s="222">
        <v>38</v>
      </c>
      <c r="B45" s="242" t="s">
        <v>882</v>
      </c>
      <c r="C45" s="240" t="s">
        <v>916</v>
      </c>
      <c r="D45" s="222" t="s">
        <v>917</v>
      </c>
      <c r="E45" s="222"/>
      <c r="F45" s="59">
        <v>5.18</v>
      </c>
      <c r="G45" s="222"/>
      <c r="H45" s="222"/>
      <c r="I45" s="222"/>
      <c r="J45" s="227">
        <v>25310324</v>
      </c>
      <c r="K45" s="227">
        <v>25299131</v>
      </c>
      <c r="L45" s="227" t="s">
        <v>915</v>
      </c>
      <c r="M45" s="239" t="s">
        <v>912</v>
      </c>
      <c r="N45" s="233" t="s">
        <v>914</v>
      </c>
      <c r="O45" s="227" t="s">
        <v>913</v>
      </c>
      <c r="P45" s="228" t="s">
        <v>1135</v>
      </c>
      <c r="Q45" s="229">
        <v>1</v>
      </c>
      <c r="R45" s="300">
        <v>22195000</v>
      </c>
      <c r="S45" s="229">
        <f>R45/K45</f>
        <v>0.8773028607188128</v>
      </c>
      <c r="T45" s="300">
        <f>K45-R45</f>
        <v>3104131</v>
      </c>
      <c r="U45" s="222"/>
      <c r="V45" s="198" t="s">
        <v>693</v>
      </c>
    </row>
    <row r="46" spans="1:25" s="6" customFormat="1" ht="157.5">
      <c r="A46" s="222">
        <v>39</v>
      </c>
      <c r="B46" s="242" t="s">
        <v>883</v>
      </c>
      <c r="C46" s="240" t="s">
        <v>918</v>
      </c>
      <c r="D46" s="222" t="s">
        <v>919</v>
      </c>
      <c r="E46" s="222"/>
      <c r="F46" s="59">
        <v>2.2149999999999999</v>
      </c>
      <c r="G46" s="222"/>
      <c r="H46" s="222"/>
      <c r="I46" s="222"/>
      <c r="J46" s="227">
        <v>22089139</v>
      </c>
      <c r="K46" s="227">
        <v>22083920</v>
      </c>
      <c r="L46" s="227" t="s">
        <v>924</v>
      </c>
      <c r="M46" s="239" t="s">
        <v>925</v>
      </c>
      <c r="N46" s="233" t="s">
        <v>914</v>
      </c>
      <c r="O46" s="227" t="s">
        <v>913</v>
      </c>
      <c r="P46" s="228" t="s">
        <v>1136</v>
      </c>
      <c r="Q46" s="229">
        <v>1</v>
      </c>
      <c r="R46" s="300">
        <v>17750000</v>
      </c>
      <c r="S46" s="229">
        <f t="shared" ref="S46:S53" si="8">R46/K46</f>
        <v>0.80375223239352434</v>
      </c>
      <c r="T46" s="300">
        <v>4310934</v>
      </c>
      <c r="U46" s="222"/>
      <c r="V46" s="198" t="s">
        <v>693</v>
      </c>
    </row>
    <row r="47" spans="1:25" s="6" customFormat="1" ht="170.25" customHeight="1">
      <c r="A47" s="222">
        <v>40</v>
      </c>
      <c r="B47" s="243" t="s">
        <v>884</v>
      </c>
      <c r="C47" s="244" t="s">
        <v>920</v>
      </c>
      <c r="D47" s="222" t="s">
        <v>921</v>
      </c>
      <c r="E47" s="222"/>
      <c r="F47" s="59">
        <v>4.2300000000000004</v>
      </c>
      <c r="G47" s="222"/>
      <c r="H47" s="222"/>
      <c r="I47" s="222"/>
      <c r="J47" s="227">
        <v>26656782</v>
      </c>
      <c r="K47" s="227">
        <v>26541860</v>
      </c>
      <c r="L47" s="227" t="s">
        <v>926</v>
      </c>
      <c r="M47" s="239" t="s">
        <v>925</v>
      </c>
      <c r="N47" s="233" t="s">
        <v>914</v>
      </c>
      <c r="O47" s="227" t="s">
        <v>913</v>
      </c>
      <c r="P47" s="228" t="s">
        <v>1137</v>
      </c>
      <c r="Q47" s="229">
        <v>1</v>
      </c>
      <c r="R47" s="300">
        <v>20410000</v>
      </c>
      <c r="S47" s="229">
        <f t="shared" si="8"/>
        <v>0.76897399051912718</v>
      </c>
      <c r="T47" s="300">
        <v>6136218</v>
      </c>
      <c r="U47" s="222"/>
      <c r="V47" s="198" t="s">
        <v>693</v>
      </c>
    </row>
    <row r="48" spans="1:25" s="6" customFormat="1" ht="101.25">
      <c r="A48" s="245">
        <v>41</v>
      </c>
      <c r="B48" s="224" t="s">
        <v>895</v>
      </c>
      <c r="C48" s="161" t="s">
        <v>898</v>
      </c>
      <c r="D48" s="246" t="s">
        <v>922</v>
      </c>
      <c r="E48" s="222"/>
      <c r="F48" s="59">
        <v>1.92</v>
      </c>
      <c r="G48" s="222">
        <v>2.25</v>
      </c>
      <c r="H48" s="222"/>
      <c r="I48" s="222"/>
      <c r="J48" s="162">
        <v>15602678</v>
      </c>
      <c r="K48" s="227">
        <v>14084799</v>
      </c>
      <c r="L48" s="227" t="s">
        <v>618</v>
      </c>
      <c r="M48" s="239" t="s">
        <v>950</v>
      </c>
      <c r="N48" s="233" t="s">
        <v>951</v>
      </c>
      <c r="O48" s="227" t="s">
        <v>957</v>
      </c>
      <c r="P48" s="228"/>
      <c r="Q48" s="229">
        <v>1</v>
      </c>
      <c r="R48" s="300">
        <v>7630670</v>
      </c>
      <c r="S48" s="229">
        <f t="shared" si="8"/>
        <v>0.54176633972554378</v>
      </c>
      <c r="T48" s="300">
        <v>6440144</v>
      </c>
      <c r="U48" s="222"/>
      <c r="V48" s="198" t="s">
        <v>693</v>
      </c>
    </row>
    <row r="49" spans="1:25" s="6" customFormat="1" ht="81" customHeight="1">
      <c r="A49" s="245">
        <v>42</v>
      </c>
      <c r="B49" s="224" t="s">
        <v>896</v>
      </c>
      <c r="C49" s="161" t="s">
        <v>899</v>
      </c>
      <c r="D49" s="246" t="s">
        <v>923</v>
      </c>
      <c r="E49" s="222"/>
      <c r="F49" s="59">
        <v>2.0750000000000002</v>
      </c>
      <c r="G49" s="227">
        <v>6</v>
      </c>
      <c r="H49" s="222"/>
      <c r="I49" s="222"/>
      <c r="J49" s="162">
        <v>19519542</v>
      </c>
      <c r="K49" s="227">
        <v>19413522</v>
      </c>
      <c r="L49" s="227" t="s">
        <v>966</v>
      </c>
      <c r="M49" s="239" t="s">
        <v>967</v>
      </c>
      <c r="N49" s="233" t="s">
        <v>968</v>
      </c>
      <c r="O49" s="227" t="s">
        <v>969</v>
      </c>
      <c r="P49" s="228"/>
      <c r="Q49" s="229">
        <v>1</v>
      </c>
      <c r="R49" s="300">
        <v>15282428</v>
      </c>
      <c r="S49" s="229">
        <f t="shared" si="8"/>
        <v>0.78720533038775753</v>
      </c>
      <c r="T49" s="300">
        <f>K49-R49</f>
        <v>4131094</v>
      </c>
      <c r="U49" s="222"/>
      <c r="V49" s="198" t="s">
        <v>693</v>
      </c>
    </row>
    <row r="50" spans="1:25" s="6" customFormat="1" ht="61.5" customHeight="1">
      <c r="A50" s="245">
        <v>43</v>
      </c>
      <c r="B50" s="199" t="s">
        <v>897</v>
      </c>
      <c r="C50" s="200" t="s">
        <v>900</v>
      </c>
      <c r="D50" s="246">
        <v>509184085</v>
      </c>
      <c r="E50" s="222"/>
      <c r="F50" s="59">
        <v>1.1000000000000001</v>
      </c>
      <c r="G50" s="222"/>
      <c r="H50" s="222"/>
      <c r="I50" s="222"/>
      <c r="J50" s="162">
        <v>7773479</v>
      </c>
      <c r="K50" s="227">
        <v>7757931</v>
      </c>
      <c r="L50" s="227" t="s">
        <v>1144</v>
      </c>
      <c r="M50" s="239" t="s">
        <v>929</v>
      </c>
      <c r="N50" s="233" t="s">
        <v>930</v>
      </c>
      <c r="O50" s="227" t="s">
        <v>931</v>
      </c>
      <c r="P50" s="228" t="s">
        <v>1138</v>
      </c>
      <c r="Q50" s="229">
        <v>1</v>
      </c>
      <c r="R50" s="300">
        <v>6352087</v>
      </c>
      <c r="S50" s="229">
        <f t="shared" si="8"/>
        <v>0.81878622019195579</v>
      </c>
      <c r="T50" s="300">
        <v>1401676</v>
      </c>
      <c r="U50" s="222"/>
      <c r="V50" s="198" t="s">
        <v>693</v>
      </c>
    </row>
    <row r="51" spans="1:25" s="6" customFormat="1" ht="52.5" customHeight="1">
      <c r="A51" s="245">
        <v>44</v>
      </c>
      <c r="B51" s="161" t="s">
        <v>937</v>
      </c>
      <c r="C51" s="161" t="s">
        <v>962</v>
      </c>
      <c r="D51" s="246">
        <v>5004</v>
      </c>
      <c r="E51" s="222"/>
      <c r="F51" s="59">
        <v>2.0499999999999998</v>
      </c>
      <c r="G51" s="222">
        <v>6.5</v>
      </c>
      <c r="H51" s="222"/>
      <c r="I51" s="222"/>
      <c r="J51" s="162">
        <v>20725388</v>
      </c>
      <c r="K51" s="227">
        <v>20700000</v>
      </c>
      <c r="L51" s="227" t="s">
        <v>1143</v>
      </c>
      <c r="M51" s="239" t="s">
        <v>963</v>
      </c>
      <c r="N51" s="233" t="s">
        <v>964</v>
      </c>
      <c r="O51" s="227" t="s">
        <v>965</v>
      </c>
      <c r="P51" s="228"/>
      <c r="Q51" s="229">
        <v>0.8</v>
      </c>
      <c r="R51" s="300">
        <v>5385000</v>
      </c>
      <c r="S51" s="229">
        <f t="shared" si="8"/>
        <v>0.26014492753623186</v>
      </c>
      <c r="T51" s="300">
        <f t="shared" ref="T51" si="9">K51-R51</f>
        <v>15315000</v>
      </c>
      <c r="U51" s="222"/>
      <c r="V51" s="198" t="s">
        <v>693</v>
      </c>
    </row>
    <row r="52" spans="1:25" s="6" customFormat="1" ht="135.75" thickBot="1">
      <c r="A52" s="245">
        <v>45</v>
      </c>
      <c r="B52" s="200" t="s">
        <v>938</v>
      </c>
      <c r="C52" s="200" t="s">
        <v>939</v>
      </c>
      <c r="D52" s="246" t="s">
        <v>980</v>
      </c>
      <c r="E52" s="222"/>
      <c r="F52" s="59">
        <v>1.782</v>
      </c>
      <c r="G52" s="222">
        <v>6.25</v>
      </c>
      <c r="H52" s="222"/>
      <c r="I52" s="222"/>
      <c r="J52" s="162">
        <v>18362272</v>
      </c>
      <c r="K52" s="227">
        <v>15111791</v>
      </c>
      <c r="L52" s="227" t="s">
        <v>1142</v>
      </c>
      <c r="M52" s="239" t="s">
        <v>981</v>
      </c>
      <c r="N52" s="233" t="s">
        <v>982</v>
      </c>
      <c r="O52" s="227" t="s">
        <v>983</v>
      </c>
      <c r="P52" s="228"/>
      <c r="Q52" s="229">
        <v>1</v>
      </c>
      <c r="R52" s="342">
        <v>6570000</v>
      </c>
      <c r="S52" s="343">
        <f t="shared" si="8"/>
        <v>0.43475985076818491</v>
      </c>
      <c r="T52" s="342">
        <f>K52-R52</f>
        <v>8541791</v>
      </c>
      <c r="U52" s="222"/>
      <c r="V52" s="198" t="s">
        <v>693</v>
      </c>
    </row>
    <row r="53" spans="1:25" s="6" customFormat="1" ht="167.25" customHeight="1" thickBot="1">
      <c r="A53" s="310">
        <v>46</v>
      </c>
      <c r="B53" s="202" t="s">
        <v>971</v>
      </c>
      <c r="C53" s="161" t="s">
        <v>972</v>
      </c>
      <c r="D53" s="221" t="s">
        <v>973</v>
      </c>
      <c r="E53" s="222"/>
      <c r="F53" s="59">
        <v>1.4</v>
      </c>
      <c r="G53" s="222"/>
      <c r="H53" s="222"/>
      <c r="I53" s="222"/>
      <c r="J53" s="304">
        <v>11674110</v>
      </c>
      <c r="K53" s="227">
        <v>9746724</v>
      </c>
      <c r="L53" s="227" t="s">
        <v>621</v>
      </c>
      <c r="M53" s="239" t="s">
        <v>985</v>
      </c>
      <c r="N53" s="233" t="s">
        <v>986</v>
      </c>
      <c r="O53" s="227" t="s">
        <v>987</v>
      </c>
      <c r="P53" s="228"/>
      <c r="Q53" s="229">
        <v>0.8</v>
      </c>
      <c r="R53" s="300">
        <v>670000</v>
      </c>
      <c r="S53" s="229">
        <f t="shared" si="8"/>
        <v>6.8741045709307044E-2</v>
      </c>
      <c r="T53" s="300">
        <f>K53-R53</f>
        <v>9076724</v>
      </c>
      <c r="U53" s="222"/>
      <c r="V53" s="209"/>
      <c r="X53" s="225">
        <f>T54-T53</f>
        <v>49380988</v>
      </c>
    </row>
    <row r="54" spans="1:25" s="13" customFormat="1" ht="15.75" customHeight="1">
      <c r="A54" s="64">
        <v>46</v>
      </c>
      <c r="B54" s="364" t="s">
        <v>360</v>
      </c>
      <c r="C54" s="364"/>
      <c r="D54" s="363"/>
      <c r="E54" s="64"/>
      <c r="F54" s="96">
        <f>SUM(F8:F53)</f>
        <v>56.539000000000009</v>
      </c>
      <c r="G54" s="96">
        <f>SUM(G29:G52)</f>
        <v>21</v>
      </c>
      <c r="H54" s="96">
        <f t="shared" ref="H54:I54" si="10">SUM(H8:H50)</f>
        <v>0.13</v>
      </c>
      <c r="I54" s="96">
        <f t="shared" si="10"/>
        <v>28.849999999999998</v>
      </c>
      <c r="J54" s="95">
        <f>SUM(J8:J53)</f>
        <v>381469394</v>
      </c>
      <c r="K54" s="95">
        <f>SUM(K8:K53)</f>
        <v>372883956</v>
      </c>
      <c r="L54" s="95"/>
      <c r="M54" s="95"/>
      <c r="N54" s="95"/>
      <c r="O54" s="95"/>
      <c r="P54" s="301"/>
      <c r="Q54" s="95"/>
      <c r="R54" s="95">
        <f>SUM(R8:R53)</f>
        <v>312627839</v>
      </c>
      <c r="S54" s="96"/>
      <c r="T54" s="95">
        <f>SUM(T8:T53)</f>
        <v>58457712</v>
      </c>
      <c r="U54" s="64"/>
      <c r="V54" s="64" t="s">
        <v>693</v>
      </c>
      <c r="W54" s="94"/>
      <c r="X54" s="94"/>
      <c r="Y54" s="94"/>
    </row>
    <row r="55" spans="1:25" s="6" customFormat="1" ht="16.5" customHeight="1">
      <c r="A55" s="222" t="s">
        <v>719</v>
      </c>
      <c r="B55" s="379" t="s">
        <v>361</v>
      </c>
      <c r="C55" s="379"/>
      <c r="D55" s="379"/>
      <c r="E55" s="222"/>
      <c r="F55" s="59"/>
      <c r="G55" s="222"/>
      <c r="H55" s="222"/>
      <c r="I55" s="222"/>
      <c r="J55" s="227"/>
      <c r="K55" s="227"/>
      <c r="L55" s="227"/>
      <c r="M55" s="227"/>
      <c r="N55" s="227"/>
      <c r="O55" s="222"/>
      <c r="P55" s="241"/>
      <c r="Q55" s="229"/>
      <c r="R55" s="230"/>
      <c r="S55" s="222"/>
      <c r="T55" s="62"/>
      <c r="U55" s="222"/>
      <c r="V55" s="101" t="s">
        <v>693</v>
      </c>
    </row>
    <row r="56" spans="1:25" s="13" customFormat="1" ht="57.75" customHeight="1">
      <c r="A56" s="222">
        <v>1</v>
      </c>
      <c r="B56" s="222" t="s">
        <v>140</v>
      </c>
      <c r="C56" s="226" t="s">
        <v>813</v>
      </c>
      <c r="D56" s="222">
        <v>509182015</v>
      </c>
      <c r="E56" s="222"/>
      <c r="F56" s="59"/>
      <c r="G56" s="227">
        <v>5.6</v>
      </c>
      <c r="H56" s="222"/>
      <c r="I56" s="222"/>
      <c r="J56" s="227">
        <v>1681647</v>
      </c>
      <c r="K56" s="227">
        <v>1689461</v>
      </c>
      <c r="L56" s="227" t="s">
        <v>151</v>
      </c>
      <c r="M56" s="227" t="s">
        <v>74</v>
      </c>
      <c r="N56" s="227" t="s">
        <v>74</v>
      </c>
      <c r="O56" s="227" t="s">
        <v>75</v>
      </c>
      <c r="P56" s="213" t="s">
        <v>1012</v>
      </c>
      <c r="Q56" s="229">
        <v>1</v>
      </c>
      <c r="R56" s="230">
        <v>1674292</v>
      </c>
      <c r="S56" s="229">
        <v>1</v>
      </c>
      <c r="T56" s="62"/>
      <c r="U56" s="222" t="s">
        <v>254</v>
      </c>
      <c r="V56" s="101" t="s">
        <v>693</v>
      </c>
    </row>
    <row r="57" spans="1:25" s="13" customFormat="1" ht="47.25" customHeight="1">
      <c r="A57" s="222">
        <v>2</v>
      </c>
      <c r="B57" s="222" t="s">
        <v>141</v>
      </c>
      <c r="C57" s="248" t="s">
        <v>814</v>
      </c>
      <c r="D57" s="151"/>
      <c r="E57" s="151"/>
      <c r="F57" s="249"/>
      <c r="G57" s="250"/>
      <c r="H57" s="151"/>
      <c r="I57" s="151"/>
      <c r="J57" s="250">
        <v>2447855</v>
      </c>
      <c r="K57" s="250">
        <v>2792310</v>
      </c>
      <c r="L57" s="250" t="s">
        <v>152</v>
      </c>
      <c r="M57" s="250"/>
      <c r="N57" s="250" t="s">
        <v>153</v>
      </c>
      <c r="O57" s="151"/>
      <c r="P57" s="213" t="s">
        <v>1013</v>
      </c>
      <c r="Q57" s="251">
        <v>1</v>
      </c>
      <c r="R57" s="252">
        <v>2792310</v>
      </c>
      <c r="S57" s="251">
        <f t="shared" ref="S57:S61" si="11">R57/K57*100/100</f>
        <v>1</v>
      </c>
      <c r="T57" s="150"/>
      <c r="U57" s="151" t="s">
        <v>254</v>
      </c>
      <c r="V57" s="151" t="s">
        <v>693</v>
      </c>
    </row>
    <row r="58" spans="1:25" s="13" customFormat="1" ht="90">
      <c r="A58" s="222">
        <v>3</v>
      </c>
      <c r="B58" s="222" t="s">
        <v>142</v>
      </c>
      <c r="C58" s="226" t="s">
        <v>815</v>
      </c>
      <c r="D58" s="222">
        <v>509185144</v>
      </c>
      <c r="E58" s="222"/>
      <c r="F58" s="59"/>
      <c r="G58" s="227">
        <v>15.75</v>
      </c>
      <c r="H58" s="222"/>
      <c r="I58" s="222"/>
      <c r="J58" s="227">
        <v>5349125</v>
      </c>
      <c r="K58" s="227">
        <v>5007188</v>
      </c>
      <c r="L58" s="227" t="s">
        <v>154</v>
      </c>
      <c r="M58" s="227" t="s">
        <v>74</v>
      </c>
      <c r="N58" s="227" t="s">
        <v>74</v>
      </c>
      <c r="O58" s="227" t="s">
        <v>77</v>
      </c>
      <c r="P58" s="213" t="s">
        <v>994</v>
      </c>
      <c r="Q58" s="229">
        <v>1</v>
      </c>
      <c r="R58" s="230">
        <v>5007168</v>
      </c>
      <c r="S58" s="229">
        <f t="shared" si="11"/>
        <v>0.99999600574214509</v>
      </c>
      <c r="T58" s="62"/>
      <c r="U58" s="222" t="s">
        <v>254</v>
      </c>
      <c r="V58" s="101" t="s">
        <v>693</v>
      </c>
    </row>
    <row r="59" spans="1:25" s="13" customFormat="1" ht="112.5">
      <c r="A59" s="222">
        <v>4</v>
      </c>
      <c r="B59" s="222" t="s">
        <v>143</v>
      </c>
      <c r="C59" s="226" t="s">
        <v>144</v>
      </c>
      <c r="D59" s="222">
        <v>509185149</v>
      </c>
      <c r="E59" s="222"/>
      <c r="F59" s="59"/>
      <c r="G59" s="227">
        <v>13.5</v>
      </c>
      <c r="H59" s="222"/>
      <c r="I59" s="222"/>
      <c r="J59" s="227">
        <v>5056874</v>
      </c>
      <c r="K59" s="227">
        <v>4754282</v>
      </c>
      <c r="L59" s="227" t="s">
        <v>155</v>
      </c>
      <c r="M59" s="227" t="s">
        <v>74</v>
      </c>
      <c r="N59" s="227" t="s">
        <v>74</v>
      </c>
      <c r="O59" s="227" t="s">
        <v>75</v>
      </c>
      <c r="P59" s="213" t="s">
        <v>1014</v>
      </c>
      <c r="Q59" s="229">
        <v>1</v>
      </c>
      <c r="R59" s="230">
        <v>4754282</v>
      </c>
      <c r="S59" s="229">
        <f t="shared" si="11"/>
        <v>1</v>
      </c>
      <c r="T59" s="62"/>
      <c r="U59" s="222" t="s">
        <v>254</v>
      </c>
      <c r="V59" s="101" t="s">
        <v>693</v>
      </c>
    </row>
    <row r="60" spans="1:25" s="13" customFormat="1" ht="119.25" customHeight="1">
      <c r="A60" s="222">
        <v>5</v>
      </c>
      <c r="B60" s="222" t="s">
        <v>145</v>
      </c>
      <c r="C60" s="226" t="s">
        <v>146</v>
      </c>
      <c r="D60" s="222">
        <v>509185096</v>
      </c>
      <c r="E60" s="222"/>
      <c r="F60" s="59"/>
      <c r="G60" s="227">
        <v>23.5</v>
      </c>
      <c r="H60" s="222"/>
      <c r="I60" s="222"/>
      <c r="J60" s="227">
        <v>6003575</v>
      </c>
      <c r="K60" s="227">
        <v>6002040</v>
      </c>
      <c r="L60" s="227" t="s">
        <v>156</v>
      </c>
      <c r="M60" s="227" t="s">
        <v>157</v>
      </c>
      <c r="N60" s="227" t="s">
        <v>157</v>
      </c>
      <c r="O60" s="227" t="s">
        <v>69</v>
      </c>
      <c r="P60" s="213">
        <v>42188</v>
      </c>
      <c r="Q60" s="229">
        <v>1</v>
      </c>
      <c r="R60" s="230">
        <v>5998668</v>
      </c>
      <c r="S60" s="229">
        <f t="shared" si="11"/>
        <v>0.99943819101505493</v>
      </c>
      <c r="T60" s="62"/>
      <c r="U60" s="222" t="s">
        <v>254</v>
      </c>
      <c r="V60" s="101" t="s">
        <v>693</v>
      </c>
    </row>
    <row r="61" spans="1:25" s="13" customFormat="1" ht="36" customHeight="1">
      <c r="A61" s="222">
        <v>6</v>
      </c>
      <c r="B61" s="222" t="s">
        <v>147</v>
      </c>
      <c r="C61" s="226" t="s">
        <v>148</v>
      </c>
      <c r="D61" s="222">
        <v>509184049</v>
      </c>
      <c r="E61" s="222"/>
      <c r="F61" s="59"/>
      <c r="G61" s="227">
        <v>1.5</v>
      </c>
      <c r="H61" s="222"/>
      <c r="I61" s="222"/>
      <c r="J61" s="227">
        <v>1430648</v>
      </c>
      <c r="K61" s="227">
        <v>1425152</v>
      </c>
      <c r="L61" s="227" t="s">
        <v>285</v>
      </c>
      <c r="M61" s="227" t="s">
        <v>289</v>
      </c>
      <c r="N61" s="227" t="s">
        <v>289</v>
      </c>
      <c r="O61" s="227" t="s">
        <v>158</v>
      </c>
      <c r="P61" s="213">
        <v>42007</v>
      </c>
      <c r="Q61" s="229">
        <v>1</v>
      </c>
      <c r="R61" s="230">
        <v>1424162</v>
      </c>
      <c r="S61" s="229">
        <f t="shared" si="11"/>
        <v>0.99930533725525417</v>
      </c>
      <c r="T61" s="62"/>
      <c r="U61" s="222" t="s">
        <v>254</v>
      </c>
      <c r="V61" s="101" t="s">
        <v>693</v>
      </c>
    </row>
    <row r="62" spans="1:25" s="13" customFormat="1" ht="57.75" customHeight="1">
      <c r="A62" s="222">
        <v>7</v>
      </c>
      <c r="B62" s="222" t="s">
        <v>149</v>
      </c>
      <c r="C62" s="226" t="s">
        <v>150</v>
      </c>
      <c r="D62" s="222">
        <v>509182008</v>
      </c>
      <c r="E62" s="222"/>
      <c r="F62" s="59"/>
      <c r="G62" s="227">
        <v>1.5</v>
      </c>
      <c r="H62" s="222"/>
      <c r="I62" s="222"/>
      <c r="J62" s="227">
        <v>398764</v>
      </c>
      <c r="K62" s="227">
        <v>398764</v>
      </c>
      <c r="L62" s="227" t="s">
        <v>400</v>
      </c>
      <c r="M62" s="227" t="s">
        <v>158</v>
      </c>
      <c r="N62" s="227" t="s">
        <v>158</v>
      </c>
      <c r="O62" s="227"/>
      <c r="P62" s="210"/>
      <c r="Q62" s="229">
        <v>1</v>
      </c>
      <c r="R62" s="230">
        <v>362676</v>
      </c>
      <c r="S62" s="229">
        <v>1</v>
      </c>
      <c r="T62" s="62"/>
      <c r="U62" s="222" t="s">
        <v>254</v>
      </c>
      <c r="V62" s="101" t="s">
        <v>693</v>
      </c>
    </row>
    <row r="63" spans="1:25" s="13" customFormat="1" ht="81.75" customHeight="1">
      <c r="A63" s="222">
        <v>8</v>
      </c>
      <c r="B63" s="222" t="s">
        <v>47</v>
      </c>
      <c r="C63" s="226" t="s">
        <v>195</v>
      </c>
      <c r="D63" s="222">
        <v>509184061</v>
      </c>
      <c r="E63" s="222"/>
      <c r="F63" s="59"/>
      <c r="G63" s="227">
        <v>16.5</v>
      </c>
      <c r="H63" s="222"/>
      <c r="I63" s="222"/>
      <c r="J63" s="227">
        <v>4946220</v>
      </c>
      <c r="K63" s="227">
        <v>4726000</v>
      </c>
      <c r="L63" s="227" t="s">
        <v>285</v>
      </c>
      <c r="M63" s="227" t="s">
        <v>286</v>
      </c>
      <c r="N63" s="227" t="s">
        <v>286</v>
      </c>
      <c r="O63" s="222" t="s">
        <v>287</v>
      </c>
      <c r="P63" s="210" t="s">
        <v>1015</v>
      </c>
      <c r="Q63" s="229">
        <v>1</v>
      </c>
      <c r="R63" s="230">
        <v>4726078</v>
      </c>
      <c r="S63" s="229">
        <f>R63/K63*100/100</f>
        <v>1.0000165044435041</v>
      </c>
      <c r="T63" s="62"/>
      <c r="U63" s="222" t="s">
        <v>254</v>
      </c>
      <c r="V63" s="101" t="s">
        <v>693</v>
      </c>
    </row>
    <row r="64" spans="1:25" s="13" customFormat="1" ht="65.25" customHeight="1">
      <c r="A64" s="222">
        <v>9</v>
      </c>
      <c r="B64" s="222" t="s">
        <v>191</v>
      </c>
      <c r="C64" s="226" t="s">
        <v>192</v>
      </c>
      <c r="D64" s="222">
        <v>509183018</v>
      </c>
      <c r="E64" s="222"/>
      <c r="F64" s="59"/>
      <c r="G64" s="227">
        <v>13.5</v>
      </c>
      <c r="H64" s="222"/>
      <c r="I64" s="222"/>
      <c r="J64" s="227">
        <v>5170477</v>
      </c>
      <c r="K64" s="227">
        <v>5164444</v>
      </c>
      <c r="L64" s="227" t="s">
        <v>397</v>
      </c>
      <c r="M64" s="227" t="s">
        <v>398</v>
      </c>
      <c r="N64" s="227" t="s">
        <v>398</v>
      </c>
      <c r="O64" s="222" t="s">
        <v>399</v>
      </c>
      <c r="P64" s="212">
        <v>42652</v>
      </c>
      <c r="Q64" s="229">
        <v>1</v>
      </c>
      <c r="R64" s="230">
        <v>5164444</v>
      </c>
      <c r="S64" s="229">
        <f t="shared" ref="S64:S66" si="12">R64/K64*100/100</f>
        <v>1</v>
      </c>
      <c r="T64" s="62"/>
      <c r="U64" s="222" t="s">
        <v>254</v>
      </c>
      <c r="V64" s="101" t="s">
        <v>693</v>
      </c>
    </row>
    <row r="65" spans="1:22" s="13" customFormat="1" ht="39" customHeight="1">
      <c r="A65" s="222">
        <v>10</v>
      </c>
      <c r="B65" s="222" t="s">
        <v>193</v>
      </c>
      <c r="C65" s="226" t="s">
        <v>194</v>
      </c>
      <c r="D65" s="222">
        <v>509183005</v>
      </c>
      <c r="E65" s="222"/>
      <c r="F65" s="59"/>
      <c r="G65" s="227">
        <v>9</v>
      </c>
      <c r="H65" s="222"/>
      <c r="I65" s="222"/>
      <c r="J65" s="227">
        <v>2943480</v>
      </c>
      <c r="K65" s="227">
        <v>2937055</v>
      </c>
      <c r="L65" s="227" t="s">
        <v>397</v>
      </c>
      <c r="M65" s="227" t="s">
        <v>398</v>
      </c>
      <c r="N65" s="227" t="s">
        <v>398</v>
      </c>
      <c r="O65" s="222" t="s">
        <v>399</v>
      </c>
      <c r="P65" s="212" t="s">
        <v>1009</v>
      </c>
      <c r="Q65" s="229">
        <v>1</v>
      </c>
      <c r="R65" s="230">
        <v>2913046</v>
      </c>
      <c r="S65" s="229">
        <v>1</v>
      </c>
      <c r="T65" s="62"/>
      <c r="U65" s="222" t="s">
        <v>254</v>
      </c>
      <c r="V65" s="101" t="s">
        <v>693</v>
      </c>
    </row>
    <row r="66" spans="1:22" s="13" customFormat="1" ht="78.75">
      <c r="A66" s="222">
        <v>11</v>
      </c>
      <c r="B66" s="222" t="s">
        <v>202</v>
      </c>
      <c r="C66" s="226" t="s">
        <v>203</v>
      </c>
      <c r="D66" s="222">
        <v>509185179</v>
      </c>
      <c r="E66" s="222"/>
      <c r="F66" s="59"/>
      <c r="G66" s="227">
        <v>3</v>
      </c>
      <c r="H66" s="222"/>
      <c r="I66" s="222"/>
      <c r="J66" s="227">
        <v>798422</v>
      </c>
      <c r="K66" s="227">
        <v>650390</v>
      </c>
      <c r="L66" s="227" t="s">
        <v>709</v>
      </c>
      <c r="M66" s="227" t="s">
        <v>641</v>
      </c>
      <c r="N66" s="227" t="s">
        <v>641</v>
      </c>
      <c r="O66" s="227" t="s">
        <v>712</v>
      </c>
      <c r="P66" s="212" t="s">
        <v>1016</v>
      </c>
      <c r="Q66" s="229">
        <v>1</v>
      </c>
      <c r="R66" s="230">
        <v>650390</v>
      </c>
      <c r="S66" s="229">
        <f t="shared" si="12"/>
        <v>1</v>
      </c>
      <c r="T66" s="62"/>
      <c r="U66" s="222" t="s">
        <v>254</v>
      </c>
      <c r="V66" s="101" t="s">
        <v>693</v>
      </c>
    </row>
    <row r="67" spans="1:22" s="13" customFormat="1" ht="78.75">
      <c r="A67" s="222">
        <v>12</v>
      </c>
      <c r="B67" s="222" t="s">
        <v>752</v>
      </c>
      <c r="C67" s="226" t="s">
        <v>753</v>
      </c>
      <c r="D67" s="222">
        <v>509184073</v>
      </c>
      <c r="E67" s="222"/>
      <c r="F67" s="59"/>
      <c r="G67" s="227">
        <v>2.5</v>
      </c>
      <c r="H67" s="222"/>
      <c r="I67" s="222"/>
      <c r="J67" s="227">
        <v>858059</v>
      </c>
      <c r="K67" s="227">
        <v>857070</v>
      </c>
      <c r="L67" s="227" t="s">
        <v>638</v>
      </c>
      <c r="M67" s="227" t="s">
        <v>337</v>
      </c>
      <c r="N67" s="227" t="s">
        <v>589</v>
      </c>
      <c r="O67" s="222" t="s">
        <v>587</v>
      </c>
      <c r="P67" s="212">
        <v>42226</v>
      </c>
      <c r="Q67" s="229">
        <v>1</v>
      </c>
      <c r="R67" s="230">
        <v>841293</v>
      </c>
      <c r="S67" s="229">
        <v>1</v>
      </c>
      <c r="T67" s="62"/>
      <c r="U67" s="222" t="s">
        <v>254</v>
      </c>
      <c r="V67" s="101" t="s">
        <v>693</v>
      </c>
    </row>
    <row r="68" spans="1:22" s="13" customFormat="1" ht="99.75" customHeight="1">
      <c r="A68" s="222">
        <v>13</v>
      </c>
      <c r="B68" s="222" t="s">
        <v>206</v>
      </c>
      <c r="C68" s="226" t="s">
        <v>207</v>
      </c>
      <c r="D68" s="222">
        <v>509185159</v>
      </c>
      <c r="E68" s="222"/>
      <c r="F68" s="59"/>
      <c r="G68" s="227">
        <v>4.5</v>
      </c>
      <c r="H68" s="222"/>
      <c r="I68" s="222"/>
      <c r="J68" s="227">
        <v>1020175</v>
      </c>
      <c r="K68" s="227">
        <v>822120</v>
      </c>
      <c r="L68" s="227" t="s">
        <v>754</v>
      </c>
      <c r="M68" s="227" t="s">
        <v>337</v>
      </c>
      <c r="N68" s="227" t="s">
        <v>589</v>
      </c>
      <c r="O68" s="222" t="s">
        <v>587</v>
      </c>
      <c r="P68" s="212" t="s">
        <v>1017</v>
      </c>
      <c r="Q68" s="229">
        <v>1</v>
      </c>
      <c r="R68" s="230">
        <v>807908</v>
      </c>
      <c r="S68" s="229">
        <v>1</v>
      </c>
      <c r="T68" s="62"/>
      <c r="U68" s="222" t="s">
        <v>254</v>
      </c>
      <c r="V68" s="101"/>
    </row>
    <row r="69" spans="1:22" s="13" customFormat="1" ht="112.5">
      <c r="A69" s="222">
        <v>14</v>
      </c>
      <c r="B69" s="222" t="s">
        <v>215</v>
      </c>
      <c r="C69" s="226" t="s">
        <v>216</v>
      </c>
      <c r="D69" s="222">
        <v>509183007</v>
      </c>
      <c r="E69" s="222"/>
      <c r="F69" s="59"/>
      <c r="G69" s="227">
        <v>20</v>
      </c>
      <c r="H69" s="222"/>
      <c r="I69" s="222"/>
      <c r="J69" s="227">
        <v>7073113</v>
      </c>
      <c r="K69" s="227">
        <v>7069374</v>
      </c>
      <c r="L69" s="227" t="s">
        <v>311</v>
      </c>
      <c r="M69" s="227" t="s">
        <v>314</v>
      </c>
      <c r="N69" s="222" t="s">
        <v>315</v>
      </c>
      <c r="O69" s="222" t="s">
        <v>315</v>
      </c>
      <c r="P69" s="212" t="s">
        <v>1018</v>
      </c>
      <c r="Q69" s="229">
        <v>1</v>
      </c>
      <c r="R69" s="230">
        <v>7034676</v>
      </c>
      <c r="S69" s="229">
        <f>R69/K69*100/100</f>
        <v>0.99509178606196247</v>
      </c>
      <c r="T69" s="62"/>
      <c r="U69" s="222" t="s">
        <v>254</v>
      </c>
      <c r="V69" s="101" t="s">
        <v>693</v>
      </c>
    </row>
    <row r="70" spans="1:22" s="13" customFormat="1" ht="90">
      <c r="A70" s="222">
        <v>15</v>
      </c>
      <c r="B70" s="222" t="s">
        <v>217</v>
      </c>
      <c r="C70" s="226" t="s">
        <v>319</v>
      </c>
      <c r="D70" s="222">
        <v>509185107</v>
      </c>
      <c r="E70" s="222"/>
      <c r="F70" s="59"/>
      <c r="G70" s="227">
        <v>9</v>
      </c>
      <c r="H70" s="222"/>
      <c r="I70" s="222"/>
      <c r="J70" s="227">
        <v>2907583</v>
      </c>
      <c r="K70" s="227">
        <v>2905447</v>
      </c>
      <c r="L70" s="227" t="s">
        <v>320</v>
      </c>
      <c r="M70" s="227" t="s">
        <v>321</v>
      </c>
      <c r="N70" s="227" t="s">
        <v>322</v>
      </c>
      <c r="O70" s="222" t="s">
        <v>323</v>
      </c>
      <c r="P70" s="212">
        <v>42282</v>
      </c>
      <c r="Q70" s="229">
        <v>1</v>
      </c>
      <c r="R70" s="230">
        <v>2905447</v>
      </c>
      <c r="S70" s="229">
        <f t="shared" ref="S70:S73" si="13">R70/K70*100/100</f>
        <v>1</v>
      </c>
      <c r="T70" s="62"/>
      <c r="U70" s="222" t="s">
        <v>254</v>
      </c>
      <c r="V70" s="101" t="s">
        <v>693</v>
      </c>
    </row>
    <row r="71" spans="1:22" s="13" customFormat="1" ht="54.75" customHeight="1">
      <c r="A71" s="222">
        <v>16</v>
      </c>
      <c r="B71" s="222" t="s">
        <v>218</v>
      </c>
      <c r="C71" s="226" t="s">
        <v>316</v>
      </c>
      <c r="D71" s="222">
        <v>509182010</v>
      </c>
      <c r="E71" s="222"/>
      <c r="F71" s="59"/>
      <c r="G71" s="227">
        <v>3</v>
      </c>
      <c r="H71" s="222"/>
      <c r="I71" s="222"/>
      <c r="J71" s="227">
        <v>794622</v>
      </c>
      <c r="K71" s="227">
        <v>790166</v>
      </c>
      <c r="L71" s="227" t="s">
        <v>311</v>
      </c>
      <c r="M71" s="227" t="s">
        <v>314</v>
      </c>
      <c r="N71" s="227" t="s">
        <v>314</v>
      </c>
      <c r="O71" s="222" t="s">
        <v>315</v>
      </c>
      <c r="P71" s="212">
        <v>42099</v>
      </c>
      <c r="Q71" s="229">
        <v>1</v>
      </c>
      <c r="R71" s="230">
        <v>790038</v>
      </c>
      <c r="S71" s="229">
        <f t="shared" si="13"/>
        <v>0.99983800872221773</v>
      </c>
      <c r="T71" s="62"/>
      <c r="U71" s="222" t="s">
        <v>254</v>
      </c>
      <c r="V71" s="101" t="s">
        <v>693</v>
      </c>
    </row>
    <row r="72" spans="1:22" s="13" customFormat="1" ht="68.25" customHeight="1">
      <c r="A72" s="222">
        <v>17</v>
      </c>
      <c r="B72" s="222" t="s">
        <v>219</v>
      </c>
      <c r="C72" s="226" t="s">
        <v>791</v>
      </c>
      <c r="D72" s="222">
        <v>509184004</v>
      </c>
      <c r="E72" s="222"/>
      <c r="F72" s="59"/>
      <c r="G72" s="227">
        <v>2.5</v>
      </c>
      <c r="H72" s="222"/>
      <c r="I72" s="222"/>
      <c r="J72" s="227">
        <v>1086930</v>
      </c>
      <c r="K72" s="227">
        <v>1086574</v>
      </c>
      <c r="L72" s="227" t="s">
        <v>317</v>
      </c>
      <c r="M72" s="227" t="s">
        <v>307</v>
      </c>
      <c r="N72" s="227" t="s">
        <v>297</v>
      </c>
      <c r="O72" s="222" t="s">
        <v>318</v>
      </c>
      <c r="P72" s="212">
        <v>42282</v>
      </c>
      <c r="Q72" s="229">
        <v>1</v>
      </c>
      <c r="R72" s="230">
        <v>1086574</v>
      </c>
      <c r="S72" s="229">
        <f t="shared" si="13"/>
        <v>1</v>
      </c>
      <c r="T72" s="62"/>
      <c r="U72" s="222" t="s">
        <v>254</v>
      </c>
      <c r="V72" s="101" t="s">
        <v>693</v>
      </c>
    </row>
    <row r="73" spans="1:22" s="13" customFormat="1" ht="58.5" customHeight="1">
      <c r="A73" s="222">
        <v>18</v>
      </c>
      <c r="B73" s="222" t="s">
        <v>220</v>
      </c>
      <c r="C73" s="226" t="s">
        <v>790</v>
      </c>
      <c r="D73" s="222">
        <v>509184062</v>
      </c>
      <c r="E73" s="222"/>
      <c r="F73" s="59"/>
      <c r="G73" s="227">
        <v>3</v>
      </c>
      <c r="H73" s="222"/>
      <c r="I73" s="222"/>
      <c r="J73" s="227">
        <v>1591058</v>
      </c>
      <c r="K73" s="227">
        <v>1589940</v>
      </c>
      <c r="L73" s="227" t="s">
        <v>51</v>
      </c>
      <c r="M73" s="227" t="s">
        <v>307</v>
      </c>
      <c r="N73" s="227" t="s">
        <v>297</v>
      </c>
      <c r="O73" s="222" t="s">
        <v>308</v>
      </c>
      <c r="P73" s="212" t="s">
        <v>1019</v>
      </c>
      <c r="Q73" s="229">
        <v>1</v>
      </c>
      <c r="R73" s="230">
        <v>1589940</v>
      </c>
      <c r="S73" s="229">
        <f t="shared" si="13"/>
        <v>1</v>
      </c>
      <c r="T73" s="62"/>
      <c r="U73" s="222" t="s">
        <v>254</v>
      </c>
      <c r="V73" s="101" t="s">
        <v>693</v>
      </c>
    </row>
    <row r="74" spans="1:22" s="13" customFormat="1" ht="53.25" customHeight="1">
      <c r="A74" s="222">
        <v>19</v>
      </c>
      <c r="B74" s="222" t="s">
        <v>221</v>
      </c>
      <c r="C74" s="226" t="s">
        <v>309</v>
      </c>
      <c r="D74" s="222">
        <v>509185174</v>
      </c>
      <c r="E74" s="222"/>
      <c r="F74" s="59"/>
      <c r="G74" s="227">
        <v>9</v>
      </c>
      <c r="H74" s="222"/>
      <c r="I74" s="222"/>
      <c r="J74" s="227">
        <v>2907583</v>
      </c>
      <c r="K74" s="227">
        <v>2901074</v>
      </c>
      <c r="L74" s="227" t="s">
        <v>352</v>
      </c>
      <c r="M74" s="227" t="s">
        <v>297</v>
      </c>
      <c r="N74" s="227" t="s">
        <v>353</v>
      </c>
      <c r="O74" s="222"/>
      <c r="P74" s="212">
        <v>41917</v>
      </c>
      <c r="Q74" s="229">
        <v>1</v>
      </c>
      <c r="R74" s="230">
        <v>2901074</v>
      </c>
      <c r="S74" s="229">
        <f t="shared" ref="S74:S79" si="14">R74/K74*100/100</f>
        <v>1</v>
      </c>
      <c r="T74" s="62"/>
      <c r="U74" s="222" t="s">
        <v>254</v>
      </c>
      <c r="V74" s="101" t="s">
        <v>693</v>
      </c>
    </row>
    <row r="75" spans="1:22" s="13" customFormat="1" ht="48.75" customHeight="1">
      <c r="A75" s="222">
        <v>20</v>
      </c>
      <c r="B75" s="232" t="s">
        <v>406</v>
      </c>
      <c r="C75" s="235" t="s">
        <v>403</v>
      </c>
      <c r="D75" s="222">
        <v>509184040</v>
      </c>
      <c r="E75" s="222"/>
      <c r="F75" s="59"/>
      <c r="G75" s="227">
        <v>13.5</v>
      </c>
      <c r="H75" s="222"/>
      <c r="I75" s="222"/>
      <c r="J75" s="227">
        <v>4040560</v>
      </c>
      <c r="K75" s="227">
        <v>4030458</v>
      </c>
      <c r="L75" s="227" t="s">
        <v>569</v>
      </c>
      <c r="M75" s="227" t="s">
        <v>292</v>
      </c>
      <c r="N75" s="227"/>
      <c r="O75" s="222" t="s">
        <v>570</v>
      </c>
      <c r="P75" s="212" t="s">
        <v>1020</v>
      </c>
      <c r="Q75" s="229">
        <v>1</v>
      </c>
      <c r="R75" s="230">
        <v>4025470</v>
      </c>
      <c r="S75" s="229">
        <f t="shared" si="14"/>
        <v>0.99876242352606082</v>
      </c>
      <c r="T75" s="62"/>
      <c r="U75" s="222" t="s">
        <v>394</v>
      </c>
      <c r="V75" s="101" t="s">
        <v>693</v>
      </c>
    </row>
    <row r="76" spans="1:22" s="13" customFormat="1" ht="48.75" customHeight="1">
      <c r="A76" s="222">
        <v>21</v>
      </c>
      <c r="B76" s="232" t="s">
        <v>407</v>
      </c>
      <c r="C76" s="235" t="s">
        <v>404</v>
      </c>
      <c r="D76" s="222">
        <v>509184066</v>
      </c>
      <c r="E76" s="222"/>
      <c r="F76" s="59"/>
      <c r="G76" s="227">
        <v>13.5</v>
      </c>
      <c r="H76" s="222"/>
      <c r="I76" s="222"/>
      <c r="J76" s="227">
        <v>5123957</v>
      </c>
      <c r="K76" s="227">
        <v>5111147</v>
      </c>
      <c r="L76" s="227" t="s">
        <v>572</v>
      </c>
      <c r="M76" s="227" t="s">
        <v>292</v>
      </c>
      <c r="N76" s="227" t="s">
        <v>292</v>
      </c>
      <c r="O76" s="227" t="s">
        <v>330</v>
      </c>
      <c r="P76" s="212" t="s">
        <v>1001</v>
      </c>
      <c r="Q76" s="229">
        <v>1</v>
      </c>
      <c r="R76" s="230">
        <v>5098369</v>
      </c>
      <c r="S76" s="229">
        <f t="shared" si="14"/>
        <v>0.99749997407626911</v>
      </c>
      <c r="T76" s="62"/>
      <c r="U76" s="222" t="s">
        <v>394</v>
      </c>
      <c r="V76" s="101" t="s">
        <v>693</v>
      </c>
    </row>
    <row r="77" spans="1:22" s="13" customFormat="1" ht="46.5" customHeight="1">
      <c r="A77" s="222">
        <v>22</v>
      </c>
      <c r="B77" s="232" t="s">
        <v>408</v>
      </c>
      <c r="C77" s="235" t="s">
        <v>405</v>
      </c>
      <c r="D77" s="222">
        <v>509184075</v>
      </c>
      <c r="E77" s="222"/>
      <c r="F77" s="59"/>
      <c r="G77" s="227">
        <v>13.5</v>
      </c>
      <c r="H77" s="222"/>
      <c r="I77" s="222"/>
      <c r="J77" s="227">
        <v>5123957</v>
      </c>
      <c r="K77" s="227">
        <v>5111147</v>
      </c>
      <c r="L77" s="227" t="s">
        <v>571</v>
      </c>
      <c r="M77" s="227" t="s">
        <v>292</v>
      </c>
      <c r="N77" s="227" t="s">
        <v>292</v>
      </c>
      <c r="O77" s="227" t="s">
        <v>568</v>
      </c>
      <c r="P77" s="212" t="s">
        <v>1021</v>
      </c>
      <c r="Q77" s="229">
        <v>1</v>
      </c>
      <c r="R77" s="230">
        <v>5111129</v>
      </c>
      <c r="S77" s="229">
        <f t="shared" si="14"/>
        <v>0.99999647828559812</v>
      </c>
      <c r="T77" s="62"/>
      <c r="U77" s="222" t="s">
        <v>394</v>
      </c>
      <c r="V77" s="101" t="s">
        <v>693</v>
      </c>
    </row>
    <row r="78" spans="1:22" s="13" customFormat="1" ht="51" customHeight="1">
      <c r="A78" s="222">
        <v>23</v>
      </c>
      <c r="B78" s="232" t="s">
        <v>409</v>
      </c>
      <c r="C78" s="235" t="s">
        <v>1123</v>
      </c>
      <c r="D78" s="222">
        <v>509185149</v>
      </c>
      <c r="E78" s="222"/>
      <c r="F78" s="59"/>
      <c r="G78" s="227">
        <v>13.5</v>
      </c>
      <c r="H78" s="222"/>
      <c r="I78" s="222"/>
      <c r="J78" s="227">
        <v>5170477</v>
      </c>
      <c r="K78" s="227">
        <v>5157550</v>
      </c>
      <c r="L78" s="62" t="s">
        <v>432</v>
      </c>
      <c r="M78" s="227" t="s">
        <v>433</v>
      </c>
      <c r="N78" s="227" t="s">
        <v>433</v>
      </c>
      <c r="O78" s="227" t="s">
        <v>434</v>
      </c>
      <c r="P78" s="212" t="s">
        <v>1022</v>
      </c>
      <c r="Q78" s="229">
        <v>1</v>
      </c>
      <c r="R78" s="230">
        <v>5170477</v>
      </c>
      <c r="S78" s="229">
        <f t="shared" si="14"/>
        <v>1.0025064226231446</v>
      </c>
      <c r="T78" s="62"/>
      <c r="U78" s="222" t="s">
        <v>394</v>
      </c>
      <c r="V78" s="101" t="s">
        <v>693</v>
      </c>
    </row>
    <row r="79" spans="1:22" s="13" customFormat="1" ht="77.25" customHeight="1">
      <c r="A79" s="222">
        <v>24</v>
      </c>
      <c r="B79" s="232" t="s">
        <v>410</v>
      </c>
      <c r="C79" s="235" t="s">
        <v>1122</v>
      </c>
      <c r="D79" s="222">
        <v>509185115</v>
      </c>
      <c r="E79" s="222"/>
      <c r="F79" s="59"/>
      <c r="G79" s="227">
        <v>13.58</v>
      </c>
      <c r="H79" s="222"/>
      <c r="I79" s="222"/>
      <c r="J79" s="227">
        <v>5170477</v>
      </c>
      <c r="K79" s="227">
        <v>5157550</v>
      </c>
      <c r="L79" s="227" t="s">
        <v>638</v>
      </c>
      <c r="M79" s="227" t="s">
        <v>305</v>
      </c>
      <c r="N79" s="227" t="s">
        <v>305</v>
      </c>
      <c r="O79" s="227" t="s">
        <v>639</v>
      </c>
      <c r="P79" s="212">
        <v>42282</v>
      </c>
      <c r="Q79" s="229">
        <v>1</v>
      </c>
      <c r="R79" s="230">
        <v>5157240</v>
      </c>
      <c r="S79" s="229">
        <f t="shared" si="14"/>
        <v>0.99993989394189098</v>
      </c>
      <c r="T79" s="62"/>
      <c r="U79" s="222" t="s">
        <v>394</v>
      </c>
      <c r="V79" s="101" t="s">
        <v>693</v>
      </c>
    </row>
    <row r="80" spans="1:22" s="13" customFormat="1" ht="57" customHeight="1">
      <c r="A80" s="222">
        <v>25</v>
      </c>
      <c r="B80" s="232" t="s">
        <v>443</v>
      </c>
      <c r="C80" s="232" t="s">
        <v>444</v>
      </c>
      <c r="D80" s="222">
        <v>509184041</v>
      </c>
      <c r="E80" s="222"/>
      <c r="F80" s="59"/>
      <c r="G80" s="227">
        <v>5.25</v>
      </c>
      <c r="H80" s="222"/>
      <c r="I80" s="222"/>
      <c r="J80" s="227">
        <v>1524067</v>
      </c>
      <c r="K80" s="227">
        <v>1523851</v>
      </c>
      <c r="L80" s="227" t="s">
        <v>613</v>
      </c>
      <c r="M80" s="227" t="s">
        <v>610</v>
      </c>
      <c r="N80" s="227" t="s">
        <v>610</v>
      </c>
      <c r="O80" s="222" t="s">
        <v>611</v>
      </c>
      <c r="P80" s="212" t="s">
        <v>1023</v>
      </c>
      <c r="Q80" s="229">
        <v>1</v>
      </c>
      <c r="R80" s="230">
        <v>1523048</v>
      </c>
      <c r="S80" s="229">
        <f t="shared" ref="S80:S90" si="15">R80/K80*100/100</f>
        <v>0.99947304559304029</v>
      </c>
      <c r="T80" s="62"/>
      <c r="U80" s="222" t="s">
        <v>254</v>
      </c>
      <c r="V80" s="101" t="s">
        <v>693</v>
      </c>
    </row>
    <row r="81" spans="1:24" s="13" customFormat="1" ht="48.75" customHeight="1">
      <c r="A81" s="222">
        <v>26</v>
      </c>
      <c r="B81" s="232" t="s">
        <v>445</v>
      </c>
      <c r="C81" s="232" t="s">
        <v>446</v>
      </c>
      <c r="D81" s="222">
        <v>509184066</v>
      </c>
      <c r="E81" s="222"/>
      <c r="F81" s="59"/>
      <c r="G81" s="227">
        <v>1.5</v>
      </c>
      <c r="H81" s="222"/>
      <c r="I81" s="222"/>
      <c r="J81" s="227">
        <v>488439</v>
      </c>
      <c r="K81" s="227">
        <v>440587</v>
      </c>
      <c r="L81" s="227" t="s">
        <v>613</v>
      </c>
      <c r="M81" s="227" t="s">
        <v>610</v>
      </c>
      <c r="N81" s="227" t="s">
        <v>610</v>
      </c>
      <c r="O81" s="222" t="s">
        <v>611</v>
      </c>
      <c r="P81" s="212" t="s">
        <v>1023</v>
      </c>
      <c r="Q81" s="229">
        <v>1</v>
      </c>
      <c r="R81" s="230">
        <v>437287</v>
      </c>
      <c r="S81" s="229">
        <v>1</v>
      </c>
      <c r="T81" s="62"/>
      <c r="U81" s="222" t="s">
        <v>254</v>
      </c>
      <c r="V81" s="101" t="s">
        <v>693</v>
      </c>
    </row>
    <row r="82" spans="1:24" s="13" customFormat="1" ht="93.75" customHeight="1">
      <c r="A82" s="222">
        <v>27</v>
      </c>
      <c r="B82" s="232" t="s">
        <v>447</v>
      </c>
      <c r="C82" s="232" t="s">
        <v>1121</v>
      </c>
      <c r="D82" s="222">
        <v>509184023</v>
      </c>
      <c r="E82" s="222"/>
      <c r="F82" s="59"/>
      <c r="G82" s="227">
        <v>9</v>
      </c>
      <c r="H82" s="222"/>
      <c r="I82" s="222"/>
      <c r="J82" s="227">
        <v>2988469</v>
      </c>
      <c r="K82" s="227">
        <v>2985052</v>
      </c>
      <c r="L82" s="227" t="s">
        <v>614</v>
      </c>
      <c r="M82" s="227" t="s">
        <v>610</v>
      </c>
      <c r="N82" s="227" t="s">
        <v>610</v>
      </c>
      <c r="O82" s="222" t="s">
        <v>615</v>
      </c>
      <c r="P82" s="212" t="s">
        <v>1024</v>
      </c>
      <c r="Q82" s="229">
        <v>1</v>
      </c>
      <c r="R82" s="230">
        <v>2966259</v>
      </c>
      <c r="S82" s="229">
        <v>1</v>
      </c>
      <c r="T82" s="62"/>
      <c r="U82" s="222" t="s">
        <v>254</v>
      </c>
      <c r="V82" s="101" t="s">
        <v>693</v>
      </c>
    </row>
    <row r="83" spans="1:24" s="13" customFormat="1" ht="101.25">
      <c r="A83" s="222">
        <v>28</v>
      </c>
      <c r="B83" s="232" t="s">
        <v>448</v>
      </c>
      <c r="C83" s="232" t="s">
        <v>1120</v>
      </c>
      <c r="D83" s="222">
        <v>509184069</v>
      </c>
      <c r="E83" s="222"/>
      <c r="F83" s="59"/>
      <c r="G83" s="227">
        <v>9</v>
      </c>
      <c r="H83" s="222"/>
      <c r="I83" s="222"/>
      <c r="J83" s="227">
        <v>2988469</v>
      </c>
      <c r="K83" s="227">
        <v>2986842</v>
      </c>
      <c r="L83" s="227" t="s">
        <v>155</v>
      </c>
      <c r="M83" s="227" t="s">
        <v>610</v>
      </c>
      <c r="N83" s="227" t="s">
        <v>610</v>
      </c>
      <c r="O83" s="222" t="s">
        <v>615</v>
      </c>
      <c r="P83" s="212" t="s">
        <v>1025</v>
      </c>
      <c r="Q83" s="229">
        <v>1</v>
      </c>
      <c r="R83" s="230">
        <v>2963858</v>
      </c>
      <c r="S83" s="229">
        <v>1</v>
      </c>
      <c r="T83" s="62"/>
      <c r="U83" s="222" t="s">
        <v>254</v>
      </c>
      <c r="V83" s="101" t="s">
        <v>693</v>
      </c>
    </row>
    <row r="84" spans="1:24" s="13" customFormat="1" ht="47.25" customHeight="1">
      <c r="A84" s="222">
        <v>29</v>
      </c>
      <c r="B84" s="232" t="s">
        <v>449</v>
      </c>
      <c r="C84" s="232" t="s">
        <v>450</v>
      </c>
      <c r="D84" s="222">
        <v>509185081</v>
      </c>
      <c r="E84" s="222"/>
      <c r="F84" s="59"/>
      <c r="G84" s="227">
        <v>9</v>
      </c>
      <c r="H84" s="222"/>
      <c r="I84" s="222"/>
      <c r="J84" s="227">
        <v>2988469</v>
      </c>
      <c r="K84" s="227">
        <v>2986981</v>
      </c>
      <c r="L84" s="227" t="s">
        <v>616</v>
      </c>
      <c r="M84" s="227" t="s">
        <v>610</v>
      </c>
      <c r="N84" s="227" t="s">
        <v>610</v>
      </c>
      <c r="O84" s="222" t="s">
        <v>615</v>
      </c>
      <c r="P84" s="212">
        <v>42491</v>
      </c>
      <c r="Q84" s="229">
        <v>1</v>
      </c>
      <c r="R84" s="230">
        <v>2986553</v>
      </c>
      <c r="S84" s="229">
        <f t="shared" si="15"/>
        <v>0.99985671150904532</v>
      </c>
      <c r="T84" s="62"/>
      <c r="U84" s="222" t="s">
        <v>254</v>
      </c>
      <c r="V84" s="101" t="s">
        <v>693</v>
      </c>
    </row>
    <row r="85" spans="1:24" s="13" customFormat="1" ht="81" customHeight="1">
      <c r="A85" s="222">
        <v>30</v>
      </c>
      <c r="B85" s="232" t="s">
        <v>451</v>
      </c>
      <c r="C85" s="232" t="s">
        <v>1119</v>
      </c>
      <c r="D85" s="222">
        <v>509182014</v>
      </c>
      <c r="E85" s="222"/>
      <c r="F85" s="59"/>
      <c r="G85" s="227">
        <v>9</v>
      </c>
      <c r="H85" s="222"/>
      <c r="I85" s="222"/>
      <c r="J85" s="227">
        <v>2988469</v>
      </c>
      <c r="K85" s="227">
        <v>2985077</v>
      </c>
      <c r="L85" s="227" t="s">
        <v>616</v>
      </c>
      <c r="M85" s="227" t="s">
        <v>610</v>
      </c>
      <c r="N85" s="227" t="s">
        <v>610</v>
      </c>
      <c r="O85" s="222" t="s">
        <v>615</v>
      </c>
      <c r="P85" s="212">
        <v>42522</v>
      </c>
      <c r="Q85" s="229">
        <v>1</v>
      </c>
      <c r="R85" s="230">
        <v>2968705</v>
      </c>
      <c r="S85" s="229">
        <v>1</v>
      </c>
      <c r="T85" s="62"/>
      <c r="U85" s="222" t="s">
        <v>254</v>
      </c>
      <c r="V85" s="101" t="s">
        <v>693</v>
      </c>
    </row>
    <row r="86" spans="1:24" s="13" customFormat="1" ht="48" customHeight="1">
      <c r="A86" s="222">
        <v>31</v>
      </c>
      <c r="B86" s="232" t="s">
        <v>452</v>
      </c>
      <c r="C86" s="232" t="s">
        <v>453</v>
      </c>
      <c r="D86" s="222">
        <v>509182014</v>
      </c>
      <c r="E86" s="222"/>
      <c r="F86" s="59"/>
      <c r="G86" s="227">
        <v>9</v>
      </c>
      <c r="H86" s="222"/>
      <c r="I86" s="222"/>
      <c r="J86" s="227">
        <v>2988469</v>
      </c>
      <c r="K86" s="227">
        <v>2985052</v>
      </c>
      <c r="L86" s="227" t="s">
        <v>155</v>
      </c>
      <c r="M86" s="227" t="s">
        <v>610</v>
      </c>
      <c r="N86" s="227" t="s">
        <v>610</v>
      </c>
      <c r="O86" s="222" t="s">
        <v>615</v>
      </c>
      <c r="P86" s="212">
        <v>42491</v>
      </c>
      <c r="Q86" s="229">
        <v>1</v>
      </c>
      <c r="R86" s="230">
        <v>2968664</v>
      </c>
      <c r="S86" s="229">
        <v>1</v>
      </c>
      <c r="T86" s="62"/>
      <c r="U86" s="222" t="s">
        <v>254</v>
      </c>
      <c r="V86" s="101" t="s">
        <v>693</v>
      </c>
    </row>
    <row r="87" spans="1:24" s="13" customFormat="1" ht="78.75">
      <c r="A87" s="222">
        <v>32</v>
      </c>
      <c r="B87" s="232" t="s">
        <v>454</v>
      </c>
      <c r="C87" s="232" t="s">
        <v>455</v>
      </c>
      <c r="D87" s="222">
        <v>509182014</v>
      </c>
      <c r="E87" s="222"/>
      <c r="F87" s="59"/>
      <c r="G87" s="227">
        <v>20</v>
      </c>
      <c r="H87" s="222"/>
      <c r="I87" s="222"/>
      <c r="J87" s="227">
        <v>6049304</v>
      </c>
      <c r="K87" s="227">
        <v>6045473</v>
      </c>
      <c r="L87" s="227" t="s">
        <v>617</v>
      </c>
      <c r="M87" s="227" t="s">
        <v>610</v>
      </c>
      <c r="N87" s="227" t="s">
        <v>610</v>
      </c>
      <c r="O87" s="222" t="s">
        <v>615</v>
      </c>
      <c r="P87" s="212">
        <v>42374</v>
      </c>
      <c r="Q87" s="229">
        <v>1</v>
      </c>
      <c r="R87" s="230">
        <v>6043873</v>
      </c>
      <c r="S87" s="229">
        <f t="shared" si="15"/>
        <v>0.99973533915377677</v>
      </c>
      <c r="T87" s="62"/>
      <c r="U87" s="222" t="s">
        <v>254</v>
      </c>
      <c r="V87" s="101" t="s">
        <v>693</v>
      </c>
    </row>
    <row r="88" spans="1:24" s="13" customFormat="1" ht="90">
      <c r="A88" s="222">
        <v>33</v>
      </c>
      <c r="B88" s="232" t="s">
        <v>456</v>
      </c>
      <c r="C88" s="232" t="s">
        <v>457</v>
      </c>
      <c r="D88" s="222">
        <v>509185082</v>
      </c>
      <c r="E88" s="222"/>
      <c r="F88" s="59"/>
      <c r="G88" s="227">
        <v>6</v>
      </c>
      <c r="H88" s="222"/>
      <c r="I88" s="222"/>
      <c r="J88" s="227">
        <v>1768854</v>
      </c>
      <c r="K88" s="227">
        <v>1767853</v>
      </c>
      <c r="L88" s="227" t="s">
        <v>621</v>
      </c>
      <c r="M88" s="227" t="s">
        <v>610</v>
      </c>
      <c r="N88" s="227" t="s">
        <v>610</v>
      </c>
      <c r="O88" s="222" t="s">
        <v>615</v>
      </c>
      <c r="P88" s="212" t="s">
        <v>1009</v>
      </c>
      <c r="Q88" s="229">
        <v>1</v>
      </c>
      <c r="R88" s="230">
        <v>1767853</v>
      </c>
      <c r="S88" s="229">
        <f t="shared" si="15"/>
        <v>1</v>
      </c>
      <c r="T88" s="62"/>
      <c r="U88" s="222" t="s">
        <v>254</v>
      </c>
      <c r="V88" s="101" t="s">
        <v>693</v>
      </c>
    </row>
    <row r="89" spans="1:24" s="13" customFormat="1" ht="57" customHeight="1">
      <c r="A89" s="222">
        <v>34</v>
      </c>
      <c r="B89" s="232" t="s">
        <v>458</v>
      </c>
      <c r="C89" s="232" t="s">
        <v>459</v>
      </c>
      <c r="D89" s="222">
        <v>509185061</v>
      </c>
      <c r="E89" s="222"/>
      <c r="F89" s="59"/>
      <c r="G89" s="227">
        <v>5.25</v>
      </c>
      <c r="H89" s="222"/>
      <c r="I89" s="222"/>
      <c r="J89" s="227">
        <v>973447</v>
      </c>
      <c r="K89" s="227">
        <v>969209</v>
      </c>
      <c r="L89" s="227" t="s">
        <v>619</v>
      </c>
      <c r="M89" s="227" t="s">
        <v>610</v>
      </c>
      <c r="N89" s="227" t="s">
        <v>610</v>
      </c>
      <c r="O89" s="222" t="s">
        <v>620</v>
      </c>
      <c r="P89" s="212" t="s">
        <v>1026</v>
      </c>
      <c r="Q89" s="229">
        <v>1</v>
      </c>
      <c r="R89" s="230">
        <v>967256</v>
      </c>
      <c r="S89" s="229">
        <f t="shared" si="15"/>
        <v>0.99798495474144377</v>
      </c>
      <c r="T89" s="62"/>
      <c r="U89" s="222" t="s">
        <v>254</v>
      </c>
      <c r="V89" s="101" t="s">
        <v>693</v>
      </c>
    </row>
    <row r="90" spans="1:24" s="13" customFormat="1" ht="46.5" customHeight="1">
      <c r="A90" s="222">
        <v>35</v>
      </c>
      <c r="B90" s="232" t="s">
        <v>792</v>
      </c>
      <c r="C90" s="253" t="s">
        <v>647</v>
      </c>
      <c r="D90" s="222">
        <v>509182014</v>
      </c>
      <c r="E90" s="222"/>
      <c r="F90" s="59"/>
      <c r="G90" s="227">
        <v>3.75</v>
      </c>
      <c r="H90" s="222"/>
      <c r="I90" s="222"/>
      <c r="J90" s="227">
        <v>1287757</v>
      </c>
      <c r="K90" s="227">
        <v>1284538</v>
      </c>
      <c r="L90" s="227" t="s">
        <v>621</v>
      </c>
      <c r="M90" s="227" t="s">
        <v>669</v>
      </c>
      <c r="N90" s="227" t="s">
        <v>669</v>
      </c>
      <c r="O90" s="222" t="s">
        <v>670</v>
      </c>
      <c r="P90" s="212">
        <v>42226</v>
      </c>
      <c r="Q90" s="229">
        <v>1</v>
      </c>
      <c r="R90" s="230">
        <v>1284538</v>
      </c>
      <c r="S90" s="229">
        <f t="shared" si="15"/>
        <v>1</v>
      </c>
      <c r="T90" s="62"/>
      <c r="U90" s="222" t="s">
        <v>254</v>
      </c>
      <c r="V90" s="101" t="s">
        <v>693</v>
      </c>
    </row>
    <row r="91" spans="1:24" s="13" customFormat="1" ht="69.75" customHeight="1">
      <c r="A91" s="222">
        <v>36</v>
      </c>
      <c r="B91" s="232" t="s">
        <v>649</v>
      </c>
      <c r="C91" s="253" t="s">
        <v>648</v>
      </c>
      <c r="D91" s="222">
        <v>509182014</v>
      </c>
      <c r="E91" s="222"/>
      <c r="F91" s="59"/>
      <c r="G91" s="227">
        <v>8.5</v>
      </c>
      <c r="H91" s="222"/>
      <c r="I91" s="222"/>
      <c r="J91" s="227">
        <v>2362884</v>
      </c>
      <c r="K91" s="227">
        <v>2261121</v>
      </c>
      <c r="L91" s="227" t="s">
        <v>155</v>
      </c>
      <c r="M91" s="227" t="s">
        <v>671</v>
      </c>
      <c r="N91" s="227" t="s">
        <v>671</v>
      </c>
      <c r="O91" s="222" t="s">
        <v>672</v>
      </c>
      <c r="P91" s="212" t="s">
        <v>1019</v>
      </c>
      <c r="Q91" s="229">
        <v>1</v>
      </c>
      <c r="R91" s="230">
        <v>2258202</v>
      </c>
      <c r="S91" s="229">
        <f>R91/K91*100/100</f>
        <v>0.99870904741497701</v>
      </c>
      <c r="T91" s="62"/>
      <c r="U91" s="222" t="s">
        <v>254</v>
      </c>
      <c r="V91" s="101" t="s">
        <v>693</v>
      </c>
    </row>
    <row r="92" spans="1:24" s="13" customFormat="1" ht="36" customHeight="1">
      <c r="A92" s="222">
        <v>37</v>
      </c>
      <c r="B92" s="232" t="s">
        <v>687</v>
      </c>
      <c r="C92" s="232" t="s">
        <v>688</v>
      </c>
      <c r="D92" s="222">
        <v>509182010</v>
      </c>
      <c r="E92" s="222"/>
      <c r="F92" s="59"/>
      <c r="G92" s="227">
        <v>36.049999999999997</v>
      </c>
      <c r="H92" s="222"/>
      <c r="I92" s="222"/>
      <c r="J92" s="227">
        <v>22015083</v>
      </c>
      <c r="K92" s="227">
        <v>22006854</v>
      </c>
      <c r="L92" s="227" t="s">
        <v>689</v>
      </c>
      <c r="M92" s="227" t="s">
        <v>690</v>
      </c>
      <c r="N92" s="227" t="s">
        <v>690</v>
      </c>
      <c r="O92" s="239" t="s">
        <v>742</v>
      </c>
      <c r="P92" s="212" t="s">
        <v>1027</v>
      </c>
      <c r="Q92" s="229">
        <v>1</v>
      </c>
      <c r="R92" s="230">
        <v>21984225</v>
      </c>
      <c r="S92" s="229">
        <f>R92/K92*100/100</f>
        <v>0.99897172944392698</v>
      </c>
      <c r="T92" s="62"/>
      <c r="U92" s="222" t="s">
        <v>254</v>
      </c>
      <c r="V92" s="101" t="s">
        <v>693</v>
      </c>
      <c r="X92" s="315">
        <f>K92-R92</f>
        <v>22629</v>
      </c>
    </row>
    <row r="93" spans="1:24" s="13" customFormat="1" ht="81" customHeight="1">
      <c r="A93" s="222">
        <v>38</v>
      </c>
      <c r="B93" s="232" t="s">
        <v>713</v>
      </c>
      <c r="C93" s="232" t="s">
        <v>691</v>
      </c>
      <c r="D93" s="222">
        <v>509182012</v>
      </c>
      <c r="E93" s="222"/>
      <c r="F93" s="59"/>
      <c r="G93" s="227">
        <v>54</v>
      </c>
      <c r="H93" s="222"/>
      <c r="I93" s="222"/>
      <c r="J93" s="227">
        <v>28372823</v>
      </c>
      <c r="K93" s="227">
        <v>29790581</v>
      </c>
      <c r="L93" s="227" t="s">
        <v>757</v>
      </c>
      <c r="M93" s="227" t="s">
        <v>738</v>
      </c>
      <c r="N93" s="227" t="s">
        <v>738</v>
      </c>
      <c r="O93" s="222" t="s">
        <v>871</v>
      </c>
      <c r="P93" s="212" t="s">
        <v>1028</v>
      </c>
      <c r="Q93" s="229">
        <v>1</v>
      </c>
      <c r="R93" s="230">
        <v>29777031</v>
      </c>
      <c r="S93" s="229">
        <f t="shared" ref="S93" si="16">R93/K93*100/100</f>
        <v>0.9995451582498508</v>
      </c>
      <c r="T93" s="62"/>
      <c r="U93" s="222" t="s">
        <v>254</v>
      </c>
      <c r="V93" s="101" t="s">
        <v>693</v>
      </c>
      <c r="X93" s="315">
        <f t="shared" ref="X93:X156" si="17">K93-R93</f>
        <v>13550</v>
      </c>
    </row>
    <row r="94" spans="1:24" s="13" customFormat="1" ht="48" customHeight="1">
      <c r="A94" s="222">
        <v>39</v>
      </c>
      <c r="B94" s="232" t="s">
        <v>714</v>
      </c>
      <c r="C94" s="232" t="s">
        <v>692</v>
      </c>
      <c r="D94" s="222">
        <v>509184083</v>
      </c>
      <c r="E94" s="222"/>
      <c r="F94" s="59"/>
      <c r="G94" s="227">
        <v>20</v>
      </c>
      <c r="H94" s="222"/>
      <c r="I94" s="222"/>
      <c r="J94" s="227">
        <v>14009741</v>
      </c>
      <c r="K94" s="227">
        <v>14705335</v>
      </c>
      <c r="L94" s="227" t="s">
        <v>730</v>
      </c>
      <c r="M94" s="227" t="s">
        <v>731</v>
      </c>
      <c r="N94" s="227" t="s">
        <v>731</v>
      </c>
      <c r="O94" s="222" t="s">
        <v>732</v>
      </c>
      <c r="P94" s="212">
        <v>42652</v>
      </c>
      <c r="Q94" s="229">
        <v>1</v>
      </c>
      <c r="R94" s="230">
        <v>14612684</v>
      </c>
      <c r="S94" s="229">
        <v>1</v>
      </c>
      <c r="T94" s="62"/>
      <c r="U94" s="222" t="s">
        <v>254</v>
      </c>
      <c r="V94" s="101" t="s">
        <v>693</v>
      </c>
      <c r="X94" s="315">
        <f t="shared" si="17"/>
        <v>92651</v>
      </c>
    </row>
    <row r="95" spans="1:24" s="13" customFormat="1" ht="60" customHeight="1">
      <c r="A95" s="222">
        <v>40</v>
      </c>
      <c r="B95" s="232" t="s">
        <v>700</v>
      </c>
      <c r="C95" s="232" t="s">
        <v>701</v>
      </c>
      <c r="D95" s="222">
        <v>509185169</v>
      </c>
      <c r="E95" s="222"/>
      <c r="F95" s="59"/>
      <c r="G95" s="227">
        <v>1.6</v>
      </c>
      <c r="H95" s="222"/>
      <c r="I95" s="222"/>
      <c r="J95" s="227">
        <v>648742</v>
      </c>
      <c r="K95" s="227">
        <v>647120</v>
      </c>
      <c r="L95" s="227" t="s">
        <v>155</v>
      </c>
      <c r="M95" s="227" t="s">
        <v>390</v>
      </c>
      <c r="N95" s="227" t="s">
        <v>390</v>
      </c>
      <c r="O95" s="222" t="s">
        <v>387</v>
      </c>
      <c r="P95" s="212" t="s">
        <v>1029</v>
      </c>
      <c r="Q95" s="229">
        <v>1</v>
      </c>
      <c r="R95" s="230">
        <v>647120</v>
      </c>
      <c r="S95" s="229">
        <f>R95/K95*100/100</f>
        <v>1</v>
      </c>
      <c r="T95" s="62"/>
      <c r="U95" s="222" t="s">
        <v>254</v>
      </c>
      <c r="V95" s="159"/>
      <c r="X95" s="315">
        <f t="shared" si="17"/>
        <v>0</v>
      </c>
    </row>
    <row r="96" spans="1:24" s="13" customFormat="1" ht="6.75" customHeight="1">
      <c r="A96" s="222"/>
      <c r="B96" s="232"/>
      <c r="C96" s="254"/>
      <c r="D96" s="222"/>
      <c r="E96" s="222"/>
      <c r="F96" s="59"/>
      <c r="G96" s="227"/>
      <c r="H96" s="222"/>
      <c r="I96" s="222"/>
      <c r="J96" s="227"/>
      <c r="K96" s="227"/>
      <c r="L96" s="227"/>
      <c r="M96" s="227"/>
      <c r="N96" s="227"/>
      <c r="O96" s="222"/>
      <c r="P96" s="341"/>
      <c r="Q96" s="229"/>
      <c r="R96" s="230"/>
      <c r="S96" s="229"/>
      <c r="T96" s="62"/>
      <c r="U96" s="222"/>
      <c r="V96" s="101"/>
      <c r="X96" s="315">
        <f t="shared" si="17"/>
        <v>0</v>
      </c>
    </row>
    <row r="97" spans="1:24" s="30" customFormat="1" ht="14.25" customHeight="1">
      <c r="A97" s="64">
        <v>40</v>
      </c>
      <c r="B97" s="363" t="s">
        <v>362</v>
      </c>
      <c r="C97" s="363"/>
      <c r="D97" s="363"/>
      <c r="E97" s="95">
        <f t="shared" ref="E97:I97" si="18">SUM(E56:E96)</f>
        <v>0</v>
      </c>
      <c r="F97" s="95">
        <f t="shared" si="18"/>
        <v>0</v>
      </c>
      <c r="G97" s="96">
        <f t="shared" si="18"/>
        <v>431.33000000000004</v>
      </c>
      <c r="H97" s="95">
        <f t="shared" si="18"/>
        <v>0</v>
      </c>
      <c r="I97" s="95">
        <f t="shared" si="18"/>
        <v>0</v>
      </c>
      <c r="J97" s="95">
        <f>SUM(J56:J96)</f>
        <v>173539124</v>
      </c>
      <c r="K97" s="95">
        <f>SUM(K56:K96)</f>
        <v>174508229</v>
      </c>
      <c r="L97" s="96"/>
      <c r="M97" s="96"/>
      <c r="N97" s="96"/>
      <c r="O97" s="64"/>
      <c r="P97" s="64"/>
      <c r="Q97" s="64"/>
      <c r="R97" s="95">
        <f>SUM(R56:R96)</f>
        <v>174144307</v>
      </c>
      <c r="S97" s="64"/>
      <c r="T97" s="95">
        <f>SUM(T56:T96)</f>
        <v>0</v>
      </c>
      <c r="U97" s="64"/>
      <c r="V97" s="64"/>
      <c r="X97" s="315">
        <f t="shared" si="17"/>
        <v>363922</v>
      </c>
    </row>
    <row r="98" spans="1:24" s="100" customFormat="1" ht="15" customHeight="1">
      <c r="A98" s="97">
        <f>A54+A97</f>
        <v>86</v>
      </c>
      <c r="B98" s="408" t="s">
        <v>853</v>
      </c>
      <c r="C98" s="408"/>
      <c r="D98" s="408"/>
      <c r="E98" s="99">
        <f t="shared" ref="E98:I98" si="19">E97+E54</f>
        <v>0</v>
      </c>
      <c r="F98" s="98">
        <f t="shared" si="19"/>
        <v>56.539000000000009</v>
      </c>
      <c r="G98" s="98">
        <f t="shared" si="19"/>
        <v>452.33000000000004</v>
      </c>
      <c r="H98" s="98">
        <f t="shared" si="19"/>
        <v>0.13</v>
      </c>
      <c r="I98" s="98">
        <f t="shared" si="19"/>
        <v>28.849999999999998</v>
      </c>
      <c r="J98" s="99">
        <f>J97+J54</f>
        <v>555008518</v>
      </c>
      <c r="K98" s="99">
        <f>K97+K54</f>
        <v>547392185</v>
      </c>
      <c r="L98" s="98"/>
      <c r="M98" s="98"/>
      <c r="N98" s="98"/>
      <c r="O98" s="97"/>
      <c r="P98" s="97"/>
      <c r="Q98" s="97"/>
      <c r="R98" s="99">
        <f>R97+R54</f>
        <v>486772146</v>
      </c>
      <c r="S98" s="97"/>
      <c r="T98" s="99">
        <f>T97+T54</f>
        <v>58457712</v>
      </c>
      <c r="U98" s="99">
        <f>SUM(U8:U96)</f>
        <v>0</v>
      </c>
      <c r="V98" s="97"/>
      <c r="X98" s="315">
        <f t="shared" si="17"/>
        <v>60620039</v>
      </c>
    </row>
    <row r="99" spans="1:24" s="2" customFormat="1" ht="19.5" customHeight="1">
      <c r="A99" s="222"/>
      <c r="B99" s="379" t="s">
        <v>812</v>
      </c>
      <c r="C99" s="379"/>
      <c r="D99" s="379"/>
      <c r="E99" s="222"/>
      <c r="F99" s="59"/>
      <c r="G99" s="222"/>
      <c r="H99" s="222"/>
      <c r="I99" s="222"/>
      <c r="J99" s="227"/>
      <c r="K99" s="227"/>
      <c r="L99" s="222"/>
      <c r="M99" s="222"/>
      <c r="N99" s="222"/>
      <c r="O99" s="222"/>
      <c r="P99" s="212"/>
      <c r="Q99" s="222"/>
      <c r="R99" s="230"/>
      <c r="S99" s="222"/>
      <c r="T99" s="62"/>
      <c r="U99" s="222"/>
      <c r="V99" s="101" t="s">
        <v>694</v>
      </c>
      <c r="X99" s="315">
        <f t="shared" si="17"/>
        <v>0</v>
      </c>
    </row>
    <row r="100" spans="1:24" s="6" customFormat="1" ht="73.5" customHeight="1">
      <c r="A100" s="222">
        <v>1</v>
      </c>
      <c r="B100" s="222" t="s">
        <v>17</v>
      </c>
      <c r="C100" s="226" t="s">
        <v>231</v>
      </c>
      <c r="D100" s="222">
        <v>509215025</v>
      </c>
      <c r="E100" s="222"/>
      <c r="F100" s="59">
        <v>1</v>
      </c>
      <c r="G100" s="222"/>
      <c r="H100" s="222"/>
      <c r="I100" s="222"/>
      <c r="J100" s="227">
        <v>8506642</v>
      </c>
      <c r="K100" s="227">
        <v>9405856</v>
      </c>
      <c r="L100" s="227" t="s">
        <v>48</v>
      </c>
      <c r="M100" s="227" t="s">
        <v>63</v>
      </c>
      <c r="N100" s="227" t="s">
        <v>63</v>
      </c>
      <c r="O100" s="227" t="s">
        <v>64</v>
      </c>
      <c r="P100" s="212" t="s">
        <v>1030</v>
      </c>
      <c r="Q100" s="229">
        <v>1</v>
      </c>
      <c r="R100" s="230">
        <v>9405856</v>
      </c>
      <c r="S100" s="229">
        <v>1</v>
      </c>
      <c r="T100" s="62"/>
      <c r="U100" s="222" t="s">
        <v>254</v>
      </c>
      <c r="V100" s="101" t="s">
        <v>694</v>
      </c>
      <c r="X100" s="315">
        <f t="shared" si="17"/>
        <v>0</v>
      </c>
    </row>
    <row r="101" spans="1:24" s="6" customFormat="1" ht="61.5" customHeight="1">
      <c r="A101" s="222">
        <v>2</v>
      </c>
      <c r="B101" s="222" t="s">
        <v>18</v>
      </c>
      <c r="C101" s="226" t="s">
        <v>19</v>
      </c>
      <c r="D101" s="222">
        <v>509212008</v>
      </c>
      <c r="E101" s="222"/>
      <c r="F101" s="59">
        <v>1.8</v>
      </c>
      <c r="G101" s="222"/>
      <c r="H101" s="222"/>
      <c r="I101" s="222"/>
      <c r="J101" s="227">
        <v>16422158</v>
      </c>
      <c r="K101" s="227">
        <v>17910576</v>
      </c>
      <c r="L101" s="227" t="s">
        <v>48</v>
      </c>
      <c r="M101" s="227" t="s">
        <v>63</v>
      </c>
      <c r="N101" s="227" t="s">
        <v>63</v>
      </c>
      <c r="O101" s="227" t="s">
        <v>65</v>
      </c>
      <c r="P101" s="212" t="s">
        <v>1031</v>
      </c>
      <c r="Q101" s="229">
        <v>1</v>
      </c>
      <c r="R101" s="230">
        <v>17910576</v>
      </c>
      <c r="S101" s="229">
        <f t="shared" ref="S101:S110" si="20">R101/K101*100/100</f>
        <v>1</v>
      </c>
      <c r="T101" s="62"/>
      <c r="U101" s="222" t="s">
        <v>254</v>
      </c>
      <c r="V101" s="101" t="s">
        <v>694</v>
      </c>
      <c r="X101" s="315">
        <f t="shared" si="17"/>
        <v>0</v>
      </c>
    </row>
    <row r="102" spans="1:24" s="6" customFormat="1" ht="62.25" customHeight="1">
      <c r="A102" s="222">
        <v>3</v>
      </c>
      <c r="B102" s="222" t="s">
        <v>20</v>
      </c>
      <c r="C102" s="226" t="s">
        <v>21</v>
      </c>
      <c r="D102" s="222">
        <v>50921</v>
      </c>
      <c r="E102" s="222"/>
      <c r="F102" s="59">
        <v>0.3</v>
      </c>
      <c r="G102" s="222"/>
      <c r="H102" s="222"/>
      <c r="I102" s="222"/>
      <c r="J102" s="227">
        <v>1821296</v>
      </c>
      <c r="K102" s="227">
        <v>1730231</v>
      </c>
      <c r="L102" s="227" t="s">
        <v>49</v>
      </c>
      <c r="M102" s="227" t="s">
        <v>66</v>
      </c>
      <c r="N102" s="227" t="s">
        <v>66</v>
      </c>
      <c r="O102" s="227" t="s">
        <v>294</v>
      </c>
      <c r="P102" s="212">
        <v>41760</v>
      </c>
      <c r="Q102" s="229">
        <v>1</v>
      </c>
      <c r="R102" s="230">
        <v>1730129</v>
      </c>
      <c r="S102" s="229">
        <f t="shared" si="20"/>
        <v>0.99994104833400854</v>
      </c>
      <c r="T102" s="62"/>
      <c r="U102" s="222" t="s">
        <v>254</v>
      </c>
      <c r="V102" s="101" t="s">
        <v>694</v>
      </c>
      <c r="X102" s="315">
        <f t="shared" si="17"/>
        <v>102</v>
      </c>
    </row>
    <row r="103" spans="1:24" s="6" customFormat="1" ht="51" customHeight="1">
      <c r="A103" s="222">
        <v>4</v>
      </c>
      <c r="B103" s="222" t="s">
        <v>22</v>
      </c>
      <c r="C103" s="226" t="s">
        <v>232</v>
      </c>
      <c r="D103" s="222">
        <v>509213006</v>
      </c>
      <c r="E103" s="222"/>
      <c r="F103" s="59">
        <v>0</v>
      </c>
      <c r="G103" s="222"/>
      <c r="H103" s="222"/>
      <c r="I103" s="222">
        <v>3.93</v>
      </c>
      <c r="J103" s="227">
        <v>5306596</v>
      </c>
      <c r="K103" s="227">
        <v>5304654</v>
      </c>
      <c r="L103" s="227" t="s">
        <v>376</v>
      </c>
      <c r="M103" s="227" t="s">
        <v>377</v>
      </c>
      <c r="N103" s="227" t="s">
        <v>377</v>
      </c>
      <c r="O103" s="227" t="s">
        <v>391</v>
      </c>
      <c r="P103" s="212">
        <v>42281</v>
      </c>
      <c r="Q103" s="229">
        <v>1</v>
      </c>
      <c r="R103" s="230">
        <v>5093573</v>
      </c>
      <c r="S103" s="229">
        <v>1</v>
      </c>
      <c r="T103" s="62"/>
      <c r="U103" s="222" t="s">
        <v>254</v>
      </c>
      <c r="V103" s="101" t="s">
        <v>694</v>
      </c>
      <c r="X103" s="315">
        <f t="shared" si="17"/>
        <v>211081</v>
      </c>
    </row>
    <row r="104" spans="1:24" s="6" customFormat="1" ht="62.25" customHeight="1">
      <c r="A104" s="222">
        <v>5</v>
      </c>
      <c r="B104" s="222" t="s">
        <v>23</v>
      </c>
      <c r="C104" s="226" t="s">
        <v>24</v>
      </c>
      <c r="D104" s="222">
        <v>509213001</v>
      </c>
      <c r="E104" s="222"/>
      <c r="F104" s="59">
        <v>3.06</v>
      </c>
      <c r="G104" s="222"/>
      <c r="H104" s="222"/>
      <c r="I104" s="222"/>
      <c r="J104" s="227">
        <v>8418179</v>
      </c>
      <c r="K104" s="227">
        <v>9214714</v>
      </c>
      <c r="L104" s="227" t="s">
        <v>50</v>
      </c>
      <c r="M104" s="227" t="s">
        <v>67</v>
      </c>
      <c r="N104" s="227" t="s">
        <v>67</v>
      </c>
      <c r="O104" s="227" t="s">
        <v>68</v>
      </c>
      <c r="P104" s="212" t="s">
        <v>1032</v>
      </c>
      <c r="Q104" s="229">
        <v>1</v>
      </c>
      <c r="R104" s="230">
        <v>9214714</v>
      </c>
      <c r="S104" s="229">
        <f t="shared" si="20"/>
        <v>1</v>
      </c>
      <c r="T104" s="62"/>
      <c r="U104" s="222" t="s">
        <v>254</v>
      </c>
      <c r="V104" s="101" t="s">
        <v>694</v>
      </c>
      <c r="X104" s="315">
        <f t="shared" si="17"/>
        <v>0</v>
      </c>
    </row>
    <row r="105" spans="1:24" s="6" customFormat="1" ht="105.75" customHeight="1">
      <c r="A105" s="222">
        <v>6</v>
      </c>
      <c r="B105" s="222" t="s">
        <v>25</v>
      </c>
      <c r="C105" s="226" t="s">
        <v>234</v>
      </c>
      <c r="D105" s="222">
        <v>509214079</v>
      </c>
      <c r="E105" s="222"/>
      <c r="F105" s="59">
        <v>0.995</v>
      </c>
      <c r="G105" s="222"/>
      <c r="H105" s="222"/>
      <c r="I105" s="222"/>
      <c r="J105" s="227">
        <v>6466245</v>
      </c>
      <c r="K105" s="227">
        <v>6461842</v>
      </c>
      <c r="L105" s="227" t="s">
        <v>51</v>
      </c>
      <c r="M105" s="227" t="s">
        <v>67</v>
      </c>
      <c r="N105" s="227" t="s">
        <v>67</v>
      </c>
      <c r="O105" s="227" t="s">
        <v>69</v>
      </c>
      <c r="P105" s="212">
        <v>42007</v>
      </c>
      <c r="Q105" s="229">
        <v>1</v>
      </c>
      <c r="R105" s="230">
        <v>6461842</v>
      </c>
      <c r="S105" s="229">
        <f t="shared" si="20"/>
        <v>1</v>
      </c>
      <c r="T105" s="62"/>
      <c r="U105" s="222" t="s">
        <v>254</v>
      </c>
      <c r="V105" s="101" t="s">
        <v>694</v>
      </c>
      <c r="X105" s="315">
        <f t="shared" si="17"/>
        <v>0</v>
      </c>
    </row>
    <row r="106" spans="1:24" s="6" customFormat="1" ht="72" customHeight="1">
      <c r="A106" s="222">
        <v>7</v>
      </c>
      <c r="B106" s="222" t="s">
        <v>26</v>
      </c>
      <c r="C106" s="226" t="s">
        <v>233</v>
      </c>
      <c r="D106" s="222">
        <v>509214055</v>
      </c>
      <c r="E106" s="222"/>
      <c r="F106" s="59">
        <v>4.7300000000000004</v>
      </c>
      <c r="G106" s="222"/>
      <c r="H106" s="222"/>
      <c r="I106" s="222"/>
      <c r="J106" s="227">
        <v>10555796</v>
      </c>
      <c r="K106" s="227">
        <v>10555825</v>
      </c>
      <c r="L106" s="227" t="s">
        <v>396</v>
      </c>
      <c r="M106" s="227" t="s">
        <v>84</v>
      </c>
      <c r="N106" s="227" t="s">
        <v>84</v>
      </c>
      <c r="O106" s="227" t="s">
        <v>794</v>
      </c>
      <c r="P106" s="212" t="s">
        <v>1033</v>
      </c>
      <c r="Q106" s="229">
        <v>1</v>
      </c>
      <c r="R106" s="230">
        <v>10555824</v>
      </c>
      <c r="S106" s="229">
        <f t="shared" si="20"/>
        <v>0.99999990526557614</v>
      </c>
      <c r="T106" s="62">
        <v>0</v>
      </c>
      <c r="U106" s="222" t="s">
        <v>254</v>
      </c>
      <c r="V106" s="101" t="s">
        <v>694</v>
      </c>
      <c r="X106" s="315">
        <f t="shared" si="17"/>
        <v>1</v>
      </c>
    </row>
    <row r="107" spans="1:24" s="6" customFormat="1" ht="69.75" customHeight="1">
      <c r="A107" s="222">
        <v>8</v>
      </c>
      <c r="B107" s="222" t="s">
        <v>252</v>
      </c>
      <c r="C107" s="232" t="s">
        <v>253</v>
      </c>
      <c r="D107" s="222">
        <v>509215053</v>
      </c>
      <c r="E107" s="222"/>
      <c r="F107" s="59">
        <v>1.1000000000000001</v>
      </c>
      <c r="G107" s="222"/>
      <c r="H107" s="222"/>
      <c r="I107" s="222"/>
      <c r="J107" s="227">
        <v>6839538</v>
      </c>
      <c r="K107" s="227">
        <v>6838256</v>
      </c>
      <c r="L107" s="227" t="s">
        <v>376</v>
      </c>
      <c r="M107" s="227" t="s">
        <v>750</v>
      </c>
      <c r="N107" s="227" t="s">
        <v>712</v>
      </c>
      <c r="O107" s="227"/>
      <c r="P107" s="212">
        <v>42795</v>
      </c>
      <c r="Q107" s="229">
        <v>1</v>
      </c>
      <c r="R107" s="230">
        <v>6838256</v>
      </c>
      <c r="S107" s="229">
        <f t="shared" si="20"/>
        <v>1</v>
      </c>
      <c r="T107" s="62">
        <f>K107-R107</f>
        <v>0</v>
      </c>
      <c r="U107" s="222" t="s">
        <v>254</v>
      </c>
      <c r="V107" s="101" t="s">
        <v>694</v>
      </c>
      <c r="X107" s="315">
        <f t="shared" si="17"/>
        <v>0</v>
      </c>
    </row>
    <row r="108" spans="1:24" s="6" customFormat="1" ht="71.25" customHeight="1">
      <c r="A108" s="222">
        <v>9</v>
      </c>
      <c r="B108" s="232" t="s">
        <v>650</v>
      </c>
      <c r="C108" s="253" t="s">
        <v>651</v>
      </c>
      <c r="D108" s="222">
        <v>509212005</v>
      </c>
      <c r="E108" s="222"/>
      <c r="F108" s="59">
        <v>4</v>
      </c>
      <c r="G108" s="222"/>
      <c r="H108" s="222"/>
      <c r="I108" s="222"/>
      <c r="J108" s="227">
        <v>10248053</v>
      </c>
      <c r="K108" s="227">
        <v>9723855</v>
      </c>
      <c r="L108" s="227" t="s">
        <v>735</v>
      </c>
      <c r="M108" s="227" t="s">
        <v>344</v>
      </c>
      <c r="N108" s="227" t="s">
        <v>344</v>
      </c>
      <c r="O108" s="227" t="s">
        <v>736</v>
      </c>
      <c r="P108" s="212"/>
      <c r="Q108" s="229">
        <v>1</v>
      </c>
      <c r="R108" s="230">
        <v>9723833</v>
      </c>
      <c r="S108" s="229">
        <f t="shared" si="20"/>
        <v>0.99999773752282406</v>
      </c>
      <c r="T108" s="62"/>
      <c r="U108" s="222" t="s">
        <v>254</v>
      </c>
      <c r="V108" s="101" t="s">
        <v>694</v>
      </c>
      <c r="X108" s="315">
        <f t="shared" si="17"/>
        <v>22</v>
      </c>
    </row>
    <row r="109" spans="1:24" s="6" customFormat="1" ht="71.25" customHeight="1">
      <c r="A109" s="222">
        <v>10</v>
      </c>
      <c r="B109" s="232" t="s">
        <v>673</v>
      </c>
      <c r="C109" s="253" t="s">
        <v>652</v>
      </c>
      <c r="D109" s="222">
        <v>509212005</v>
      </c>
      <c r="E109" s="222"/>
      <c r="F109" s="59">
        <v>4.49</v>
      </c>
      <c r="G109" s="222"/>
      <c r="H109" s="222"/>
      <c r="I109" s="222"/>
      <c r="J109" s="227">
        <v>7611190</v>
      </c>
      <c r="K109" s="227">
        <v>7600298</v>
      </c>
      <c r="L109" s="227" t="s">
        <v>376</v>
      </c>
      <c r="M109" s="227" t="s">
        <v>674</v>
      </c>
      <c r="N109" s="227" t="s">
        <v>674</v>
      </c>
      <c r="O109" s="227" t="s">
        <v>675</v>
      </c>
      <c r="P109" s="212" t="s">
        <v>1034</v>
      </c>
      <c r="Q109" s="229">
        <v>1</v>
      </c>
      <c r="R109" s="230">
        <v>7597668</v>
      </c>
      <c r="S109" s="229">
        <f t="shared" si="20"/>
        <v>0.99965396093679493</v>
      </c>
      <c r="T109" s="62"/>
      <c r="U109" s="222" t="s">
        <v>254</v>
      </c>
      <c r="V109" s="101" t="s">
        <v>694</v>
      </c>
      <c r="X109" s="315">
        <f t="shared" si="17"/>
        <v>2630</v>
      </c>
    </row>
    <row r="110" spans="1:24" s="6" customFormat="1" ht="90" customHeight="1">
      <c r="A110" s="222">
        <v>11</v>
      </c>
      <c r="B110" s="232" t="s">
        <v>958</v>
      </c>
      <c r="C110" s="253" t="s">
        <v>1131</v>
      </c>
      <c r="D110" s="222">
        <v>509214089</v>
      </c>
      <c r="E110" s="222"/>
      <c r="F110" s="59">
        <v>2.38</v>
      </c>
      <c r="G110" s="222"/>
      <c r="H110" s="222"/>
      <c r="I110" s="222"/>
      <c r="J110" s="227">
        <v>20118522</v>
      </c>
      <c r="K110" s="227">
        <v>20112151</v>
      </c>
      <c r="L110" s="227" t="s">
        <v>959</v>
      </c>
      <c r="M110" s="227" t="s">
        <v>879</v>
      </c>
      <c r="N110" s="227" t="s">
        <v>960</v>
      </c>
      <c r="O110" s="227" t="s">
        <v>961</v>
      </c>
      <c r="P110" s="212"/>
      <c r="Q110" s="229">
        <v>0.9</v>
      </c>
      <c r="R110" s="230">
        <v>9000000</v>
      </c>
      <c r="S110" s="229">
        <f t="shared" si="20"/>
        <v>0.44749067367284584</v>
      </c>
      <c r="T110" s="62">
        <f>K110-R110</f>
        <v>11112151</v>
      </c>
      <c r="U110" s="222"/>
      <c r="V110" s="207"/>
      <c r="X110" s="315">
        <f t="shared" si="17"/>
        <v>11112151</v>
      </c>
    </row>
    <row r="111" spans="1:24" s="12" customFormat="1" ht="18" customHeight="1">
      <c r="A111" s="104">
        <v>11</v>
      </c>
      <c r="B111" s="419" t="s">
        <v>364</v>
      </c>
      <c r="C111" s="419"/>
      <c r="D111" s="419"/>
      <c r="E111" s="255">
        <f t="shared" ref="E111:I111" si="21">SUM(E100:E109)</f>
        <v>0</v>
      </c>
      <c r="F111" s="255">
        <f>SUM(F100:F110)</f>
        <v>23.855</v>
      </c>
      <c r="G111" s="255">
        <f t="shared" si="21"/>
        <v>0</v>
      </c>
      <c r="H111" s="255">
        <f t="shared" si="21"/>
        <v>0</v>
      </c>
      <c r="I111" s="255">
        <f t="shared" si="21"/>
        <v>3.93</v>
      </c>
      <c r="J111" s="103">
        <f>SUM(J100:J110)</f>
        <v>102314215</v>
      </c>
      <c r="K111" s="103">
        <f>SUM(K100:K110)</f>
        <v>104858258</v>
      </c>
      <c r="L111" s="103"/>
      <c r="M111" s="103"/>
      <c r="N111" s="103"/>
      <c r="O111" s="103"/>
      <c r="P111" s="103"/>
      <c r="Q111" s="103"/>
      <c r="R111" s="103">
        <f>SUM(R100:R110)</f>
        <v>93532271</v>
      </c>
      <c r="S111" s="104"/>
      <c r="T111" s="103">
        <f>SUM(T100:T110)</f>
        <v>11112151</v>
      </c>
      <c r="U111" s="104"/>
      <c r="V111" s="104"/>
      <c r="X111" s="315">
        <f t="shared" si="17"/>
        <v>11325987</v>
      </c>
    </row>
    <row r="112" spans="1:24" s="6" customFormat="1" ht="14.25" customHeight="1">
      <c r="A112" s="222"/>
      <c r="B112" s="409" t="s">
        <v>365</v>
      </c>
      <c r="C112" s="409"/>
      <c r="D112" s="409"/>
      <c r="E112" s="222"/>
      <c r="F112" s="59"/>
      <c r="G112" s="222"/>
      <c r="H112" s="222"/>
      <c r="I112" s="222"/>
      <c r="J112" s="227"/>
      <c r="K112" s="227"/>
      <c r="L112" s="227"/>
      <c r="M112" s="227"/>
      <c r="N112" s="227"/>
      <c r="O112" s="222"/>
      <c r="P112" s="212"/>
      <c r="Q112" s="229"/>
      <c r="R112" s="230"/>
      <c r="S112" s="222"/>
      <c r="T112" s="62"/>
      <c r="U112" s="222"/>
      <c r="V112" s="101"/>
      <c r="X112" s="315">
        <f t="shared" si="17"/>
        <v>0</v>
      </c>
    </row>
    <row r="113" spans="1:27" s="13" customFormat="1" ht="81" customHeight="1">
      <c r="A113" s="222">
        <v>1</v>
      </c>
      <c r="B113" s="222" t="s">
        <v>197</v>
      </c>
      <c r="C113" s="226" t="s">
        <v>199</v>
      </c>
      <c r="D113" s="222">
        <v>509214055</v>
      </c>
      <c r="E113" s="222"/>
      <c r="F113" s="59"/>
      <c r="G113" s="227">
        <v>7</v>
      </c>
      <c r="H113" s="222"/>
      <c r="I113" s="222"/>
      <c r="J113" s="227">
        <v>2162000</v>
      </c>
      <c r="K113" s="227">
        <v>2159272</v>
      </c>
      <c r="L113" s="227" t="s">
        <v>51</v>
      </c>
      <c r="M113" s="227" t="s">
        <v>343</v>
      </c>
      <c r="N113" s="227" t="s">
        <v>343</v>
      </c>
      <c r="O113" s="227" t="s">
        <v>349</v>
      </c>
      <c r="P113" s="212">
        <v>42286</v>
      </c>
      <c r="Q113" s="229">
        <v>1</v>
      </c>
      <c r="R113" s="230">
        <v>2159230</v>
      </c>
      <c r="S113" s="229">
        <f>R113/K113*100/100</f>
        <v>0.99998054899984812</v>
      </c>
      <c r="T113" s="62"/>
      <c r="U113" s="222" t="s">
        <v>254</v>
      </c>
      <c r="V113" s="101" t="s">
        <v>694</v>
      </c>
      <c r="X113" s="315">
        <f t="shared" si="17"/>
        <v>42</v>
      </c>
    </row>
    <row r="114" spans="1:27" s="13" customFormat="1" ht="54.75" customHeight="1">
      <c r="A114" s="222">
        <v>2</v>
      </c>
      <c r="B114" s="222" t="s">
        <v>196</v>
      </c>
      <c r="C114" s="226" t="s">
        <v>198</v>
      </c>
      <c r="D114" s="222">
        <v>509214079</v>
      </c>
      <c r="E114" s="222"/>
      <c r="F114" s="59"/>
      <c r="G114" s="227">
        <v>4</v>
      </c>
      <c r="H114" s="222"/>
      <c r="I114" s="222"/>
      <c r="J114" s="227">
        <v>1235434</v>
      </c>
      <c r="K114" s="227">
        <v>1233870</v>
      </c>
      <c r="L114" s="227" t="s">
        <v>51</v>
      </c>
      <c r="M114" s="227" t="s">
        <v>343</v>
      </c>
      <c r="N114" s="227" t="s">
        <v>343</v>
      </c>
      <c r="O114" s="227" t="s">
        <v>344</v>
      </c>
      <c r="P114" s="212" t="s">
        <v>1035</v>
      </c>
      <c r="Q114" s="229">
        <v>1</v>
      </c>
      <c r="R114" s="230">
        <v>1233870</v>
      </c>
      <c r="S114" s="229">
        <f>R114/K114*100/100</f>
        <v>1</v>
      </c>
      <c r="T114" s="62"/>
      <c r="U114" s="222" t="s">
        <v>254</v>
      </c>
      <c r="V114" s="101" t="s">
        <v>694</v>
      </c>
      <c r="X114" s="315">
        <f t="shared" si="17"/>
        <v>0</v>
      </c>
    </row>
    <row r="115" spans="1:27" s="13" customFormat="1" ht="90" customHeight="1">
      <c r="A115" s="222">
        <v>3</v>
      </c>
      <c r="B115" s="222" t="s">
        <v>250</v>
      </c>
      <c r="C115" s="232" t="s">
        <v>251</v>
      </c>
      <c r="D115" s="256"/>
      <c r="E115" s="222"/>
      <c r="F115" s="59"/>
      <c r="G115" s="227">
        <v>3</v>
      </c>
      <c r="H115" s="222"/>
      <c r="I115" s="222"/>
      <c r="J115" s="227">
        <v>832422</v>
      </c>
      <c r="K115" s="227">
        <v>828562</v>
      </c>
      <c r="L115" s="227" t="s">
        <v>51</v>
      </c>
      <c r="M115" s="227" t="s">
        <v>343</v>
      </c>
      <c r="N115" s="227" t="s">
        <v>343</v>
      </c>
      <c r="O115" s="227" t="s">
        <v>349</v>
      </c>
      <c r="P115" s="212">
        <v>42284</v>
      </c>
      <c r="Q115" s="229">
        <v>1</v>
      </c>
      <c r="R115" s="230">
        <v>826826</v>
      </c>
      <c r="S115" s="229">
        <f t="shared" ref="S115:S116" si="22">R115/K115*100/100</f>
        <v>0.99790480374431856</v>
      </c>
      <c r="T115" s="62"/>
      <c r="U115" s="222" t="s">
        <v>254</v>
      </c>
      <c r="V115" s="101" t="s">
        <v>694</v>
      </c>
      <c r="X115" s="315">
        <f t="shared" si="17"/>
        <v>1736</v>
      </c>
    </row>
    <row r="116" spans="1:27" s="13" customFormat="1" ht="47.25" customHeight="1">
      <c r="A116" s="222">
        <v>4</v>
      </c>
      <c r="B116" s="232" t="s">
        <v>653</v>
      </c>
      <c r="C116" s="253" t="s">
        <v>654</v>
      </c>
      <c r="D116" s="222">
        <v>509212005</v>
      </c>
      <c r="E116" s="222"/>
      <c r="F116" s="59"/>
      <c r="G116" s="227">
        <v>4</v>
      </c>
      <c r="H116" s="222"/>
      <c r="I116" s="222"/>
      <c r="J116" s="227">
        <v>1450123</v>
      </c>
      <c r="K116" s="227">
        <v>1443571</v>
      </c>
      <c r="L116" s="227" t="s">
        <v>755</v>
      </c>
      <c r="M116" s="227" t="s">
        <v>736</v>
      </c>
      <c r="N116" s="227" t="s">
        <v>736</v>
      </c>
      <c r="O116" s="227" t="s">
        <v>778</v>
      </c>
      <c r="P116" s="212">
        <v>42528</v>
      </c>
      <c r="Q116" s="229">
        <v>1</v>
      </c>
      <c r="R116" s="230">
        <v>1443571</v>
      </c>
      <c r="S116" s="229">
        <f t="shared" si="22"/>
        <v>1</v>
      </c>
      <c r="T116" s="62"/>
      <c r="U116" s="222" t="s">
        <v>254</v>
      </c>
      <c r="V116" s="101" t="s">
        <v>694</v>
      </c>
      <c r="X116" s="315">
        <f t="shared" si="17"/>
        <v>0</v>
      </c>
    </row>
    <row r="117" spans="1:27" s="5" customFormat="1" ht="11.25">
      <c r="A117" s="105">
        <v>4</v>
      </c>
      <c r="B117" s="396" t="s">
        <v>363</v>
      </c>
      <c r="C117" s="396"/>
      <c r="D117" s="396"/>
      <c r="E117" s="111">
        <f t="shared" ref="E117:I117" si="23">SUM(E113:E116)</f>
        <v>0</v>
      </c>
      <c r="F117" s="111">
        <f t="shared" si="23"/>
        <v>0</v>
      </c>
      <c r="G117" s="111">
        <f t="shared" si="23"/>
        <v>18</v>
      </c>
      <c r="H117" s="111">
        <f t="shared" si="23"/>
        <v>0</v>
      </c>
      <c r="I117" s="111">
        <f t="shared" si="23"/>
        <v>0</v>
      </c>
      <c r="J117" s="109">
        <f>SUM(J113:J116)</f>
        <v>5679979</v>
      </c>
      <c r="K117" s="109">
        <f>SUM(K113:K116)</f>
        <v>5665275</v>
      </c>
      <c r="L117" s="109"/>
      <c r="M117" s="109"/>
      <c r="N117" s="109"/>
      <c r="O117" s="109"/>
      <c r="P117" s="109"/>
      <c r="Q117" s="109"/>
      <c r="R117" s="109">
        <f>SUM(R113:R116)</f>
        <v>5663497</v>
      </c>
      <c r="S117" s="112"/>
      <c r="T117" s="109">
        <f>SUM(T113:T116)</f>
        <v>0</v>
      </c>
      <c r="U117" s="105"/>
      <c r="V117" s="105"/>
      <c r="W117" s="16"/>
      <c r="X117" s="315">
        <f t="shared" si="17"/>
        <v>1778</v>
      </c>
      <c r="Y117" s="321"/>
      <c r="Z117" s="321"/>
      <c r="AA117" s="16"/>
    </row>
    <row r="118" spans="1:27" s="108" customFormat="1" ht="15.75" customHeight="1">
      <c r="A118" s="107">
        <f>A111+A117</f>
        <v>15</v>
      </c>
      <c r="B118" s="395" t="s">
        <v>860</v>
      </c>
      <c r="C118" s="395"/>
      <c r="D118" s="395"/>
      <c r="E118" s="257">
        <f t="shared" ref="E118:I118" si="24">E117+E111</f>
        <v>0</v>
      </c>
      <c r="F118" s="257">
        <f t="shared" si="24"/>
        <v>23.855</v>
      </c>
      <c r="G118" s="257">
        <f t="shared" si="24"/>
        <v>18</v>
      </c>
      <c r="H118" s="257">
        <f t="shared" si="24"/>
        <v>0</v>
      </c>
      <c r="I118" s="257">
        <f t="shared" si="24"/>
        <v>3.93</v>
      </c>
      <c r="J118" s="106">
        <f>J117+J111</f>
        <v>107994194</v>
      </c>
      <c r="K118" s="106">
        <f>K117+K111</f>
        <v>110523533</v>
      </c>
      <c r="L118" s="106"/>
      <c r="M118" s="106"/>
      <c r="N118" s="106"/>
      <c r="O118" s="106"/>
      <c r="P118" s="106"/>
      <c r="Q118" s="106"/>
      <c r="R118" s="106">
        <f>R117+R111</f>
        <v>99195768</v>
      </c>
      <c r="S118" s="258"/>
      <c r="T118" s="106">
        <f>T117+T111</f>
        <v>11112151</v>
      </c>
      <c r="U118" s="106">
        <f>SUM(U100:U116)</f>
        <v>0</v>
      </c>
      <c r="V118" s="107"/>
      <c r="X118" s="315">
        <f t="shared" si="17"/>
        <v>11327765</v>
      </c>
    </row>
    <row r="119" spans="1:27" s="6" customFormat="1" ht="18.75" customHeight="1">
      <c r="A119" s="222"/>
      <c r="B119" s="407" t="s">
        <v>1112</v>
      </c>
      <c r="C119" s="407"/>
      <c r="D119" s="407"/>
      <c r="E119" s="222"/>
      <c r="F119" s="59"/>
      <c r="G119" s="222"/>
      <c r="H119" s="222"/>
      <c r="I119" s="222"/>
      <c r="J119" s="227"/>
      <c r="K119" s="227"/>
      <c r="L119" s="222"/>
      <c r="M119" s="222"/>
      <c r="N119" s="222"/>
      <c r="O119" s="222"/>
      <c r="P119" s="212"/>
      <c r="Q119" s="222"/>
      <c r="R119" s="230"/>
      <c r="S119" s="222"/>
      <c r="T119" s="62"/>
      <c r="U119" s="222"/>
      <c r="V119" s="101"/>
      <c r="X119" s="315">
        <f t="shared" si="17"/>
        <v>0</v>
      </c>
    </row>
    <row r="120" spans="1:27" s="6" customFormat="1" ht="46.5" customHeight="1">
      <c r="A120" s="222">
        <v>1</v>
      </c>
      <c r="B120" s="222" t="s">
        <v>86</v>
      </c>
      <c r="C120" s="226" t="s">
        <v>87</v>
      </c>
      <c r="D120" s="222">
        <v>509295034</v>
      </c>
      <c r="E120" s="259">
        <f>SUM(E111:E119)</f>
        <v>0</v>
      </c>
      <c r="F120" s="59">
        <v>1.395</v>
      </c>
      <c r="G120" s="222"/>
      <c r="H120" s="222"/>
      <c r="I120" s="222"/>
      <c r="J120" s="227">
        <v>6673889</v>
      </c>
      <c r="K120" s="227">
        <v>6340200</v>
      </c>
      <c r="L120" s="227" t="s">
        <v>88</v>
      </c>
      <c r="M120" s="227" t="s">
        <v>89</v>
      </c>
      <c r="N120" s="227" t="s">
        <v>89</v>
      </c>
      <c r="O120" s="222" t="s">
        <v>90</v>
      </c>
      <c r="P120" s="212" t="s">
        <v>1036</v>
      </c>
      <c r="Q120" s="229">
        <v>1</v>
      </c>
      <c r="R120" s="230">
        <v>6340200</v>
      </c>
      <c r="S120" s="229">
        <f>R120/K120*100/100</f>
        <v>1</v>
      </c>
      <c r="T120" s="62"/>
      <c r="U120" s="222" t="s">
        <v>254</v>
      </c>
      <c r="V120" s="101" t="s">
        <v>695</v>
      </c>
      <c r="X120" s="315">
        <f t="shared" si="17"/>
        <v>0</v>
      </c>
    </row>
    <row r="121" spans="1:27" s="6" customFormat="1" ht="36.75" customHeight="1">
      <c r="A121" s="222">
        <v>2</v>
      </c>
      <c r="B121" s="222" t="s">
        <v>235</v>
      </c>
      <c r="C121" s="232" t="s">
        <v>236</v>
      </c>
      <c r="D121" s="260">
        <v>509293003</v>
      </c>
      <c r="E121" s="227">
        <f t="shared" ref="E121:E127" si="25">SUM(E111:E120)</f>
        <v>0</v>
      </c>
      <c r="F121" s="59">
        <v>2.0950000000000002</v>
      </c>
      <c r="G121" s="222"/>
      <c r="H121" s="222"/>
      <c r="I121" s="222"/>
      <c r="J121" s="227">
        <v>9425724</v>
      </c>
      <c r="K121" s="227">
        <v>9421282</v>
      </c>
      <c r="L121" s="227" t="s">
        <v>51</v>
      </c>
      <c r="M121" s="227" t="s">
        <v>347</v>
      </c>
      <c r="N121" s="227" t="s">
        <v>351</v>
      </c>
      <c r="O121" s="227" t="s">
        <v>351</v>
      </c>
      <c r="P121" s="212" t="s">
        <v>1037</v>
      </c>
      <c r="Q121" s="229">
        <v>1</v>
      </c>
      <c r="R121" s="230">
        <v>9421258</v>
      </c>
      <c r="S121" s="229">
        <f t="shared" ref="S121:S123" si="26">R121/K121*100/100</f>
        <v>0.99999745257598704</v>
      </c>
      <c r="T121" s="62"/>
      <c r="U121" s="222" t="s">
        <v>254</v>
      </c>
      <c r="V121" s="101" t="s">
        <v>695</v>
      </c>
      <c r="X121" s="315">
        <f t="shared" si="17"/>
        <v>24</v>
      </c>
    </row>
    <row r="122" spans="1:27" s="6" customFormat="1" ht="61.5" customHeight="1">
      <c r="A122" s="222">
        <v>3</v>
      </c>
      <c r="B122" s="222" t="s">
        <v>237</v>
      </c>
      <c r="C122" s="232" t="s">
        <v>238</v>
      </c>
      <c r="D122" s="226">
        <v>509294002</v>
      </c>
      <c r="E122" s="227">
        <f t="shared" si="25"/>
        <v>0</v>
      </c>
      <c r="F122" s="59">
        <v>2.95</v>
      </c>
      <c r="G122" s="222"/>
      <c r="H122" s="222"/>
      <c r="I122" s="222"/>
      <c r="J122" s="227">
        <v>10949402</v>
      </c>
      <c r="K122" s="227">
        <v>10947498</v>
      </c>
      <c r="L122" s="227" t="s">
        <v>304</v>
      </c>
      <c r="M122" s="227" t="s">
        <v>305</v>
      </c>
      <c r="N122" s="222" t="s">
        <v>306</v>
      </c>
      <c r="O122" s="222" t="s">
        <v>306</v>
      </c>
      <c r="P122" s="212">
        <v>42651</v>
      </c>
      <c r="Q122" s="229">
        <v>1</v>
      </c>
      <c r="R122" s="230">
        <v>10947498</v>
      </c>
      <c r="S122" s="229">
        <f t="shared" si="26"/>
        <v>1</v>
      </c>
      <c r="T122" s="62"/>
      <c r="U122" s="222" t="s">
        <v>254</v>
      </c>
      <c r="V122" s="101" t="s">
        <v>695</v>
      </c>
      <c r="X122" s="315">
        <f t="shared" si="17"/>
        <v>0</v>
      </c>
    </row>
    <row r="123" spans="1:27" s="6" customFormat="1" ht="72.75" customHeight="1">
      <c r="A123" s="222">
        <v>4</v>
      </c>
      <c r="B123" s="222" t="s">
        <v>239</v>
      </c>
      <c r="C123" s="232" t="s">
        <v>240</v>
      </c>
      <c r="D123" s="226">
        <v>509295063</v>
      </c>
      <c r="E123" s="227">
        <f t="shared" si="25"/>
        <v>0</v>
      </c>
      <c r="F123" s="59">
        <v>1.28</v>
      </c>
      <c r="G123" s="222"/>
      <c r="H123" s="222"/>
      <c r="I123" s="222"/>
      <c r="J123" s="227">
        <v>4689781</v>
      </c>
      <c r="K123" s="227">
        <v>4688697</v>
      </c>
      <c r="L123" s="227" t="s">
        <v>304</v>
      </c>
      <c r="M123" s="227" t="s">
        <v>703</v>
      </c>
      <c r="N123" s="227" t="s">
        <v>704</v>
      </c>
      <c r="O123" s="227" t="s">
        <v>705</v>
      </c>
      <c r="P123" s="212" t="s">
        <v>1038</v>
      </c>
      <c r="Q123" s="229">
        <v>1</v>
      </c>
      <c r="R123" s="230">
        <v>4688697</v>
      </c>
      <c r="S123" s="229">
        <f t="shared" si="26"/>
        <v>1</v>
      </c>
      <c r="T123" s="62">
        <f>K123-R123</f>
        <v>0</v>
      </c>
      <c r="U123" s="222" t="s">
        <v>254</v>
      </c>
      <c r="V123" s="101" t="s">
        <v>695</v>
      </c>
      <c r="X123" s="315">
        <f t="shared" si="17"/>
        <v>0</v>
      </c>
    </row>
    <row r="124" spans="1:27" s="6" customFormat="1" ht="63" customHeight="1">
      <c r="A124" s="222">
        <v>5</v>
      </c>
      <c r="B124" s="222" t="s">
        <v>241</v>
      </c>
      <c r="C124" s="232" t="s">
        <v>242</v>
      </c>
      <c r="D124" s="226">
        <v>509294018</v>
      </c>
      <c r="E124" s="227">
        <f t="shared" si="25"/>
        <v>0</v>
      </c>
      <c r="F124" s="59">
        <v>2.19</v>
      </c>
      <c r="G124" s="222"/>
      <c r="H124" s="222"/>
      <c r="I124" s="222"/>
      <c r="J124" s="227">
        <v>9331957</v>
      </c>
      <c r="K124" s="227">
        <v>9329826</v>
      </c>
      <c r="L124" s="227" t="s">
        <v>346</v>
      </c>
      <c r="M124" s="227" t="s">
        <v>347</v>
      </c>
      <c r="N124" s="227" t="s">
        <v>348</v>
      </c>
      <c r="O124" s="227" t="s">
        <v>348</v>
      </c>
      <c r="P124" s="212">
        <v>42350</v>
      </c>
      <c r="Q124" s="229">
        <v>1</v>
      </c>
      <c r="R124" s="230">
        <v>9329804</v>
      </c>
      <c r="S124" s="229">
        <f>R124/K124*100/100</f>
        <v>0.99999764197102925</v>
      </c>
      <c r="T124" s="62">
        <v>0</v>
      </c>
      <c r="U124" s="222" t="s">
        <v>254</v>
      </c>
      <c r="V124" s="101" t="s">
        <v>695</v>
      </c>
      <c r="X124" s="315">
        <f t="shared" si="17"/>
        <v>22</v>
      </c>
    </row>
    <row r="125" spans="1:27" s="6" customFormat="1" ht="123.75">
      <c r="A125" s="222">
        <v>6</v>
      </c>
      <c r="B125" s="232" t="s">
        <v>793</v>
      </c>
      <c r="C125" s="253" t="s">
        <v>655</v>
      </c>
      <c r="D125" s="226">
        <v>509295155</v>
      </c>
      <c r="E125" s="227">
        <f t="shared" si="25"/>
        <v>0</v>
      </c>
      <c r="F125" s="59">
        <v>2.42</v>
      </c>
      <c r="G125" s="222"/>
      <c r="H125" s="222"/>
      <c r="I125" s="222"/>
      <c r="J125" s="227">
        <v>14055114</v>
      </c>
      <c r="K125" s="227">
        <v>14051423</v>
      </c>
      <c r="L125" s="227" t="s">
        <v>154</v>
      </c>
      <c r="M125" s="227" t="s">
        <v>676</v>
      </c>
      <c r="N125" s="222" t="s">
        <v>677</v>
      </c>
      <c r="O125" s="222" t="s">
        <v>677</v>
      </c>
      <c r="P125" s="212" t="s">
        <v>1039</v>
      </c>
      <c r="Q125" s="229">
        <v>1</v>
      </c>
      <c r="R125" s="230">
        <v>14051423</v>
      </c>
      <c r="S125" s="229">
        <f t="shared" ref="S125:S127" si="27">R125/K125*100/100</f>
        <v>1</v>
      </c>
      <c r="T125" s="62"/>
      <c r="U125" s="222" t="s">
        <v>254</v>
      </c>
      <c r="V125" s="101" t="s">
        <v>695</v>
      </c>
      <c r="X125" s="315">
        <f t="shared" si="17"/>
        <v>0</v>
      </c>
    </row>
    <row r="126" spans="1:27" s="6" customFormat="1" ht="52.5" customHeight="1">
      <c r="A126" s="222">
        <v>7</v>
      </c>
      <c r="B126" s="232" t="s">
        <v>656</v>
      </c>
      <c r="C126" s="253" t="s">
        <v>657</v>
      </c>
      <c r="D126" s="261">
        <v>509295154</v>
      </c>
      <c r="E126" s="262">
        <f t="shared" si="25"/>
        <v>0</v>
      </c>
      <c r="F126" s="263">
        <v>1.0840000000000001</v>
      </c>
      <c r="G126" s="153"/>
      <c r="H126" s="153"/>
      <c r="I126" s="153"/>
      <c r="J126" s="262">
        <v>5394477</v>
      </c>
      <c r="K126" s="262"/>
      <c r="L126" s="262" t="s">
        <v>678</v>
      </c>
      <c r="M126" s="262"/>
      <c r="N126" s="153"/>
      <c r="O126" s="153"/>
      <c r="P126" s="214"/>
      <c r="Q126" s="264"/>
      <c r="R126" s="265"/>
      <c r="S126" s="264"/>
      <c r="T126" s="152"/>
      <c r="U126" s="153" t="s">
        <v>796</v>
      </c>
      <c r="V126" s="153" t="s">
        <v>695</v>
      </c>
      <c r="X126" s="315">
        <f t="shared" si="17"/>
        <v>0</v>
      </c>
    </row>
    <row r="127" spans="1:27" s="6" customFormat="1" ht="45.75" customHeight="1">
      <c r="A127" s="222">
        <v>8</v>
      </c>
      <c r="B127" s="232" t="s">
        <v>658</v>
      </c>
      <c r="C127" s="253" t="s">
        <v>659</v>
      </c>
      <c r="D127" s="226">
        <v>509293003</v>
      </c>
      <c r="E127" s="227">
        <f t="shared" si="25"/>
        <v>0</v>
      </c>
      <c r="F127" s="59">
        <v>0.4</v>
      </c>
      <c r="G127" s="222"/>
      <c r="H127" s="222"/>
      <c r="I127" s="222"/>
      <c r="J127" s="227">
        <v>6108111</v>
      </c>
      <c r="K127" s="227">
        <v>6103673</v>
      </c>
      <c r="L127" s="227" t="s">
        <v>154</v>
      </c>
      <c r="M127" s="227" t="s">
        <v>676</v>
      </c>
      <c r="N127" s="227" t="s">
        <v>677</v>
      </c>
      <c r="O127" s="227" t="s">
        <v>677</v>
      </c>
      <c r="P127" s="212">
        <v>42706</v>
      </c>
      <c r="Q127" s="229">
        <v>1</v>
      </c>
      <c r="R127" s="230">
        <v>6103673</v>
      </c>
      <c r="S127" s="229">
        <f t="shared" si="27"/>
        <v>1</v>
      </c>
      <c r="T127" s="62"/>
      <c r="U127" s="222" t="s">
        <v>254</v>
      </c>
      <c r="V127" s="101" t="s">
        <v>695</v>
      </c>
      <c r="X127" s="315">
        <f t="shared" si="17"/>
        <v>0</v>
      </c>
    </row>
    <row r="128" spans="1:27" s="6" customFormat="1" ht="78.75" customHeight="1">
      <c r="A128" s="222">
        <v>9</v>
      </c>
      <c r="B128" s="237" t="s">
        <v>819</v>
      </c>
      <c r="C128" s="237" t="s">
        <v>818</v>
      </c>
      <c r="D128" s="226">
        <v>509295010</v>
      </c>
      <c r="E128" s="227"/>
      <c r="F128" s="59">
        <v>1.06</v>
      </c>
      <c r="G128" s="222"/>
      <c r="H128" s="222"/>
      <c r="I128" s="222"/>
      <c r="J128" s="266">
        <v>5975442</v>
      </c>
      <c r="K128" s="227">
        <v>5974158</v>
      </c>
      <c r="L128" s="227" t="s">
        <v>822</v>
      </c>
      <c r="M128" s="227" t="s">
        <v>820</v>
      </c>
      <c r="N128" s="227" t="s">
        <v>821</v>
      </c>
      <c r="O128" s="227"/>
      <c r="P128" s="212" t="s">
        <v>909</v>
      </c>
      <c r="Q128" s="229">
        <v>1</v>
      </c>
      <c r="R128" s="230">
        <v>5927837</v>
      </c>
      <c r="S128" s="229">
        <f>R128/K128</f>
        <v>0.99224643874500806</v>
      </c>
      <c r="T128" s="62">
        <v>0</v>
      </c>
      <c r="U128" s="222" t="s">
        <v>254</v>
      </c>
      <c r="V128" s="101" t="s">
        <v>695</v>
      </c>
      <c r="X128" s="315">
        <f t="shared" si="17"/>
        <v>46321</v>
      </c>
    </row>
    <row r="129" spans="1:24" s="12" customFormat="1" ht="15.75" customHeight="1">
      <c r="A129" s="105">
        <v>9</v>
      </c>
      <c r="B129" s="396" t="s">
        <v>366</v>
      </c>
      <c r="C129" s="396"/>
      <c r="D129" s="396"/>
      <c r="E129" s="111">
        <f t="shared" ref="E129:I129" si="28">SUM(E120:E128)</f>
        <v>0</v>
      </c>
      <c r="F129" s="111">
        <f t="shared" si="28"/>
        <v>14.874000000000001</v>
      </c>
      <c r="G129" s="111">
        <f t="shared" si="28"/>
        <v>0</v>
      </c>
      <c r="H129" s="111">
        <f t="shared" si="28"/>
        <v>0</v>
      </c>
      <c r="I129" s="111">
        <f t="shared" si="28"/>
        <v>0</v>
      </c>
      <c r="J129" s="109">
        <f>SUM(J120:J128)</f>
        <v>72603897</v>
      </c>
      <c r="K129" s="109">
        <f>SUM(K120:K128)</f>
        <v>66856757</v>
      </c>
      <c r="L129" s="109"/>
      <c r="M129" s="109"/>
      <c r="N129" s="109"/>
      <c r="O129" s="109"/>
      <c r="P129" s="299"/>
      <c r="Q129" s="109"/>
      <c r="R129" s="109">
        <f>SUM(R120:R128)</f>
        <v>66810390</v>
      </c>
      <c r="S129" s="105"/>
      <c r="T129" s="109">
        <f>SUM(T120:T128)</f>
        <v>0</v>
      </c>
      <c r="U129" s="105"/>
      <c r="V129" s="105" t="s">
        <v>695</v>
      </c>
      <c r="X129" s="315">
        <f t="shared" si="17"/>
        <v>46367</v>
      </c>
    </row>
    <row r="130" spans="1:24" s="6" customFormat="1" ht="17.25" customHeight="1">
      <c r="A130" s="222"/>
      <c r="B130" s="420" t="s">
        <v>743</v>
      </c>
      <c r="C130" s="420"/>
      <c r="D130" s="420"/>
      <c r="E130" s="222"/>
      <c r="F130" s="59"/>
      <c r="G130" s="222"/>
      <c r="H130" s="222"/>
      <c r="I130" s="222"/>
      <c r="J130" s="227"/>
      <c r="K130" s="227"/>
      <c r="L130" s="227"/>
      <c r="M130" s="227"/>
      <c r="N130" s="227"/>
      <c r="O130" s="222"/>
      <c r="P130" s="212"/>
      <c r="Q130" s="229"/>
      <c r="R130" s="230"/>
      <c r="S130" s="222"/>
      <c r="T130" s="62"/>
      <c r="U130" s="222"/>
      <c r="V130" s="101"/>
      <c r="X130" s="315">
        <f t="shared" si="17"/>
        <v>0</v>
      </c>
    </row>
    <row r="131" spans="1:24" s="13" customFormat="1" ht="87.75" customHeight="1">
      <c r="A131" s="222">
        <v>1</v>
      </c>
      <c r="B131" s="222" t="s">
        <v>243</v>
      </c>
      <c r="C131" s="232" t="s">
        <v>244</v>
      </c>
      <c r="D131" s="226">
        <v>509293003</v>
      </c>
      <c r="E131" s="227"/>
      <c r="F131" s="59"/>
      <c r="G131" s="227">
        <v>2</v>
      </c>
      <c r="H131" s="222"/>
      <c r="I131" s="222"/>
      <c r="J131" s="227">
        <v>548391</v>
      </c>
      <c r="K131" s="227">
        <v>544795</v>
      </c>
      <c r="L131" s="227" t="s">
        <v>51</v>
      </c>
      <c r="M131" s="227" t="s">
        <v>343</v>
      </c>
      <c r="N131" s="227" t="s">
        <v>343</v>
      </c>
      <c r="O131" s="227" t="s">
        <v>350</v>
      </c>
      <c r="P131" s="212" t="s">
        <v>1040</v>
      </c>
      <c r="Q131" s="229">
        <v>1</v>
      </c>
      <c r="R131" s="230">
        <v>542302</v>
      </c>
      <c r="S131" s="229">
        <f>R131/K131*100/100</f>
        <v>0.995423966813205</v>
      </c>
      <c r="T131" s="62"/>
      <c r="U131" s="222" t="s">
        <v>254</v>
      </c>
      <c r="V131" s="101" t="s">
        <v>695</v>
      </c>
      <c r="X131" s="315">
        <f t="shared" si="17"/>
        <v>2493</v>
      </c>
    </row>
    <row r="132" spans="1:24" s="13" customFormat="1" ht="77.25" customHeight="1">
      <c r="A132" s="222">
        <v>2</v>
      </c>
      <c r="B132" s="222" t="s">
        <v>245</v>
      </c>
      <c r="C132" s="232" t="s">
        <v>666</v>
      </c>
      <c r="D132" s="222">
        <v>509294002</v>
      </c>
      <c r="E132" s="227"/>
      <c r="F132" s="59"/>
      <c r="G132" s="227">
        <v>4</v>
      </c>
      <c r="H132" s="222"/>
      <c r="I132" s="222"/>
      <c r="J132" s="227">
        <v>1096782</v>
      </c>
      <c r="K132" s="227">
        <v>1093322</v>
      </c>
      <c r="L132" s="227" t="s">
        <v>51</v>
      </c>
      <c r="M132" s="227" t="s">
        <v>343</v>
      </c>
      <c r="N132" s="227" t="s">
        <v>343</v>
      </c>
      <c r="O132" s="227" t="s">
        <v>350</v>
      </c>
      <c r="P132" s="212">
        <v>42345</v>
      </c>
      <c r="Q132" s="229">
        <v>1</v>
      </c>
      <c r="R132" s="230">
        <v>1093188</v>
      </c>
      <c r="S132" s="229">
        <f t="shared" ref="S132:S133" si="29">R132/K132*100/100</f>
        <v>0.9998774377539279</v>
      </c>
      <c r="T132" s="62">
        <v>0</v>
      </c>
      <c r="U132" s="222" t="s">
        <v>254</v>
      </c>
      <c r="V132" s="101" t="s">
        <v>695</v>
      </c>
      <c r="X132" s="315">
        <f t="shared" si="17"/>
        <v>134</v>
      </c>
    </row>
    <row r="133" spans="1:24" s="13" customFormat="1" ht="93" customHeight="1">
      <c r="A133" s="222">
        <v>3</v>
      </c>
      <c r="B133" s="222" t="s">
        <v>246</v>
      </c>
      <c r="C133" s="232" t="s">
        <v>247</v>
      </c>
      <c r="D133" s="222">
        <v>509295063</v>
      </c>
      <c r="E133" s="227"/>
      <c r="F133" s="59"/>
      <c r="G133" s="227">
        <v>2</v>
      </c>
      <c r="H133" s="222"/>
      <c r="I133" s="222"/>
      <c r="J133" s="227">
        <v>548391</v>
      </c>
      <c r="K133" s="227">
        <v>545436</v>
      </c>
      <c r="L133" s="227" t="s">
        <v>51</v>
      </c>
      <c r="M133" s="227" t="s">
        <v>329</v>
      </c>
      <c r="N133" s="227" t="s">
        <v>392</v>
      </c>
      <c r="O133" s="222"/>
      <c r="P133" s="212" t="s">
        <v>393</v>
      </c>
      <c r="Q133" s="229">
        <v>1</v>
      </c>
      <c r="R133" s="230">
        <v>545360</v>
      </c>
      <c r="S133" s="229">
        <f t="shared" si="29"/>
        <v>0.99986066192917222</v>
      </c>
      <c r="T133" s="62"/>
      <c r="U133" s="222" t="s">
        <v>394</v>
      </c>
      <c r="V133" s="101" t="s">
        <v>695</v>
      </c>
      <c r="X133" s="315">
        <f t="shared" si="17"/>
        <v>76</v>
      </c>
    </row>
    <row r="134" spans="1:24" s="13" customFormat="1" ht="48.75" customHeight="1">
      <c r="A134" s="222">
        <v>4</v>
      </c>
      <c r="B134" s="222" t="s">
        <v>248</v>
      </c>
      <c r="C134" s="232" t="s">
        <v>249</v>
      </c>
      <c r="D134" s="222">
        <v>509294018</v>
      </c>
      <c r="E134" s="227"/>
      <c r="F134" s="59"/>
      <c r="G134" s="227">
        <v>3</v>
      </c>
      <c r="H134" s="222"/>
      <c r="I134" s="222"/>
      <c r="J134" s="227">
        <v>822587</v>
      </c>
      <c r="K134" s="227">
        <v>802275</v>
      </c>
      <c r="L134" s="227" t="s">
        <v>332</v>
      </c>
      <c r="M134" s="227" t="s">
        <v>268</v>
      </c>
      <c r="N134" s="227" t="s">
        <v>329</v>
      </c>
      <c r="O134" s="222" t="s">
        <v>333</v>
      </c>
      <c r="P134" s="212" t="s">
        <v>624</v>
      </c>
      <c r="Q134" s="229">
        <v>1</v>
      </c>
      <c r="R134" s="230">
        <v>800876</v>
      </c>
      <c r="S134" s="229">
        <f>R134/K134*100/100</f>
        <v>0.9982562089059237</v>
      </c>
      <c r="T134" s="62">
        <v>0</v>
      </c>
      <c r="U134" s="222" t="s">
        <v>394</v>
      </c>
      <c r="V134" s="101" t="s">
        <v>695</v>
      </c>
      <c r="X134" s="315">
        <f t="shared" si="17"/>
        <v>1399</v>
      </c>
    </row>
    <row r="135" spans="1:24" s="13" customFormat="1" ht="82.5" customHeight="1">
      <c r="A135" s="222">
        <v>5</v>
      </c>
      <c r="B135" s="232" t="s">
        <v>660</v>
      </c>
      <c r="C135" s="253" t="s">
        <v>663</v>
      </c>
      <c r="D135" s="222">
        <v>509295155</v>
      </c>
      <c r="E135" s="227"/>
      <c r="F135" s="59"/>
      <c r="G135" s="227">
        <v>3</v>
      </c>
      <c r="H135" s="222"/>
      <c r="I135" s="222"/>
      <c r="J135" s="227">
        <v>778842</v>
      </c>
      <c r="K135" s="227">
        <v>775635</v>
      </c>
      <c r="L135" s="227" t="s">
        <v>678</v>
      </c>
      <c r="M135" s="227" t="s">
        <v>706</v>
      </c>
      <c r="N135" s="227" t="s">
        <v>676</v>
      </c>
      <c r="O135" s="222" t="s">
        <v>707</v>
      </c>
      <c r="P135" s="212" t="s">
        <v>1041</v>
      </c>
      <c r="Q135" s="229">
        <v>1</v>
      </c>
      <c r="R135" s="230">
        <v>775464</v>
      </c>
      <c r="S135" s="229">
        <f>R135/K135*100/100</f>
        <v>0.99977953547738307</v>
      </c>
      <c r="T135" s="62">
        <v>0</v>
      </c>
      <c r="U135" s="222" t="s">
        <v>394</v>
      </c>
      <c r="V135" s="101" t="s">
        <v>695</v>
      </c>
      <c r="X135" s="315">
        <f t="shared" si="17"/>
        <v>171</v>
      </c>
    </row>
    <row r="136" spans="1:24" s="13" customFormat="1" ht="58.5" customHeight="1">
      <c r="A136" s="222">
        <v>6</v>
      </c>
      <c r="B136" s="232" t="s">
        <v>661</v>
      </c>
      <c r="C136" s="253" t="s">
        <v>664</v>
      </c>
      <c r="D136" s="222">
        <v>509295154</v>
      </c>
      <c r="E136" s="227"/>
      <c r="F136" s="59"/>
      <c r="G136" s="227">
        <v>1</v>
      </c>
      <c r="H136" s="222"/>
      <c r="I136" s="222"/>
      <c r="J136" s="227">
        <v>259614</v>
      </c>
      <c r="K136" s="227">
        <v>258256</v>
      </c>
      <c r="L136" s="227" t="s">
        <v>154</v>
      </c>
      <c r="M136" s="227" t="s">
        <v>706</v>
      </c>
      <c r="N136" s="227" t="s">
        <v>676</v>
      </c>
      <c r="O136" s="222" t="s">
        <v>707</v>
      </c>
      <c r="P136" s="212" t="s">
        <v>1042</v>
      </c>
      <c r="Q136" s="229">
        <v>1</v>
      </c>
      <c r="R136" s="230">
        <v>257790</v>
      </c>
      <c r="S136" s="229">
        <f t="shared" ref="S136:S137" si="30">R136/K136*100/100</f>
        <v>0.99819558887305615</v>
      </c>
      <c r="T136" s="62"/>
      <c r="U136" s="222" t="s">
        <v>254</v>
      </c>
      <c r="V136" s="101" t="s">
        <v>695</v>
      </c>
      <c r="X136" s="315">
        <f t="shared" si="17"/>
        <v>466</v>
      </c>
    </row>
    <row r="137" spans="1:24" s="13" customFormat="1" ht="51" customHeight="1">
      <c r="A137" s="222">
        <v>7</v>
      </c>
      <c r="B137" s="232" t="s">
        <v>662</v>
      </c>
      <c r="C137" s="253" t="s">
        <v>665</v>
      </c>
      <c r="D137" s="222">
        <v>509293003</v>
      </c>
      <c r="E137" s="227"/>
      <c r="F137" s="59"/>
      <c r="G137" s="227">
        <v>4</v>
      </c>
      <c r="H137" s="222"/>
      <c r="I137" s="222"/>
      <c r="J137" s="227">
        <v>1038457</v>
      </c>
      <c r="K137" s="227">
        <v>1058542</v>
      </c>
      <c r="L137" s="227" t="s">
        <v>154</v>
      </c>
      <c r="M137" s="227" t="s">
        <v>706</v>
      </c>
      <c r="N137" s="227" t="s">
        <v>676</v>
      </c>
      <c r="O137" s="222" t="s">
        <v>707</v>
      </c>
      <c r="P137" s="212" t="s">
        <v>1041</v>
      </c>
      <c r="Q137" s="229">
        <v>1</v>
      </c>
      <c r="R137" s="230">
        <v>1053311</v>
      </c>
      <c r="S137" s="229">
        <f t="shared" si="30"/>
        <v>0.99505829716723571</v>
      </c>
      <c r="T137" s="62"/>
      <c r="U137" s="222" t="s">
        <v>254</v>
      </c>
      <c r="V137" s="101" t="s">
        <v>695</v>
      </c>
      <c r="X137" s="315">
        <f t="shared" si="17"/>
        <v>5231</v>
      </c>
    </row>
    <row r="138" spans="1:24" s="30" customFormat="1" ht="13.5" customHeight="1">
      <c r="A138" s="105">
        <v>7</v>
      </c>
      <c r="B138" s="396" t="s">
        <v>363</v>
      </c>
      <c r="C138" s="396"/>
      <c r="D138" s="396"/>
      <c r="E138" s="105">
        <f t="shared" ref="E138:F138" si="31">SUM(E131:E137)</f>
        <v>0</v>
      </c>
      <c r="F138" s="110">
        <f t="shared" si="31"/>
        <v>0</v>
      </c>
      <c r="G138" s="110">
        <f t="shared" ref="G138:I138" si="32">SUM(G131:G137)</f>
        <v>19</v>
      </c>
      <c r="H138" s="110">
        <f t="shared" si="32"/>
        <v>0</v>
      </c>
      <c r="I138" s="110">
        <f t="shared" si="32"/>
        <v>0</v>
      </c>
      <c r="J138" s="109">
        <f>SUM(J131:J137)</f>
        <v>5093064</v>
      </c>
      <c r="K138" s="109">
        <f>SUM(K131:K137)</f>
        <v>5078261</v>
      </c>
      <c r="L138" s="109"/>
      <c r="M138" s="109"/>
      <c r="N138" s="109"/>
      <c r="O138" s="109"/>
      <c r="P138" s="109"/>
      <c r="Q138" s="109"/>
      <c r="R138" s="109">
        <f>SUM(R131:R137)</f>
        <v>5068291</v>
      </c>
      <c r="S138" s="112"/>
      <c r="T138" s="109">
        <f t="shared" ref="T138" si="33">SUM(T131:T137)</f>
        <v>0</v>
      </c>
      <c r="U138" s="105"/>
      <c r="V138" s="101"/>
      <c r="X138" s="315">
        <f t="shared" si="17"/>
        <v>9970</v>
      </c>
    </row>
    <row r="139" spans="1:24" s="15" customFormat="1" ht="23.25" customHeight="1">
      <c r="A139" s="113">
        <f>A129+A138</f>
        <v>16</v>
      </c>
      <c r="B139" s="411" t="s">
        <v>861</v>
      </c>
      <c r="C139" s="411"/>
      <c r="D139" s="411"/>
      <c r="E139" s="114"/>
      <c r="F139" s="114">
        <f>F129+F138</f>
        <v>14.874000000000001</v>
      </c>
      <c r="G139" s="114">
        <f>G138+G129</f>
        <v>19</v>
      </c>
      <c r="H139" s="114">
        <f t="shared" ref="H139:I139" si="34">H138+H129</f>
        <v>0</v>
      </c>
      <c r="I139" s="114">
        <f t="shared" si="34"/>
        <v>0</v>
      </c>
      <c r="J139" s="117">
        <f>J138+J129</f>
        <v>77696961</v>
      </c>
      <c r="K139" s="117">
        <f>K138+K129</f>
        <v>71935018</v>
      </c>
      <c r="L139" s="117"/>
      <c r="M139" s="117"/>
      <c r="N139" s="117"/>
      <c r="O139" s="117"/>
      <c r="P139" s="117"/>
      <c r="Q139" s="117"/>
      <c r="R139" s="117">
        <f>R138+R129</f>
        <v>71878681</v>
      </c>
      <c r="S139" s="116"/>
      <c r="T139" s="117">
        <f t="shared" ref="T139" si="35">T129+T138</f>
        <v>0</v>
      </c>
      <c r="U139" s="222">
        <f>SUM(U120:U137)</f>
        <v>0</v>
      </c>
      <c r="V139" s="101"/>
      <c r="X139" s="315">
        <f t="shared" si="17"/>
        <v>56337</v>
      </c>
    </row>
    <row r="140" spans="1:24" s="6" customFormat="1" ht="19.5" customHeight="1">
      <c r="A140" s="222"/>
      <c r="B140" s="379" t="s">
        <v>839</v>
      </c>
      <c r="C140" s="379"/>
      <c r="D140" s="379"/>
      <c r="E140" s="222"/>
      <c r="F140" s="59"/>
      <c r="G140" s="222"/>
      <c r="H140" s="222"/>
      <c r="I140" s="222"/>
      <c r="J140" s="62"/>
      <c r="K140" s="62"/>
      <c r="L140" s="62"/>
      <c r="M140" s="62"/>
      <c r="N140" s="62"/>
      <c r="O140" s="62"/>
      <c r="P140" s="297"/>
      <c r="Q140" s="62"/>
      <c r="R140" s="300"/>
      <c r="S140" s="222"/>
      <c r="T140" s="62"/>
      <c r="U140" s="222"/>
      <c r="V140" s="101"/>
      <c r="X140" s="315">
        <f t="shared" si="17"/>
        <v>0</v>
      </c>
    </row>
    <row r="141" spans="1:24" s="6" customFormat="1" ht="46.5" customHeight="1">
      <c r="A141" s="222">
        <v>1</v>
      </c>
      <c r="B141" s="222" t="s">
        <v>116</v>
      </c>
      <c r="C141" s="226" t="s">
        <v>117</v>
      </c>
      <c r="D141" s="62">
        <v>509255081</v>
      </c>
      <c r="E141" s="222"/>
      <c r="F141" s="59">
        <v>0.52500000000000002</v>
      </c>
      <c r="G141" s="222"/>
      <c r="H141" s="222"/>
      <c r="I141" s="222"/>
      <c r="J141" s="267">
        <v>1951880</v>
      </c>
      <c r="K141" s="227">
        <v>2039980</v>
      </c>
      <c r="L141" s="227" t="s">
        <v>131</v>
      </c>
      <c r="M141" s="227" t="s">
        <v>132</v>
      </c>
      <c r="N141" s="222" t="s">
        <v>302</v>
      </c>
      <c r="O141" s="222" t="s">
        <v>84</v>
      </c>
      <c r="P141" s="212" t="s">
        <v>1043</v>
      </c>
      <c r="Q141" s="229">
        <v>1</v>
      </c>
      <c r="R141" s="230">
        <v>2039980</v>
      </c>
      <c r="S141" s="229">
        <f t="shared" ref="S141:S181" si="36">R141/K141*100/100</f>
        <v>1</v>
      </c>
      <c r="T141" s="62">
        <f>K141-R141</f>
        <v>0</v>
      </c>
      <c r="U141" s="222" t="s">
        <v>254</v>
      </c>
      <c r="V141" s="101" t="s">
        <v>696</v>
      </c>
      <c r="X141" s="315">
        <f t="shared" si="17"/>
        <v>0</v>
      </c>
    </row>
    <row r="142" spans="1:24" s="6" customFormat="1" ht="79.5" customHeight="1">
      <c r="A142" s="222">
        <v>2</v>
      </c>
      <c r="B142" s="222" t="s">
        <v>118</v>
      </c>
      <c r="C142" s="226" t="s">
        <v>119</v>
      </c>
      <c r="D142" s="62">
        <v>509254050</v>
      </c>
      <c r="E142" s="222"/>
      <c r="F142" s="59">
        <v>1.42</v>
      </c>
      <c r="G142" s="222"/>
      <c r="H142" s="222"/>
      <c r="I142" s="222"/>
      <c r="J142" s="267">
        <v>5602804</v>
      </c>
      <c r="K142" s="227">
        <v>5602819</v>
      </c>
      <c r="L142" s="227" t="s">
        <v>131</v>
      </c>
      <c r="M142" s="227" t="s">
        <v>132</v>
      </c>
      <c r="N142" s="222" t="s">
        <v>66</v>
      </c>
      <c r="O142" s="222" t="s">
        <v>84</v>
      </c>
      <c r="P142" s="212">
        <v>42126</v>
      </c>
      <c r="Q142" s="229">
        <v>1</v>
      </c>
      <c r="R142" s="230">
        <v>5602805</v>
      </c>
      <c r="S142" s="229">
        <f t="shared" si="36"/>
        <v>0.99999750125784881</v>
      </c>
      <c r="T142" s="62">
        <v>0</v>
      </c>
      <c r="U142" s="222" t="s">
        <v>254</v>
      </c>
      <c r="V142" s="101" t="s">
        <v>696</v>
      </c>
      <c r="X142" s="315">
        <f t="shared" si="17"/>
        <v>14</v>
      </c>
    </row>
    <row r="143" spans="1:24" s="6" customFormat="1" ht="60" customHeight="1">
      <c r="A143" s="222">
        <v>3</v>
      </c>
      <c r="B143" s="222" t="s">
        <v>120</v>
      </c>
      <c r="C143" s="226" t="s">
        <v>139</v>
      </c>
      <c r="D143" s="62">
        <v>509255057</v>
      </c>
      <c r="E143" s="222"/>
      <c r="F143" s="59">
        <v>0.96</v>
      </c>
      <c r="G143" s="222"/>
      <c r="H143" s="222"/>
      <c r="I143" s="222"/>
      <c r="J143" s="267">
        <v>4344730</v>
      </c>
      <c r="K143" s="227">
        <v>4344742</v>
      </c>
      <c r="L143" s="227" t="s">
        <v>131</v>
      </c>
      <c r="M143" s="227" t="s">
        <v>132</v>
      </c>
      <c r="N143" s="222" t="s">
        <v>66</v>
      </c>
      <c r="O143" s="222" t="s">
        <v>85</v>
      </c>
      <c r="P143" s="212" t="s">
        <v>1044</v>
      </c>
      <c r="Q143" s="229">
        <v>1</v>
      </c>
      <c r="R143" s="230">
        <v>4344741</v>
      </c>
      <c r="S143" s="229">
        <f t="shared" si="36"/>
        <v>0.999999769836736</v>
      </c>
      <c r="T143" s="62">
        <v>0</v>
      </c>
      <c r="U143" s="222" t="s">
        <v>254</v>
      </c>
      <c r="V143" s="101" t="s">
        <v>696</v>
      </c>
      <c r="X143" s="315">
        <f t="shared" si="17"/>
        <v>1</v>
      </c>
    </row>
    <row r="144" spans="1:24" s="6" customFormat="1" ht="39" customHeight="1">
      <c r="A144" s="222">
        <v>4</v>
      </c>
      <c r="B144" s="222" t="s">
        <v>121</v>
      </c>
      <c r="C144" s="226" t="s">
        <v>122</v>
      </c>
      <c r="D144" s="62">
        <v>509254055</v>
      </c>
      <c r="E144" s="222"/>
      <c r="F144" s="59">
        <v>0.86</v>
      </c>
      <c r="G144" s="222"/>
      <c r="H144" s="222"/>
      <c r="I144" s="222"/>
      <c r="J144" s="267">
        <v>3281655</v>
      </c>
      <c r="K144" s="227">
        <v>3589969</v>
      </c>
      <c r="L144" s="227" t="s">
        <v>50</v>
      </c>
      <c r="M144" s="227" t="s">
        <v>132</v>
      </c>
      <c r="N144" s="222" t="s">
        <v>66</v>
      </c>
      <c r="O144" s="222" t="s">
        <v>133</v>
      </c>
      <c r="P144" s="212" t="s">
        <v>1045</v>
      </c>
      <c r="Q144" s="229">
        <v>1</v>
      </c>
      <c r="R144" s="230">
        <v>3589710</v>
      </c>
      <c r="S144" s="229">
        <f t="shared" si="36"/>
        <v>0.99992785453022004</v>
      </c>
      <c r="T144" s="62">
        <v>0</v>
      </c>
      <c r="U144" s="222" t="s">
        <v>254</v>
      </c>
      <c r="V144" s="101" t="s">
        <v>696</v>
      </c>
      <c r="X144" s="315">
        <f t="shared" si="17"/>
        <v>259</v>
      </c>
    </row>
    <row r="145" spans="1:24" s="6" customFormat="1" ht="66" customHeight="1">
      <c r="A145" s="222">
        <v>5</v>
      </c>
      <c r="B145" s="222" t="s">
        <v>123</v>
      </c>
      <c r="C145" s="226" t="s">
        <v>124</v>
      </c>
      <c r="D145" s="62">
        <v>509254015</v>
      </c>
      <c r="E145" s="222"/>
      <c r="F145" s="59">
        <v>1.2</v>
      </c>
      <c r="G145" s="222"/>
      <c r="H145" s="222"/>
      <c r="I145" s="222"/>
      <c r="J145" s="267">
        <v>5132643</v>
      </c>
      <c r="K145" s="227">
        <v>4976604</v>
      </c>
      <c r="L145" s="227" t="s">
        <v>134</v>
      </c>
      <c r="M145" s="227" t="s">
        <v>132</v>
      </c>
      <c r="N145" s="222" t="s">
        <v>66</v>
      </c>
      <c r="O145" s="222" t="s">
        <v>80</v>
      </c>
      <c r="P145" s="212" t="s">
        <v>1046</v>
      </c>
      <c r="Q145" s="229">
        <v>1</v>
      </c>
      <c r="R145" s="230">
        <v>4976604</v>
      </c>
      <c r="S145" s="229">
        <f t="shared" si="36"/>
        <v>1</v>
      </c>
      <c r="T145" s="62">
        <v>0</v>
      </c>
      <c r="U145" s="222" t="s">
        <v>254</v>
      </c>
      <c r="V145" s="101" t="s">
        <v>696</v>
      </c>
      <c r="X145" s="315">
        <f t="shared" si="17"/>
        <v>0</v>
      </c>
    </row>
    <row r="146" spans="1:24" s="6" customFormat="1" ht="67.5" customHeight="1">
      <c r="A146" s="222">
        <v>6</v>
      </c>
      <c r="B146" s="222" t="s">
        <v>125</v>
      </c>
      <c r="C146" s="226" t="s">
        <v>126</v>
      </c>
      <c r="D146" s="62">
        <v>509254015</v>
      </c>
      <c r="E146" s="222"/>
      <c r="F146" s="59">
        <v>1.23</v>
      </c>
      <c r="G146" s="222"/>
      <c r="H146" s="222"/>
      <c r="I146" s="222"/>
      <c r="J146" s="267">
        <v>5482489</v>
      </c>
      <c r="K146" s="227">
        <v>5482504</v>
      </c>
      <c r="L146" s="227" t="s">
        <v>135</v>
      </c>
      <c r="M146" s="227" t="s">
        <v>136</v>
      </c>
      <c r="N146" s="222" t="s">
        <v>66</v>
      </c>
      <c r="O146" s="222" t="s">
        <v>137</v>
      </c>
      <c r="P146" s="212" t="s">
        <v>1047</v>
      </c>
      <c r="Q146" s="229">
        <v>1</v>
      </c>
      <c r="R146" s="230">
        <v>5482208</v>
      </c>
      <c r="S146" s="229">
        <f t="shared" si="36"/>
        <v>0.99994601007131056</v>
      </c>
      <c r="T146" s="62">
        <v>0</v>
      </c>
      <c r="U146" s="222" t="s">
        <v>254</v>
      </c>
      <c r="V146" s="101" t="s">
        <v>696</v>
      </c>
      <c r="X146" s="315">
        <f t="shared" si="17"/>
        <v>296</v>
      </c>
    </row>
    <row r="147" spans="1:24" s="6" customFormat="1" ht="37.5" customHeight="1">
      <c r="A147" s="222">
        <v>7</v>
      </c>
      <c r="B147" s="222" t="s">
        <v>127</v>
      </c>
      <c r="C147" s="226" t="s">
        <v>128</v>
      </c>
      <c r="D147" s="62">
        <v>509254045</v>
      </c>
      <c r="E147" s="222"/>
      <c r="F147" s="59">
        <v>1.085</v>
      </c>
      <c r="G147" s="222"/>
      <c r="H147" s="222"/>
      <c r="I147" s="222"/>
      <c r="J147" s="267">
        <v>3408918</v>
      </c>
      <c r="K147" s="227">
        <v>4818363</v>
      </c>
      <c r="L147" s="227" t="s">
        <v>50</v>
      </c>
      <c r="M147" s="227" t="s">
        <v>136</v>
      </c>
      <c r="N147" s="222" t="s">
        <v>66</v>
      </c>
      <c r="O147" s="222" t="s">
        <v>68</v>
      </c>
      <c r="P147" s="212">
        <v>42283</v>
      </c>
      <c r="Q147" s="229">
        <v>1</v>
      </c>
      <c r="R147" s="230">
        <v>4818363</v>
      </c>
      <c r="S147" s="229">
        <f t="shared" si="36"/>
        <v>1</v>
      </c>
      <c r="T147" s="62"/>
      <c r="U147" s="222" t="s">
        <v>254</v>
      </c>
      <c r="V147" s="101" t="s">
        <v>696</v>
      </c>
      <c r="X147" s="315">
        <f t="shared" si="17"/>
        <v>0</v>
      </c>
    </row>
    <row r="148" spans="1:24" s="6" customFormat="1" ht="38.25" customHeight="1">
      <c r="A148" s="222">
        <v>8</v>
      </c>
      <c r="B148" s="222" t="s">
        <v>129</v>
      </c>
      <c r="C148" s="226" t="s">
        <v>130</v>
      </c>
      <c r="D148" s="62">
        <v>509254045</v>
      </c>
      <c r="E148" s="222"/>
      <c r="F148" s="59">
        <v>1.05</v>
      </c>
      <c r="G148" s="222"/>
      <c r="H148" s="222"/>
      <c r="I148" s="222"/>
      <c r="J148" s="267">
        <v>4309553</v>
      </c>
      <c r="K148" s="227">
        <v>4718983</v>
      </c>
      <c r="L148" s="227" t="s">
        <v>50</v>
      </c>
      <c r="M148" s="227" t="s">
        <v>136</v>
      </c>
      <c r="N148" s="222" t="s">
        <v>66</v>
      </c>
      <c r="O148" s="222" t="s">
        <v>68</v>
      </c>
      <c r="P148" s="212">
        <v>42649</v>
      </c>
      <c r="Q148" s="229">
        <v>1</v>
      </c>
      <c r="R148" s="230">
        <v>4718983</v>
      </c>
      <c r="S148" s="229">
        <f>R148/K148*100/100</f>
        <v>1</v>
      </c>
      <c r="T148" s="62"/>
      <c r="U148" s="222" t="s">
        <v>254</v>
      </c>
      <c r="V148" s="101" t="s">
        <v>696</v>
      </c>
      <c r="X148" s="315">
        <f t="shared" si="17"/>
        <v>0</v>
      </c>
    </row>
    <row r="149" spans="1:24" s="6" customFormat="1" ht="66.75" customHeight="1">
      <c r="A149" s="222">
        <v>9</v>
      </c>
      <c r="B149" s="222" t="s">
        <v>167</v>
      </c>
      <c r="C149" s="226" t="s">
        <v>168</v>
      </c>
      <c r="D149" s="222">
        <v>509545043</v>
      </c>
      <c r="E149" s="222"/>
      <c r="F149" s="59">
        <v>1.35</v>
      </c>
      <c r="G149" s="222"/>
      <c r="H149" s="222"/>
      <c r="I149" s="222"/>
      <c r="J149" s="227">
        <v>5359588</v>
      </c>
      <c r="K149" s="227">
        <v>5351967</v>
      </c>
      <c r="L149" s="222" t="s">
        <v>50</v>
      </c>
      <c r="M149" s="222" t="s">
        <v>338</v>
      </c>
      <c r="N149" s="222" t="s">
        <v>339</v>
      </c>
      <c r="O149" s="222"/>
      <c r="P149" s="212" t="s">
        <v>1048</v>
      </c>
      <c r="Q149" s="229">
        <v>1</v>
      </c>
      <c r="R149" s="230">
        <v>5351636</v>
      </c>
      <c r="S149" s="229">
        <f t="shared" si="36"/>
        <v>0.99993815357979599</v>
      </c>
      <c r="T149" s="62"/>
      <c r="U149" s="222" t="s">
        <v>254</v>
      </c>
      <c r="V149" s="101" t="s">
        <v>696</v>
      </c>
      <c r="X149" s="315">
        <f t="shared" si="17"/>
        <v>331</v>
      </c>
    </row>
    <row r="150" spans="1:24" s="6" customFormat="1" ht="36.75" customHeight="1">
      <c r="A150" s="222">
        <v>10</v>
      </c>
      <c r="B150" s="222" t="s">
        <v>224</v>
      </c>
      <c r="C150" s="226" t="s">
        <v>225</v>
      </c>
      <c r="D150" s="222">
        <v>509545041</v>
      </c>
      <c r="E150" s="222"/>
      <c r="F150" s="59">
        <v>0.93</v>
      </c>
      <c r="G150" s="222"/>
      <c r="H150" s="222"/>
      <c r="I150" s="222" t="s">
        <v>230</v>
      </c>
      <c r="J150" s="227">
        <v>4318757</v>
      </c>
      <c r="K150" s="227">
        <v>4317135</v>
      </c>
      <c r="L150" s="222" t="s">
        <v>328</v>
      </c>
      <c r="M150" s="222" t="s">
        <v>329</v>
      </c>
      <c r="N150" s="222" t="s">
        <v>329</v>
      </c>
      <c r="O150" s="222" t="s">
        <v>330</v>
      </c>
      <c r="P150" s="212">
        <v>42710</v>
      </c>
      <c r="Q150" s="229">
        <v>1</v>
      </c>
      <c r="R150" s="230">
        <v>4317135</v>
      </c>
      <c r="S150" s="229">
        <f t="shared" si="36"/>
        <v>1</v>
      </c>
      <c r="T150" s="62"/>
      <c r="U150" s="222" t="s">
        <v>254</v>
      </c>
      <c r="V150" s="101" t="s">
        <v>696</v>
      </c>
      <c r="X150" s="315">
        <f t="shared" si="17"/>
        <v>0</v>
      </c>
    </row>
    <row r="151" spans="1:24" s="6" customFormat="1" ht="36.75" customHeight="1">
      <c r="A151" s="222">
        <v>11</v>
      </c>
      <c r="B151" s="222" t="s">
        <v>226</v>
      </c>
      <c r="C151" s="226" t="s">
        <v>227</v>
      </c>
      <c r="D151" s="222">
        <v>50953014</v>
      </c>
      <c r="E151" s="222"/>
      <c r="F151" s="59">
        <v>2</v>
      </c>
      <c r="G151" s="222"/>
      <c r="H151" s="222"/>
      <c r="I151" s="222"/>
      <c r="J151" s="227">
        <v>4069427</v>
      </c>
      <c r="K151" s="227">
        <v>4067214</v>
      </c>
      <c r="L151" s="222" t="s">
        <v>331</v>
      </c>
      <c r="M151" s="222" t="s">
        <v>329</v>
      </c>
      <c r="N151" s="222" t="s">
        <v>329</v>
      </c>
      <c r="O151" s="222" t="s">
        <v>330</v>
      </c>
      <c r="P151" s="212" t="s">
        <v>1049</v>
      </c>
      <c r="Q151" s="229">
        <v>1</v>
      </c>
      <c r="R151" s="230">
        <v>3967098</v>
      </c>
      <c r="S151" s="229">
        <v>1</v>
      </c>
      <c r="T151" s="62"/>
      <c r="U151" s="222" t="s">
        <v>254</v>
      </c>
      <c r="V151" s="101" t="s">
        <v>696</v>
      </c>
      <c r="X151" s="315">
        <f t="shared" si="17"/>
        <v>100116</v>
      </c>
    </row>
    <row r="152" spans="1:24" s="6" customFormat="1" ht="45" customHeight="1">
      <c r="A152" s="222">
        <v>12</v>
      </c>
      <c r="B152" s="232" t="s">
        <v>717</v>
      </c>
      <c r="C152" s="232" t="s">
        <v>716</v>
      </c>
      <c r="D152" s="222">
        <v>509543012</v>
      </c>
      <c r="E152" s="222"/>
      <c r="F152" s="59">
        <v>1.147</v>
      </c>
      <c r="G152" s="222"/>
      <c r="H152" s="222"/>
      <c r="I152" s="222"/>
      <c r="J152" s="227">
        <v>4358068</v>
      </c>
      <c r="K152" s="227">
        <v>4348068</v>
      </c>
      <c r="L152" s="222" t="s">
        <v>765</v>
      </c>
      <c r="M152" s="222" t="s">
        <v>766</v>
      </c>
      <c r="N152" s="222" t="s">
        <v>766</v>
      </c>
      <c r="O152" s="222" t="s">
        <v>785</v>
      </c>
      <c r="P152" s="212" t="s">
        <v>1050</v>
      </c>
      <c r="Q152" s="229">
        <v>1</v>
      </c>
      <c r="R152" s="230">
        <v>4268466</v>
      </c>
      <c r="S152" s="229">
        <v>1</v>
      </c>
      <c r="T152" s="62"/>
      <c r="U152" s="222" t="s">
        <v>254</v>
      </c>
      <c r="V152" s="101" t="s">
        <v>696</v>
      </c>
      <c r="X152" s="315">
        <f t="shared" si="17"/>
        <v>79602</v>
      </c>
    </row>
    <row r="153" spans="1:24" s="6" customFormat="1" ht="81.75" customHeight="1">
      <c r="A153" s="222">
        <v>13</v>
      </c>
      <c r="B153" s="232" t="s">
        <v>746</v>
      </c>
      <c r="C153" s="232" t="s">
        <v>745</v>
      </c>
      <c r="D153" s="222">
        <v>509545009</v>
      </c>
      <c r="E153" s="222"/>
      <c r="F153" s="59">
        <v>1.385</v>
      </c>
      <c r="G153" s="222"/>
      <c r="H153" s="222"/>
      <c r="I153" s="222"/>
      <c r="J153" s="227">
        <v>7689999</v>
      </c>
      <c r="K153" s="227">
        <v>7685334</v>
      </c>
      <c r="L153" s="222" t="s">
        <v>50</v>
      </c>
      <c r="M153" s="222" t="s">
        <v>766</v>
      </c>
      <c r="N153" s="222" t="s">
        <v>766</v>
      </c>
      <c r="O153" s="222" t="s">
        <v>785</v>
      </c>
      <c r="P153" s="212" t="s">
        <v>1051</v>
      </c>
      <c r="Q153" s="229">
        <v>1</v>
      </c>
      <c r="R153" s="230">
        <v>7687104</v>
      </c>
      <c r="S153" s="229">
        <f>R153/K153*100/100</f>
        <v>1.000230308793346</v>
      </c>
      <c r="T153" s="62">
        <v>0</v>
      </c>
      <c r="U153" s="222" t="s">
        <v>254</v>
      </c>
      <c r="V153" s="101" t="s">
        <v>696</v>
      </c>
      <c r="X153" s="315">
        <f t="shared" si="17"/>
        <v>-1770</v>
      </c>
    </row>
    <row r="154" spans="1:24" s="6" customFormat="1" ht="41.25" customHeight="1">
      <c r="A154" s="222">
        <v>14</v>
      </c>
      <c r="B154" s="268" t="s">
        <v>784</v>
      </c>
      <c r="C154" s="268" t="s">
        <v>777</v>
      </c>
      <c r="D154" s="222">
        <v>509543012</v>
      </c>
      <c r="E154" s="222"/>
      <c r="F154" s="59">
        <v>1.135</v>
      </c>
      <c r="G154" s="222"/>
      <c r="H154" s="222"/>
      <c r="I154" s="222"/>
      <c r="J154" s="227">
        <v>6835897</v>
      </c>
      <c r="K154" s="227">
        <v>5700619</v>
      </c>
      <c r="L154" s="222" t="s">
        <v>781</v>
      </c>
      <c r="M154" s="222"/>
      <c r="N154" s="222" t="s">
        <v>782</v>
      </c>
      <c r="O154" s="222" t="s">
        <v>783</v>
      </c>
      <c r="P154" s="212">
        <v>43102</v>
      </c>
      <c r="Q154" s="229">
        <v>1</v>
      </c>
      <c r="R154" s="230">
        <v>5646951</v>
      </c>
      <c r="S154" s="229">
        <v>1</v>
      </c>
      <c r="T154" s="62"/>
      <c r="U154" s="222" t="s">
        <v>254</v>
      </c>
      <c r="V154" s="101" t="s">
        <v>696</v>
      </c>
      <c r="X154" s="315">
        <f t="shared" si="17"/>
        <v>53668</v>
      </c>
    </row>
    <row r="155" spans="1:24" s="6" customFormat="1" ht="105" customHeight="1">
      <c r="A155" s="245">
        <v>15</v>
      </c>
      <c r="B155" s="202" t="s">
        <v>828</v>
      </c>
      <c r="C155" s="161" t="s">
        <v>825</v>
      </c>
      <c r="D155" s="222">
        <v>509544014</v>
      </c>
      <c r="E155" s="222"/>
      <c r="F155" s="59">
        <v>1.3049999999999999</v>
      </c>
      <c r="G155" s="222"/>
      <c r="H155" s="222"/>
      <c r="I155" s="222"/>
      <c r="J155" s="227">
        <v>9053288</v>
      </c>
      <c r="K155" s="227">
        <v>9051000</v>
      </c>
      <c r="L155" s="222" t="s">
        <v>50</v>
      </c>
      <c r="M155" s="222" t="s">
        <v>833</v>
      </c>
      <c r="N155" s="222" t="s">
        <v>831</v>
      </c>
      <c r="O155" s="222" t="s">
        <v>832</v>
      </c>
      <c r="P155" s="212" t="s">
        <v>1052</v>
      </c>
      <c r="Q155" s="229">
        <v>1</v>
      </c>
      <c r="R155" s="230">
        <v>5560000</v>
      </c>
      <c r="S155" s="229">
        <f>R155/K155*100/100</f>
        <v>0.61429676278864209</v>
      </c>
      <c r="T155" s="62">
        <v>3469954</v>
      </c>
      <c r="U155" s="222"/>
      <c r="V155" s="101" t="s">
        <v>696</v>
      </c>
      <c r="X155" s="315">
        <f t="shared" si="17"/>
        <v>3491000</v>
      </c>
    </row>
    <row r="156" spans="1:24" s="6" customFormat="1" ht="82.5" customHeight="1">
      <c r="A156" s="245">
        <v>16</v>
      </c>
      <c r="B156" s="202" t="s">
        <v>829</v>
      </c>
      <c r="C156" s="161" t="s">
        <v>826</v>
      </c>
      <c r="D156" s="222">
        <v>509544034</v>
      </c>
      <c r="E156" s="222"/>
      <c r="F156" s="59">
        <v>1</v>
      </c>
      <c r="G156" s="222"/>
      <c r="H156" s="222"/>
      <c r="I156" s="222"/>
      <c r="J156" s="227">
        <v>6641239</v>
      </c>
      <c r="K156" s="227">
        <v>6641000</v>
      </c>
      <c r="L156" s="222" t="s">
        <v>50</v>
      </c>
      <c r="M156" s="222" t="s">
        <v>833</v>
      </c>
      <c r="N156" s="222" t="s">
        <v>831</v>
      </c>
      <c r="O156" s="222" t="s">
        <v>832</v>
      </c>
      <c r="P156" s="212" t="s">
        <v>1053</v>
      </c>
      <c r="Q156" s="229">
        <v>1</v>
      </c>
      <c r="R156" s="230">
        <v>6635304</v>
      </c>
      <c r="S156" s="229">
        <f t="shared" si="36"/>
        <v>0.99914229784670983</v>
      </c>
      <c r="T156" s="62">
        <v>0</v>
      </c>
      <c r="U156" s="222" t="s">
        <v>254</v>
      </c>
      <c r="V156" s="101" t="s">
        <v>696</v>
      </c>
      <c r="X156" s="315">
        <f t="shared" si="17"/>
        <v>5696</v>
      </c>
    </row>
    <row r="157" spans="1:24" s="6" customFormat="1" ht="112.5">
      <c r="A157" s="245">
        <v>17</v>
      </c>
      <c r="B157" s="202" t="s">
        <v>830</v>
      </c>
      <c r="C157" s="161" t="s">
        <v>827</v>
      </c>
      <c r="D157" s="222">
        <v>509544043</v>
      </c>
      <c r="E157" s="222"/>
      <c r="F157" s="59">
        <v>0.44500000000000001</v>
      </c>
      <c r="G157" s="222"/>
      <c r="H157" s="222"/>
      <c r="I157" s="222"/>
      <c r="J157" s="227">
        <v>3390745</v>
      </c>
      <c r="K157" s="227">
        <v>3390737</v>
      </c>
      <c r="L157" s="222" t="s">
        <v>50</v>
      </c>
      <c r="M157" s="222" t="s">
        <v>833</v>
      </c>
      <c r="N157" s="222" t="s">
        <v>831</v>
      </c>
      <c r="O157" s="222" t="s">
        <v>834</v>
      </c>
      <c r="P157" s="212" t="s">
        <v>1054</v>
      </c>
      <c r="Q157" s="229">
        <v>1</v>
      </c>
      <c r="R157" s="230">
        <v>3098526</v>
      </c>
      <c r="S157" s="229">
        <f>R157/K157*100/100</f>
        <v>0.91382080061060467</v>
      </c>
      <c r="T157" s="62">
        <v>0</v>
      </c>
      <c r="U157" s="222" t="s">
        <v>254</v>
      </c>
      <c r="V157" s="149" t="s">
        <v>696</v>
      </c>
      <c r="X157" s="315">
        <f t="shared" ref="X157:X220" si="37">K157-R157</f>
        <v>292211</v>
      </c>
    </row>
    <row r="158" spans="1:24" s="6" customFormat="1" ht="95.25" customHeight="1">
      <c r="A158" s="245">
        <v>18</v>
      </c>
      <c r="B158" s="202" t="s">
        <v>874</v>
      </c>
      <c r="C158" s="161" t="s">
        <v>875</v>
      </c>
      <c r="D158" s="222">
        <v>509545263</v>
      </c>
      <c r="E158" s="222"/>
      <c r="F158" s="59">
        <v>0.72</v>
      </c>
      <c r="G158" s="222">
        <v>3</v>
      </c>
      <c r="H158" s="222"/>
      <c r="I158" s="222"/>
      <c r="J158" s="227">
        <v>6367968</v>
      </c>
      <c r="K158" s="227">
        <v>6365420</v>
      </c>
      <c r="L158" s="222" t="s">
        <v>156</v>
      </c>
      <c r="M158" s="239" t="s">
        <v>878</v>
      </c>
      <c r="N158" s="222" t="s">
        <v>877</v>
      </c>
      <c r="O158" s="239" t="s">
        <v>879</v>
      </c>
      <c r="P158" s="212" t="s">
        <v>1055</v>
      </c>
      <c r="Q158" s="229">
        <v>1</v>
      </c>
      <c r="R158" s="230">
        <v>6363227</v>
      </c>
      <c r="S158" s="229">
        <f t="shared" si="36"/>
        <v>0.99965548227768164</v>
      </c>
      <c r="T158" s="62">
        <v>0</v>
      </c>
      <c r="U158" s="222" t="s">
        <v>254</v>
      </c>
      <c r="V158" s="101" t="s">
        <v>696</v>
      </c>
      <c r="X158" s="315">
        <f t="shared" si="37"/>
        <v>2193</v>
      </c>
    </row>
    <row r="159" spans="1:24" s="6" customFormat="1" ht="45.75" customHeight="1">
      <c r="A159" s="245">
        <v>19</v>
      </c>
      <c r="B159" s="269" t="s">
        <v>901</v>
      </c>
      <c r="C159" s="270" t="s">
        <v>903</v>
      </c>
      <c r="D159" s="222">
        <v>509543002</v>
      </c>
      <c r="E159" s="222"/>
      <c r="F159" s="59">
        <v>2.782</v>
      </c>
      <c r="G159" s="222">
        <v>2.25</v>
      </c>
      <c r="H159" s="222"/>
      <c r="I159" s="222"/>
      <c r="J159" s="271">
        <v>11479372</v>
      </c>
      <c r="K159" s="62">
        <v>11453932</v>
      </c>
      <c r="L159" s="202" t="s">
        <v>952</v>
      </c>
      <c r="M159" s="222" t="s">
        <v>953</v>
      </c>
      <c r="N159" s="222" t="s">
        <v>951</v>
      </c>
      <c r="O159" s="222" t="s">
        <v>954</v>
      </c>
      <c r="P159" s="212" t="s">
        <v>1056</v>
      </c>
      <c r="Q159" s="229">
        <v>1</v>
      </c>
      <c r="R159" s="230">
        <v>11432700</v>
      </c>
      <c r="S159" s="229">
        <f>R159/K159*100/100</f>
        <v>0.99814631342319826</v>
      </c>
      <c r="T159" s="62"/>
      <c r="U159" s="222" t="s">
        <v>254</v>
      </c>
      <c r="V159" s="57"/>
      <c r="X159" s="315">
        <f t="shared" si="37"/>
        <v>21232</v>
      </c>
    </row>
    <row r="160" spans="1:24" s="6" customFormat="1" ht="55.5" customHeight="1">
      <c r="A160" s="245">
        <v>20</v>
      </c>
      <c r="B160" s="272" t="s">
        <v>902</v>
      </c>
      <c r="C160" s="270" t="s">
        <v>904</v>
      </c>
      <c r="D160" s="202">
        <v>509542009</v>
      </c>
      <c r="E160" s="202"/>
      <c r="F160" s="273">
        <v>2</v>
      </c>
      <c r="G160" s="202"/>
      <c r="H160" s="202"/>
      <c r="I160" s="202"/>
      <c r="J160" s="274">
        <v>10031949</v>
      </c>
      <c r="K160" s="202">
        <v>10016535</v>
      </c>
      <c r="L160" s="202" t="s">
        <v>952</v>
      </c>
      <c r="M160" s="202" t="s">
        <v>953</v>
      </c>
      <c r="N160" s="202" t="s">
        <v>951</v>
      </c>
      <c r="O160" s="202" t="s">
        <v>954</v>
      </c>
      <c r="P160" s="216" t="s">
        <v>1139</v>
      </c>
      <c r="Q160" s="275">
        <v>1</v>
      </c>
      <c r="R160" s="276">
        <v>6200000</v>
      </c>
      <c r="S160" s="229">
        <f t="shared" ref="S160:S165" si="38">R160/K160*100/100</f>
        <v>0.61897652232034328</v>
      </c>
      <c r="T160" s="312">
        <v>3804891</v>
      </c>
      <c r="U160" s="222"/>
      <c r="V160" s="86"/>
      <c r="X160" s="315">
        <f t="shared" si="37"/>
        <v>3816535</v>
      </c>
    </row>
    <row r="161" spans="1:24" s="6" customFormat="1" ht="110.25" customHeight="1">
      <c r="A161" s="245">
        <v>21</v>
      </c>
      <c r="B161" s="202" t="s">
        <v>940</v>
      </c>
      <c r="C161" s="277" t="s">
        <v>943</v>
      </c>
      <c r="D161" s="278" t="s">
        <v>947</v>
      </c>
      <c r="E161" s="278"/>
      <c r="F161" s="278">
        <v>1.9410000000000001</v>
      </c>
      <c r="G161" s="278">
        <v>6.25</v>
      </c>
      <c r="H161" s="278"/>
      <c r="I161" s="278"/>
      <c r="J161" s="279">
        <v>16822358</v>
      </c>
      <c r="K161" s="279">
        <v>14638506</v>
      </c>
      <c r="L161" s="278" t="s">
        <v>678</v>
      </c>
      <c r="M161" s="278" t="s">
        <v>1114</v>
      </c>
      <c r="N161" s="278" t="s">
        <v>1115</v>
      </c>
      <c r="O161" s="278" t="s">
        <v>1116</v>
      </c>
      <c r="P161" s="217"/>
      <c r="Q161" s="275">
        <v>0.6</v>
      </c>
      <c r="R161" s="280">
        <v>1040000</v>
      </c>
      <c r="S161" s="229">
        <f t="shared" si="38"/>
        <v>7.1045501501314404E-2</v>
      </c>
      <c r="T161" s="312">
        <f t="shared" ref="T161:T164" si="39">K161-R161</f>
        <v>13598506</v>
      </c>
      <c r="U161" s="303"/>
      <c r="V161" s="201"/>
      <c r="X161" s="315">
        <f t="shared" si="37"/>
        <v>13598506</v>
      </c>
    </row>
    <row r="162" spans="1:24" s="6" customFormat="1" ht="55.5" customHeight="1">
      <c r="A162" s="245">
        <v>22</v>
      </c>
      <c r="B162" s="202" t="s">
        <v>941</v>
      </c>
      <c r="C162" s="277" t="s">
        <v>944</v>
      </c>
      <c r="D162" s="278">
        <v>4022</v>
      </c>
      <c r="E162" s="278"/>
      <c r="F162" s="278">
        <v>1.5029999999999999</v>
      </c>
      <c r="G162" s="278">
        <v>3.25</v>
      </c>
      <c r="H162" s="278"/>
      <c r="I162" s="278"/>
      <c r="J162" s="279">
        <v>13735642</v>
      </c>
      <c r="K162" s="278">
        <v>13734672</v>
      </c>
      <c r="L162" s="278" t="s">
        <v>331</v>
      </c>
      <c r="M162" s="278" t="s">
        <v>976</v>
      </c>
      <c r="N162" s="278" t="s">
        <v>978</v>
      </c>
      <c r="O162" s="278" t="s">
        <v>979</v>
      </c>
      <c r="P162" s="217"/>
      <c r="Q162" s="275">
        <v>1</v>
      </c>
      <c r="R162" s="276">
        <v>12650880</v>
      </c>
      <c r="S162" s="229">
        <f t="shared" si="38"/>
        <v>0.92109079852798814</v>
      </c>
      <c r="T162" s="312">
        <v>1060213</v>
      </c>
      <c r="U162" s="220"/>
      <c r="V162" s="201"/>
      <c r="X162" s="315">
        <f t="shared" si="37"/>
        <v>1083792</v>
      </c>
    </row>
    <row r="163" spans="1:24" s="6" customFormat="1" ht="55.5" customHeight="1">
      <c r="A163" s="245">
        <v>23</v>
      </c>
      <c r="B163" s="202" t="s">
        <v>942</v>
      </c>
      <c r="C163" s="277" t="s">
        <v>945</v>
      </c>
      <c r="D163" s="278">
        <v>4053</v>
      </c>
      <c r="E163" s="278"/>
      <c r="F163" s="281">
        <v>0.98</v>
      </c>
      <c r="G163" s="278">
        <v>3.25</v>
      </c>
      <c r="H163" s="278"/>
      <c r="I163" s="278"/>
      <c r="J163" s="279">
        <v>8884551</v>
      </c>
      <c r="K163" s="278">
        <v>8480320</v>
      </c>
      <c r="L163" s="278" t="s">
        <v>984</v>
      </c>
      <c r="M163" s="278" t="s">
        <v>976</v>
      </c>
      <c r="N163" s="278" t="s">
        <v>978</v>
      </c>
      <c r="O163" s="278" t="s">
        <v>979</v>
      </c>
      <c r="P163" s="306"/>
      <c r="Q163" s="275">
        <v>0.3</v>
      </c>
      <c r="R163" s="276">
        <v>780000</v>
      </c>
      <c r="S163" s="229">
        <f t="shared" si="38"/>
        <v>9.1977661220331311E-2</v>
      </c>
      <c r="T163" s="312">
        <f t="shared" si="39"/>
        <v>7700320</v>
      </c>
      <c r="U163" s="220"/>
      <c r="V163" s="201"/>
      <c r="X163" s="315">
        <f t="shared" si="37"/>
        <v>7700320</v>
      </c>
    </row>
    <row r="164" spans="1:24" s="6" customFormat="1" ht="63" customHeight="1">
      <c r="A164" s="245">
        <v>24</v>
      </c>
      <c r="B164" s="202" t="s">
        <v>948</v>
      </c>
      <c r="C164" s="277" t="s">
        <v>946</v>
      </c>
      <c r="D164" s="278">
        <v>3017</v>
      </c>
      <c r="E164" s="278"/>
      <c r="F164" s="281">
        <v>1</v>
      </c>
      <c r="G164" s="278">
        <v>4.25</v>
      </c>
      <c r="H164" s="278"/>
      <c r="I164" s="278"/>
      <c r="J164" s="279">
        <v>9204918</v>
      </c>
      <c r="K164" s="345">
        <v>8744672</v>
      </c>
      <c r="L164" s="305" t="s">
        <v>51</v>
      </c>
      <c r="M164" s="308" t="s">
        <v>1109</v>
      </c>
      <c r="N164" s="278" t="s">
        <v>1110</v>
      </c>
      <c r="O164" s="278" t="s">
        <v>1111</v>
      </c>
      <c r="P164" s="212"/>
      <c r="Q164" s="309">
        <v>0.5</v>
      </c>
      <c r="R164" s="280">
        <v>650000</v>
      </c>
      <c r="S164" s="229">
        <f t="shared" si="38"/>
        <v>7.4330975478554259E-2</v>
      </c>
      <c r="T164" s="312">
        <f t="shared" si="39"/>
        <v>8094672</v>
      </c>
      <c r="U164" s="338"/>
      <c r="V164" s="201"/>
      <c r="X164" s="315">
        <f t="shared" si="37"/>
        <v>8094672</v>
      </c>
    </row>
    <row r="165" spans="1:24" s="6" customFormat="1" ht="135.75" customHeight="1">
      <c r="A165" s="245">
        <v>25</v>
      </c>
      <c r="B165" s="282" t="s">
        <v>989</v>
      </c>
      <c r="C165" s="283" t="s">
        <v>988</v>
      </c>
      <c r="D165" s="278">
        <v>3004</v>
      </c>
      <c r="E165" s="278"/>
      <c r="F165" s="278">
        <v>1.5649999999999999</v>
      </c>
      <c r="G165" s="307">
        <v>3</v>
      </c>
      <c r="H165" s="278"/>
      <c r="I165" s="278"/>
      <c r="J165" s="279">
        <v>3995763</v>
      </c>
      <c r="K165" s="345">
        <v>3795975</v>
      </c>
      <c r="L165" s="278" t="s">
        <v>1105</v>
      </c>
      <c r="M165" s="278" t="s">
        <v>1106</v>
      </c>
      <c r="N165" s="278" t="s">
        <v>1108</v>
      </c>
      <c r="O165" s="278" t="s">
        <v>1107</v>
      </c>
      <c r="P165" s="212" t="s">
        <v>1140</v>
      </c>
      <c r="Q165" s="275">
        <v>1</v>
      </c>
      <c r="R165" s="276">
        <v>1556989</v>
      </c>
      <c r="S165" s="229">
        <f t="shared" si="38"/>
        <v>0.41016840205744243</v>
      </c>
      <c r="T165" s="312">
        <v>2233256</v>
      </c>
      <c r="U165" s="222"/>
      <c r="V165" s="201"/>
      <c r="X165" s="315">
        <f t="shared" si="37"/>
        <v>2238986</v>
      </c>
    </row>
    <row r="166" spans="1:24" s="6" customFormat="1" ht="11.25">
      <c r="A166" s="163">
        <v>25</v>
      </c>
      <c r="B166" s="412" t="s">
        <v>367</v>
      </c>
      <c r="C166" s="412"/>
      <c r="D166" s="412"/>
      <c r="E166" s="284">
        <f>SUM(E141:E151)</f>
        <v>0</v>
      </c>
      <c r="F166" s="285">
        <f>SUM(F141:F165)</f>
        <v>31.518000000000001</v>
      </c>
      <c r="G166" s="285">
        <f>SUM(G141:G165)</f>
        <v>25.25</v>
      </c>
      <c r="H166" s="285">
        <f>SUM(H141:H159)</f>
        <v>0</v>
      </c>
      <c r="I166" s="285">
        <f>SUM(I141:I159)</f>
        <v>0</v>
      </c>
      <c r="J166" s="284">
        <f>SUM(J141:J165)</f>
        <v>165754201</v>
      </c>
      <c r="K166" s="284">
        <f>SUM(K141:K165)</f>
        <v>163357070</v>
      </c>
      <c r="L166" s="284"/>
      <c r="M166" s="284"/>
      <c r="N166" s="284"/>
      <c r="O166" s="284"/>
      <c r="P166" s="299"/>
      <c r="Q166" s="284"/>
      <c r="R166" s="284">
        <f>SUM(R141:R165)</f>
        <v>122779410</v>
      </c>
      <c r="S166" s="163"/>
      <c r="T166" s="284">
        <f>SUM(T155:T165)</f>
        <v>39961812</v>
      </c>
      <c r="U166" s="163"/>
      <c r="V166" s="163"/>
      <c r="X166" s="315">
        <f t="shared" si="37"/>
        <v>40577660</v>
      </c>
    </row>
    <row r="167" spans="1:24" s="6" customFormat="1" ht="11.25">
      <c r="A167" s="222"/>
      <c r="B167" s="369" t="s">
        <v>368</v>
      </c>
      <c r="C167" s="369"/>
      <c r="D167" s="369"/>
      <c r="E167" s="222"/>
      <c r="F167" s="59"/>
      <c r="G167" s="222"/>
      <c r="H167" s="222"/>
      <c r="I167" s="222"/>
      <c r="J167" s="227"/>
      <c r="K167" s="227"/>
      <c r="L167" s="227"/>
      <c r="M167" s="227"/>
      <c r="N167" s="227"/>
      <c r="O167" s="222"/>
      <c r="P167" s="212"/>
      <c r="Q167" s="229"/>
      <c r="R167" s="230"/>
      <c r="S167" s="222"/>
      <c r="T167" s="62"/>
      <c r="U167" s="222"/>
      <c r="V167" s="101"/>
      <c r="X167" s="315">
        <f t="shared" si="37"/>
        <v>0</v>
      </c>
    </row>
    <row r="168" spans="1:24" s="13" customFormat="1" ht="168.75" customHeight="1">
      <c r="A168" s="222">
        <v>1</v>
      </c>
      <c r="B168" s="222" t="s">
        <v>159</v>
      </c>
      <c r="C168" s="226" t="s">
        <v>160</v>
      </c>
      <c r="D168" s="222">
        <v>509184045</v>
      </c>
      <c r="E168" s="222"/>
      <c r="F168" s="59"/>
      <c r="G168" s="222">
        <v>14.25</v>
      </c>
      <c r="H168" s="222"/>
      <c r="I168" s="222"/>
      <c r="J168" s="227">
        <v>2215500</v>
      </c>
      <c r="K168" s="227">
        <v>2214502</v>
      </c>
      <c r="L168" s="222" t="s">
        <v>293</v>
      </c>
      <c r="M168" s="222" t="s">
        <v>255</v>
      </c>
      <c r="N168" s="222" t="s">
        <v>303</v>
      </c>
      <c r="O168" s="222" t="s">
        <v>256</v>
      </c>
      <c r="P168" s="212" t="s">
        <v>1057</v>
      </c>
      <c r="Q168" s="229">
        <v>1</v>
      </c>
      <c r="R168" s="230">
        <v>2213974</v>
      </c>
      <c r="S168" s="229">
        <f t="shared" si="36"/>
        <v>0.9997615716761602</v>
      </c>
      <c r="T168" s="62"/>
      <c r="U168" s="222" t="s">
        <v>394</v>
      </c>
      <c r="V168" s="101" t="s">
        <v>696</v>
      </c>
      <c r="X168" s="315">
        <f t="shared" si="37"/>
        <v>528</v>
      </c>
    </row>
    <row r="169" spans="1:24" s="13" customFormat="1" ht="37.5" customHeight="1">
      <c r="A169" s="222">
        <v>2</v>
      </c>
      <c r="B169" s="222" t="s">
        <v>169</v>
      </c>
      <c r="C169" s="226" t="s">
        <v>341</v>
      </c>
      <c r="D169" s="222">
        <v>509545229</v>
      </c>
      <c r="E169" s="222"/>
      <c r="F169" s="59"/>
      <c r="G169" s="222">
        <v>8</v>
      </c>
      <c r="H169" s="222"/>
      <c r="I169" s="222"/>
      <c r="J169" s="227">
        <v>1742060</v>
      </c>
      <c r="K169" s="227">
        <v>1733183</v>
      </c>
      <c r="L169" s="222" t="s">
        <v>50</v>
      </c>
      <c r="M169" s="222" t="s">
        <v>338</v>
      </c>
      <c r="N169" s="222" t="s">
        <v>342</v>
      </c>
      <c r="O169" s="222"/>
      <c r="P169" s="212" t="s">
        <v>1058</v>
      </c>
      <c r="Q169" s="229">
        <v>1</v>
      </c>
      <c r="R169" s="230">
        <v>1733005</v>
      </c>
      <c r="S169" s="229">
        <f t="shared" si="36"/>
        <v>0.99989729878495226</v>
      </c>
      <c r="T169" s="62">
        <v>0</v>
      </c>
      <c r="U169" s="222" t="s">
        <v>254</v>
      </c>
      <c r="V169" s="101" t="s">
        <v>696</v>
      </c>
      <c r="X169" s="315">
        <f t="shared" si="37"/>
        <v>178</v>
      </c>
    </row>
    <row r="170" spans="1:24" s="13" customFormat="1" ht="80.25" customHeight="1">
      <c r="A170" s="222">
        <v>3</v>
      </c>
      <c r="B170" s="222" t="s">
        <v>170</v>
      </c>
      <c r="C170" s="226" t="s">
        <v>171</v>
      </c>
      <c r="D170" s="222">
        <v>509545233</v>
      </c>
      <c r="E170" s="222"/>
      <c r="F170" s="59"/>
      <c r="G170" s="222">
        <v>12</v>
      </c>
      <c r="H170" s="222"/>
      <c r="I170" s="222"/>
      <c r="J170" s="227">
        <v>2746479</v>
      </c>
      <c r="K170" s="227">
        <v>2717207</v>
      </c>
      <c r="L170" s="222" t="s">
        <v>50</v>
      </c>
      <c r="M170" s="222" t="s">
        <v>338</v>
      </c>
      <c r="N170" s="222" t="s">
        <v>339</v>
      </c>
      <c r="O170" s="222"/>
      <c r="P170" s="212">
        <v>42165</v>
      </c>
      <c r="Q170" s="229">
        <v>1</v>
      </c>
      <c r="R170" s="230">
        <v>2717039</v>
      </c>
      <c r="S170" s="229">
        <f t="shared" si="36"/>
        <v>0.99993817180656464</v>
      </c>
      <c r="T170" s="62">
        <v>0</v>
      </c>
      <c r="U170" s="222" t="s">
        <v>254</v>
      </c>
      <c r="V170" s="101" t="s">
        <v>696</v>
      </c>
      <c r="X170" s="315">
        <f t="shared" si="37"/>
        <v>168</v>
      </c>
    </row>
    <row r="171" spans="1:24" s="13" customFormat="1" ht="37.5" customHeight="1">
      <c r="A171" s="222">
        <v>4</v>
      </c>
      <c r="B171" s="222" t="s">
        <v>172</v>
      </c>
      <c r="C171" s="226" t="s">
        <v>173</v>
      </c>
      <c r="D171" s="222">
        <v>509545227</v>
      </c>
      <c r="E171" s="222"/>
      <c r="F171" s="59"/>
      <c r="G171" s="222">
        <v>12</v>
      </c>
      <c r="H171" s="222"/>
      <c r="I171" s="222"/>
      <c r="J171" s="227">
        <v>2746479</v>
      </c>
      <c r="K171" s="227">
        <v>2723954</v>
      </c>
      <c r="L171" s="222" t="s">
        <v>326</v>
      </c>
      <c r="M171" s="222" t="s">
        <v>321</v>
      </c>
      <c r="N171" s="222" t="s">
        <v>324</v>
      </c>
      <c r="O171" s="222" t="s">
        <v>325</v>
      </c>
      <c r="P171" s="212" t="s">
        <v>1059</v>
      </c>
      <c r="Q171" s="229">
        <v>1</v>
      </c>
      <c r="R171" s="230">
        <v>2721949</v>
      </c>
      <c r="S171" s="229">
        <f t="shared" si="36"/>
        <v>0.99926393764358723</v>
      </c>
      <c r="T171" s="62">
        <v>0</v>
      </c>
      <c r="U171" s="222" t="s">
        <v>254</v>
      </c>
      <c r="V171" s="101" t="s">
        <v>696</v>
      </c>
      <c r="X171" s="315">
        <f t="shared" si="37"/>
        <v>2005</v>
      </c>
    </row>
    <row r="172" spans="1:24" s="13" customFormat="1" ht="36.75" customHeight="1">
      <c r="A172" s="222">
        <v>5</v>
      </c>
      <c r="B172" s="222" t="s">
        <v>174</v>
      </c>
      <c r="C172" s="226" t="s">
        <v>175</v>
      </c>
      <c r="D172" s="222">
        <v>509545230</v>
      </c>
      <c r="E172" s="222"/>
      <c r="F172" s="59"/>
      <c r="G172" s="222">
        <v>8</v>
      </c>
      <c r="H172" s="222"/>
      <c r="I172" s="222"/>
      <c r="J172" s="227">
        <v>1569299</v>
      </c>
      <c r="K172" s="227">
        <v>1560421</v>
      </c>
      <c r="L172" s="222" t="s">
        <v>335</v>
      </c>
      <c r="M172" s="222" t="s">
        <v>334</v>
      </c>
      <c r="N172" s="222" t="s">
        <v>334</v>
      </c>
      <c r="O172" s="222" t="s">
        <v>337</v>
      </c>
      <c r="P172" s="212">
        <v>42706</v>
      </c>
      <c r="Q172" s="229">
        <v>1</v>
      </c>
      <c r="R172" s="230">
        <v>1559900</v>
      </c>
      <c r="S172" s="229">
        <f t="shared" si="36"/>
        <v>0.99966611574696829</v>
      </c>
      <c r="T172" s="62"/>
      <c r="U172" s="222" t="s">
        <v>254</v>
      </c>
      <c r="V172" s="101" t="s">
        <v>696</v>
      </c>
      <c r="X172" s="315">
        <f t="shared" si="37"/>
        <v>521</v>
      </c>
    </row>
    <row r="173" spans="1:24" s="13" customFormat="1" ht="81" customHeight="1">
      <c r="A173" s="222">
        <v>6</v>
      </c>
      <c r="B173" s="222" t="s">
        <v>176</v>
      </c>
      <c r="C173" s="226" t="s">
        <v>177</v>
      </c>
      <c r="D173" s="222">
        <v>509545234</v>
      </c>
      <c r="E173" s="222"/>
      <c r="F173" s="59"/>
      <c r="G173" s="222">
        <v>12</v>
      </c>
      <c r="H173" s="222"/>
      <c r="I173" s="222" t="s">
        <v>345</v>
      </c>
      <c r="J173" s="227">
        <v>2746479</v>
      </c>
      <c r="K173" s="227">
        <v>2717209</v>
      </c>
      <c r="L173" s="222" t="s">
        <v>131</v>
      </c>
      <c r="M173" s="222" t="s">
        <v>338</v>
      </c>
      <c r="N173" s="222" t="s">
        <v>338</v>
      </c>
      <c r="O173" s="222" t="s">
        <v>339</v>
      </c>
      <c r="P173" s="212">
        <v>42287</v>
      </c>
      <c r="Q173" s="229">
        <v>1</v>
      </c>
      <c r="R173" s="230">
        <v>2694312</v>
      </c>
      <c r="S173" s="229">
        <v>1</v>
      </c>
      <c r="T173" s="62"/>
      <c r="U173" s="222" t="s">
        <v>254</v>
      </c>
      <c r="V173" s="101" t="s">
        <v>696</v>
      </c>
      <c r="X173" s="315">
        <f t="shared" si="37"/>
        <v>22897</v>
      </c>
    </row>
    <row r="174" spans="1:24" s="13" customFormat="1" ht="81" customHeight="1">
      <c r="A174" s="222">
        <v>7</v>
      </c>
      <c r="B174" s="222" t="s">
        <v>178</v>
      </c>
      <c r="C174" s="226" t="s">
        <v>179</v>
      </c>
      <c r="D174" s="222">
        <v>509545231</v>
      </c>
      <c r="E174" s="222"/>
      <c r="F174" s="59"/>
      <c r="G174" s="222">
        <v>9</v>
      </c>
      <c r="H174" s="222"/>
      <c r="I174" s="222"/>
      <c r="J174" s="227">
        <v>1662469</v>
      </c>
      <c r="K174" s="227">
        <v>1644142</v>
      </c>
      <c r="L174" s="222" t="s">
        <v>131</v>
      </c>
      <c r="M174" s="222" t="s">
        <v>343</v>
      </c>
      <c r="N174" s="222" t="s">
        <v>343</v>
      </c>
      <c r="O174" s="222" t="s">
        <v>344</v>
      </c>
      <c r="P174" s="212" t="s">
        <v>1060</v>
      </c>
      <c r="Q174" s="229">
        <v>1</v>
      </c>
      <c r="R174" s="230">
        <v>1644062</v>
      </c>
      <c r="S174" s="229">
        <f t="shared" si="36"/>
        <v>0.99995134240229855</v>
      </c>
      <c r="T174" s="62">
        <v>0</v>
      </c>
      <c r="U174" s="222" t="s">
        <v>254</v>
      </c>
      <c r="V174" s="101" t="s">
        <v>696</v>
      </c>
      <c r="X174" s="315">
        <f t="shared" si="37"/>
        <v>80</v>
      </c>
    </row>
    <row r="175" spans="1:24" s="13" customFormat="1" ht="38.25" customHeight="1">
      <c r="A175" s="222">
        <v>8</v>
      </c>
      <c r="B175" s="222" t="s">
        <v>180</v>
      </c>
      <c r="C175" s="226" t="s">
        <v>181</v>
      </c>
      <c r="D175" s="222">
        <v>509545228</v>
      </c>
      <c r="E175" s="222"/>
      <c r="F175" s="59"/>
      <c r="G175" s="222">
        <v>9</v>
      </c>
      <c r="H175" s="222"/>
      <c r="I175" s="222"/>
      <c r="J175" s="227">
        <v>1662469</v>
      </c>
      <c r="K175" s="227">
        <v>1653310</v>
      </c>
      <c r="L175" s="222" t="s">
        <v>335</v>
      </c>
      <c r="M175" s="222" t="s">
        <v>334</v>
      </c>
      <c r="N175" s="222" t="s">
        <v>334</v>
      </c>
      <c r="O175" s="222" t="s">
        <v>337</v>
      </c>
      <c r="P175" s="212" t="s">
        <v>1058</v>
      </c>
      <c r="Q175" s="229">
        <v>1</v>
      </c>
      <c r="R175" s="230">
        <v>1638884</v>
      </c>
      <c r="S175" s="229">
        <v>1</v>
      </c>
      <c r="T175" s="62">
        <v>0</v>
      </c>
      <c r="U175" s="222" t="s">
        <v>254</v>
      </c>
      <c r="V175" s="101" t="s">
        <v>696</v>
      </c>
      <c r="X175" s="315">
        <f t="shared" si="37"/>
        <v>14426</v>
      </c>
    </row>
    <row r="176" spans="1:24" s="13" customFormat="1" ht="39.75" customHeight="1">
      <c r="A176" s="222">
        <v>9</v>
      </c>
      <c r="B176" s="222" t="s">
        <v>182</v>
      </c>
      <c r="C176" s="226" t="s">
        <v>183</v>
      </c>
      <c r="D176" s="222">
        <v>509545067</v>
      </c>
      <c r="E176" s="222"/>
      <c r="F176" s="59"/>
      <c r="G176" s="222">
        <v>18</v>
      </c>
      <c r="H176" s="222"/>
      <c r="I176" s="222"/>
      <c r="J176" s="227">
        <v>3369006</v>
      </c>
      <c r="K176" s="227">
        <v>3346129</v>
      </c>
      <c r="L176" s="222" t="s">
        <v>296</v>
      </c>
      <c r="M176" s="222" t="s">
        <v>297</v>
      </c>
      <c r="N176" s="222" t="s">
        <v>297</v>
      </c>
      <c r="O176" s="222" t="s">
        <v>298</v>
      </c>
      <c r="P176" s="212">
        <v>42131</v>
      </c>
      <c r="Q176" s="229">
        <v>1</v>
      </c>
      <c r="R176" s="230">
        <v>3321795</v>
      </c>
      <c r="S176" s="229">
        <v>1</v>
      </c>
      <c r="T176" s="62"/>
      <c r="U176" s="222" t="s">
        <v>254</v>
      </c>
      <c r="V176" s="101" t="s">
        <v>696</v>
      </c>
      <c r="X176" s="315">
        <f t="shared" si="37"/>
        <v>24334</v>
      </c>
    </row>
    <row r="177" spans="1:26" s="13" customFormat="1" ht="81" customHeight="1">
      <c r="A177" s="222">
        <v>10</v>
      </c>
      <c r="B177" s="222" t="s">
        <v>184</v>
      </c>
      <c r="C177" s="226" t="s">
        <v>185</v>
      </c>
      <c r="D177" s="222">
        <v>509545232</v>
      </c>
      <c r="E177" s="222"/>
      <c r="F177" s="59"/>
      <c r="G177" s="222">
        <v>14</v>
      </c>
      <c r="H177" s="222"/>
      <c r="I177" s="222"/>
      <c r="J177" s="227">
        <v>2151033</v>
      </c>
      <c r="K177" s="227">
        <v>2077473</v>
      </c>
      <c r="L177" s="222" t="s">
        <v>131</v>
      </c>
      <c r="M177" s="222" t="s">
        <v>343</v>
      </c>
      <c r="N177" s="222" t="s">
        <v>343</v>
      </c>
      <c r="O177" s="222" t="s">
        <v>344</v>
      </c>
      <c r="P177" s="212">
        <v>42282</v>
      </c>
      <c r="Q177" s="229">
        <v>1</v>
      </c>
      <c r="R177" s="230">
        <v>2073570</v>
      </c>
      <c r="S177" s="229">
        <f>R177/K177*100/100</f>
        <v>0.9981212752223495</v>
      </c>
      <c r="T177" s="62">
        <v>0</v>
      </c>
      <c r="U177" s="222" t="s">
        <v>254</v>
      </c>
      <c r="V177" s="101" t="s">
        <v>696</v>
      </c>
      <c r="X177" s="315">
        <f t="shared" si="37"/>
        <v>3903</v>
      </c>
    </row>
    <row r="178" spans="1:26" s="13" customFormat="1" ht="47.25" customHeight="1">
      <c r="A178" s="222">
        <v>11</v>
      </c>
      <c r="B178" s="222" t="s">
        <v>186</v>
      </c>
      <c r="C178" s="226" t="s">
        <v>187</v>
      </c>
      <c r="D178" s="222">
        <v>509545128</v>
      </c>
      <c r="E178" s="222"/>
      <c r="F178" s="59"/>
      <c r="G178" s="222">
        <v>8</v>
      </c>
      <c r="H178" s="222"/>
      <c r="I178" s="222"/>
      <c r="J178" s="227">
        <v>1742060</v>
      </c>
      <c r="K178" s="227">
        <v>1733183</v>
      </c>
      <c r="L178" s="222" t="s">
        <v>335</v>
      </c>
      <c r="M178" s="222" t="s">
        <v>334</v>
      </c>
      <c r="N178" s="222" t="s">
        <v>334</v>
      </c>
      <c r="O178" s="222" t="s">
        <v>337</v>
      </c>
      <c r="P178" s="212" t="s">
        <v>1061</v>
      </c>
      <c r="Q178" s="229">
        <v>1</v>
      </c>
      <c r="R178" s="230">
        <v>1732680</v>
      </c>
      <c r="S178" s="229">
        <f>R178/K178*100/100</f>
        <v>0.99970978252152254</v>
      </c>
      <c r="T178" s="62">
        <v>0</v>
      </c>
      <c r="U178" s="222" t="s">
        <v>254</v>
      </c>
      <c r="V178" s="101" t="s">
        <v>696</v>
      </c>
      <c r="X178" s="315">
        <f t="shared" si="37"/>
        <v>503</v>
      </c>
    </row>
    <row r="179" spans="1:26" s="13" customFormat="1" ht="48" customHeight="1">
      <c r="A179" s="222">
        <v>12</v>
      </c>
      <c r="B179" s="222" t="s">
        <v>188</v>
      </c>
      <c r="C179" s="226" t="s">
        <v>327</v>
      </c>
      <c r="D179" s="222">
        <v>509544006</v>
      </c>
      <c r="E179" s="222"/>
      <c r="F179" s="59"/>
      <c r="G179" s="222">
        <v>9</v>
      </c>
      <c r="H179" s="222"/>
      <c r="I179" s="222"/>
      <c r="J179" s="227">
        <v>1678642</v>
      </c>
      <c r="K179" s="227">
        <v>1669483</v>
      </c>
      <c r="L179" s="222" t="s">
        <v>335</v>
      </c>
      <c r="M179" s="222" t="s">
        <v>334</v>
      </c>
      <c r="N179" s="222" t="s">
        <v>334</v>
      </c>
      <c r="O179" s="222" t="s">
        <v>337</v>
      </c>
      <c r="P179" s="212">
        <v>43075</v>
      </c>
      <c r="Q179" s="229">
        <v>1</v>
      </c>
      <c r="R179" s="230">
        <v>1669335</v>
      </c>
      <c r="S179" s="229">
        <f t="shared" si="36"/>
        <v>0.99991134980110596</v>
      </c>
      <c r="T179" s="62">
        <v>0</v>
      </c>
      <c r="U179" s="222" t="s">
        <v>254</v>
      </c>
      <c r="V179" s="101" t="s">
        <v>696</v>
      </c>
      <c r="X179" s="315">
        <f t="shared" si="37"/>
        <v>148</v>
      </c>
    </row>
    <row r="180" spans="1:26" s="13" customFormat="1" ht="56.25" customHeight="1">
      <c r="A180" s="222">
        <v>13</v>
      </c>
      <c r="B180" s="222" t="s">
        <v>189</v>
      </c>
      <c r="C180" s="226" t="s">
        <v>190</v>
      </c>
      <c r="D180" s="222">
        <v>509545043</v>
      </c>
      <c r="E180" s="222"/>
      <c r="F180" s="59"/>
      <c r="G180" s="222">
        <v>6</v>
      </c>
      <c r="H180" s="222"/>
      <c r="I180" s="222"/>
      <c r="J180" s="227">
        <v>1103062</v>
      </c>
      <c r="K180" s="227">
        <v>1101067</v>
      </c>
      <c r="L180" s="222" t="s">
        <v>50</v>
      </c>
      <c r="M180" s="222" t="s">
        <v>338</v>
      </c>
      <c r="N180" s="222" t="s">
        <v>338</v>
      </c>
      <c r="O180" s="222" t="s">
        <v>340</v>
      </c>
      <c r="P180" s="212">
        <v>43110</v>
      </c>
      <c r="Q180" s="229">
        <v>1</v>
      </c>
      <c r="R180" s="230">
        <v>1098541</v>
      </c>
      <c r="S180" s="229">
        <f t="shared" si="36"/>
        <v>0.99770586167780873</v>
      </c>
      <c r="T180" s="62">
        <v>0</v>
      </c>
      <c r="U180" s="222" t="s">
        <v>254</v>
      </c>
      <c r="V180" s="101" t="s">
        <v>696</v>
      </c>
      <c r="X180" s="315">
        <f t="shared" si="37"/>
        <v>2526</v>
      </c>
    </row>
    <row r="181" spans="1:26" s="13" customFormat="1" ht="90">
      <c r="A181" s="222">
        <v>14</v>
      </c>
      <c r="B181" s="222" t="s">
        <v>222</v>
      </c>
      <c r="C181" s="226" t="s">
        <v>223</v>
      </c>
      <c r="D181" s="222">
        <v>509545041</v>
      </c>
      <c r="E181" s="222"/>
      <c r="F181" s="59"/>
      <c r="G181" s="222">
        <v>2.5</v>
      </c>
      <c r="H181" s="222"/>
      <c r="I181" s="222"/>
      <c r="J181" s="227">
        <v>435114</v>
      </c>
      <c r="K181" s="227">
        <v>434196</v>
      </c>
      <c r="L181" s="222" t="s">
        <v>328</v>
      </c>
      <c r="M181" s="222" t="s">
        <v>329</v>
      </c>
      <c r="N181" s="222" t="s">
        <v>329</v>
      </c>
      <c r="O181" s="222" t="s">
        <v>330</v>
      </c>
      <c r="P181" s="212" t="s">
        <v>1062</v>
      </c>
      <c r="Q181" s="229">
        <v>1</v>
      </c>
      <c r="R181" s="230">
        <v>434196</v>
      </c>
      <c r="S181" s="229">
        <f t="shared" si="36"/>
        <v>1</v>
      </c>
      <c r="T181" s="62"/>
      <c r="U181" s="222" t="s">
        <v>254</v>
      </c>
      <c r="V181" s="146" t="s">
        <v>696</v>
      </c>
      <c r="X181" s="315">
        <f t="shared" si="37"/>
        <v>0</v>
      </c>
    </row>
    <row r="182" spans="1:26" s="13" customFormat="1" ht="89.25" customHeight="1">
      <c r="A182" s="222">
        <v>15</v>
      </c>
      <c r="B182" s="232" t="s">
        <v>715</v>
      </c>
      <c r="C182" s="232" t="s">
        <v>718</v>
      </c>
      <c r="D182" s="222">
        <v>50953012</v>
      </c>
      <c r="E182" s="222"/>
      <c r="F182" s="59"/>
      <c r="G182" s="222">
        <v>3.75</v>
      </c>
      <c r="H182" s="222"/>
      <c r="I182" s="222"/>
      <c r="J182" s="227">
        <v>768999</v>
      </c>
      <c r="K182" s="227">
        <v>703144</v>
      </c>
      <c r="L182" s="222" t="s">
        <v>758</v>
      </c>
      <c r="M182" s="222" t="s">
        <v>738</v>
      </c>
      <c r="N182" s="222" t="s">
        <v>738</v>
      </c>
      <c r="O182" s="222" t="s">
        <v>759</v>
      </c>
      <c r="P182" s="212"/>
      <c r="Q182" s="229">
        <v>1</v>
      </c>
      <c r="R182" s="230">
        <v>702770</v>
      </c>
      <c r="S182" s="229">
        <f>R182/K182*100/100</f>
        <v>0.99946810326192059</v>
      </c>
      <c r="T182" s="62"/>
      <c r="U182" s="222" t="s">
        <v>254</v>
      </c>
      <c r="V182" s="146" t="s">
        <v>696</v>
      </c>
      <c r="X182" s="315">
        <f t="shared" si="37"/>
        <v>374</v>
      </c>
    </row>
    <row r="183" spans="1:26" s="13" customFormat="1" ht="65.25" customHeight="1">
      <c r="A183" s="222">
        <v>16</v>
      </c>
      <c r="B183" s="219" t="s">
        <v>780</v>
      </c>
      <c r="C183" s="223" t="s">
        <v>779</v>
      </c>
      <c r="D183" s="222">
        <v>509543012</v>
      </c>
      <c r="E183" s="222"/>
      <c r="F183" s="222"/>
      <c r="G183" s="222">
        <v>10</v>
      </c>
      <c r="H183" s="222"/>
      <c r="I183" s="222"/>
      <c r="J183" s="222">
        <v>8130719</v>
      </c>
      <c r="K183" s="222">
        <v>6749022</v>
      </c>
      <c r="L183" s="222" t="s">
        <v>781</v>
      </c>
      <c r="M183" s="222"/>
      <c r="N183" s="222" t="s">
        <v>782</v>
      </c>
      <c r="O183" s="222" t="s">
        <v>783</v>
      </c>
      <c r="P183" s="212"/>
      <c r="Q183" s="229">
        <v>1</v>
      </c>
      <c r="R183" s="230">
        <v>6711332</v>
      </c>
      <c r="S183" s="229">
        <v>1</v>
      </c>
      <c r="T183" s="62"/>
      <c r="U183" s="222" t="s">
        <v>254</v>
      </c>
      <c r="V183" s="146" t="s">
        <v>696</v>
      </c>
      <c r="X183" s="315">
        <f t="shared" si="37"/>
        <v>37690</v>
      </c>
    </row>
    <row r="184" spans="1:26" s="13" customFormat="1" ht="57.75" customHeight="1">
      <c r="A184" s="245">
        <v>17</v>
      </c>
      <c r="B184" s="224" t="s">
        <v>844</v>
      </c>
      <c r="C184" s="247" t="s">
        <v>846</v>
      </c>
      <c r="D184" s="246">
        <v>509544052</v>
      </c>
      <c r="E184" s="222"/>
      <c r="F184" s="222"/>
      <c r="G184" s="222">
        <v>12</v>
      </c>
      <c r="H184" s="222"/>
      <c r="I184" s="222"/>
      <c r="J184" s="222">
        <v>3680028</v>
      </c>
      <c r="K184" s="222">
        <v>3678262</v>
      </c>
      <c r="L184" s="222" t="s">
        <v>621</v>
      </c>
      <c r="M184" s="239">
        <v>43163</v>
      </c>
      <c r="N184" s="239">
        <v>43376</v>
      </c>
      <c r="O184" s="239" t="s">
        <v>949</v>
      </c>
      <c r="P184" s="212"/>
      <c r="Q184" s="229">
        <v>1</v>
      </c>
      <c r="R184" s="230">
        <v>3485214</v>
      </c>
      <c r="S184" s="229">
        <f>R184/K184</f>
        <v>0.94751651731170861</v>
      </c>
      <c r="T184" s="62">
        <v>0</v>
      </c>
      <c r="U184" s="222" t="s">
        <v>254</v>
      </c>
      <c r="V184" s="146" t="s">
        <v>696</v>
      </c>
      <c r="X184" s="315">
        <f t="shared" si="37"/>
        <v>193048</v>
      </c>
    </row>
    <row r="185" spans="1:26" s="13" customFormat="1" ht="57.75" customHeight="1">
      <c r="A185" s="245">
        <v>18</v>
      </c>
      <c r="B185" s="224" t="s">
        <v>845</v>
      </c>
      <c r="C185" s="161" t="s">
        <v>847</v>
      </c>
      <c r="D185" s="246">
        <v>509544052</v>
      </c>
      <c r="E185" s="222"/>
      <c r="F185" s="222"/>
      <c r="G185" s="222">
        <v>12</v>
      </c>
      <c r="H185" s="222"/>
      <c r="I185" s="222"/>
      <c r="J185" s="222">
        <v>3921376</v>
      </c>
      <c r="K185" s="222">
        <v>3919490</v>
      </c>
      <c r="L185" s="222" t="s">
        <v>621</v>
      </c>
      <c r="M185" s="239">
        <v>43163</v>
      </c>
      <c r="N185" s="239">
        <v>43376</v>
      </c>
      <c r="O185" s="239" t="s">
        <v>949</v>
      </c>
      <c r="P185" s="212" t="s">
        <v>927</v>
      </c>
      <c r="Q185" s="229">
        <v>1</v>
      </c>
      <c r="R185" s="230">
        <v>3707826</v>
      </c>
      <c r="S185" s="229">
        <f>R185/K185</f>
        <v>0.94599705573939463</v>
      </c>
      <c r="T185" s="62">
        <v>0</v>
      </c>
      <c r="U185" s="222" t="s">
        <v>254</v>
      </c>
      <c r="V185" s="146" t="s">
        <v>696</v>
      </c>
      <c r="X185" s="315">
        <f t="shared" si="37"/>
        <v>211664</v>
      </c>
    </row>
    <row r="186" spans="1:26" s="1" customFormat="1" ht="11.25">
      <c r="A186" s="105">
        <v>18</v>
      </c>
      <c r="B186" s="416" t="s">
        <v>841</v>
      </c>
      <c r="C186" s="416"/>
      <c r="D186" s="417"/>
      <c r="E186" s="105">
        <f>SUM(E168:E181)</f>
        <v>0</v>
      </c>
      <c r="F186" s="105">
        <f t="shared" ref="F186" si="40">SUM(F168:F181)</f>
        <v>0</v>
      </c>
      <c r="G186" s="105">
        <f>SUM(G168:G185)</f>
        <v>179.5</v>
      </c>
      <c r="H186" s="105">
        <f>SUM(H168:H182)</f>
        <v>0</v>
      </c>
      <c r="I186" s="105">
        <f>SUM(I168:I182)</f>
        <v>0</v>
      </c>
      <c r="J186" s="111">
        <f>SUM(J168:J185)</f>
        <v>44071273</v>
      </c>
      <c r="K186" s="111">
        <f>SUM(K168:K185)</f>
        <v>42375377</v>
      </c>
      <c r="L186" s="105"/>
      <c r="M186" s="105"/>
      <c r="N186" s="105"/>
      <c r="O186" s="105"/>
      <c r="P186" s="311"/>
      <c r="Q186" s="105"/>
      <c r="R186" s="111">
        <f>SUM(R168:R185)</f>
        <v>41860384</v>
      </c>
      <c r="S186" s="105"/>
      <c r="T186" s="111">
        <f>SUM(T168:T185)</f>
        <v>0</v>
      </c>
      <c r="U186" s="105"/>
      <c r="V186" s="101"/>
      <c r="W186" s="75"/>
      <c r="X186" s="315">
        <f t="shared" si="37"/>
        <v>514993</v>
      </c>
      <c r="Y186" s="17"/>
      <c r="Z186" s="3"/>
    </row>
    <row r="187" spans="1:26" s="14" customFormat="1" ht="15" customHeight="1">
      <c r="A187" s="117">
        <f>A186+A166</f>
        <v>43</v>
      </c>
      <c r="B187" s="410" t="s">
        <v>369</v>
      </c>
      <c r="C187" s="410"/>
      <c r="D187" s="410"/>
      <c r="E187" s="114">
        <f>E186+E166</f>
        <v>0</v>
      </c>
      <c r="F187" s="114">
        <f t="shared" ref="F187:I187" si="41">F186+F166</f>
        <v>31.518000000000001</v>
      </c>
      <c r="G187" s="114">
        <f t="shared" si="41"/>
        <v>204.75</v>
      </c>
      <c r="H187" s="114">
        <f t="shared" si="41"/>
        <v>0</v>
      </c>
      <c r="I187" s="114">
        <f t="shared" si="41"/>
        <v>0</v>
      </c>
      <c r="J187" s="117">
        <f>J186+J166</f>
        <v>209825474</v>
      </c>
      <c r="K187" s="117">
        <f>K186+K166</f>
        <v>205732447</v>
      </c>
      <c r="L187" s="117"/>
      <c r="M187" s="117"/>
      <c r="N187" s="117"/>
      <c r="O187" s="117">
        <f>SUM(O141:O183)</f>
        <v>0</v>
      </c>
      <c r="P187" s="117"/>
      <c r="Q187" s="117"/>
      <c r="R187" s="117">
        <f>R186+R166</f>
        <v>164639794</v>
      </c>
      <c r="S187" s="117"/>
      <c r="T187" s="117">
        <f>T186+T166</f>
        <v>39961812</v>
      </c>
      <c r="U187" s="113"/>
      <c r="V187" s="101"/>
      <c r="X187" s="315">
        <f t="shared" si="37"/>
        <v>41092653</v>
      </c>
    </row>
    <row r="188" spans="1:26" s="14" customFormat="1" ht="17.25" customHeight="1">
      <c r="A188" s="222"/>
      <c r="B188" s="415" t="s">
        <v>1147</v>
      </c>
      <c r="C188" s="415"/>
      <c r="D188" s="222"/>
      <c r="E188" s="222"/>
      <c r="F188" s="59"/>
      <c r="G188" s="222"/>
      <c r="H188" s="222"/>
      <c r="I188" s="222"/>
      <c r="J188" s="227"/>
      <c r="K188" s="227"/>
      <c r="L188" s="222"/>
      <c r="M188" s="222"/>
      <c r="N188" s="222"/>
      <c r="O188" s="222"/>
      <c r="P188" s="212"/>
      <c r="Q188" s="229"/>
      <c r="R188" s="230"/>
      <c r="S188" s="229"/>
      <c r="T188" s="62"/>
      <c r="U188" s="222"/>
      <c r="V188" s="101"/>
      <c r="X188" s="315">
        <f t="shared" si="37"/>
        <v>0</v>
      </c>
    </row>
    <row r="189" spans="1:26" s="14" customFormat="1" ht="82.5" customHeight="1">
      <c r="A189" s="222">
        <v>1</v>
      </c>
      <c r="B189" s="222" t="s">
        <v>747</v>
      </c>
      <c r="C189" s="232" t="s">
        <v>748</v>
      </c>
      <c r="D189" s="62">
        <v>509915032</v>
      </c>
      <c r="E189" s="222"/>
      <c r="F189" s="59">
        <v>0.3</v>
      </c>
      <c r="G189" s="222"/>
      <c r="H189" s="222"/>
      <c r="I189" s="222"/>
      <c r="J189" s="227">
        <v>2105884</v>
      </c>
      <c r="K189" s="227">
        <v>2106329</v>
      </c>
      <c r="L189" s="222" t="s">
        <v>767</v>
      </c>
      <c r="M189" s="222" t="s">
        <v>768</v>
      </c>
      <c r="N189" s="222" t="s">
        <v>768</v>
      </c>
      <c r="O189" s="222" t="s">
        <v>769</v>
      </c>
      <c r="P189" s="212">
        <v>43744</v>
      </c>
      <c r="Q189" s="229">
        <v>1</v>
      </c>
      <c r="R189" s="230">
        <v>2078322</v>
      </c>
      <c r="S189" s="229">
        <f>R189/K189*100/100</f>
        <v>0.98670340673275636</v>
      </c>
      <c r="T189" s="62"/>
      <c r="U189" s="222" t="s">
        <v>254</v>
      </c>
      <c r="V189" s="101" t="s">
        <v>810</v>
      </c>
      <c r="X189" s="315">
        <f t="shared" si="37"/>
        <v>28007</v>
      </c>
    </row>
    <row r="190" spans="1:26" s="14" customFormat="1" ht="168.75">
      <c r="A190" s="222">
        <v>2</v>
      </c>
      <c r="B190" s="237" t="s">
        <v>836</v>
      </c>
      <c r="C190" s="236" t="s">
        <v>835</v>
      </c>
      <c r="D190" s="62">
        <v>509915014</v>
      </c>
      <c r="E190" s="222"/>
      <c r="F190" s="59">
        <v>1.7</v>
      </c>
      <c r="G190" s="222"/>
      <c r="H190" s="222"/>
      <c r="I190" s="222"/>
      <c r="J190" s="227">
        <v>14499711</v>
      </c>
      <c r="K190" s="227">
        <v>14476264</v>
      </c>
      <c r="L190" s="222" t="s">
        <v>842</v>
      </c>
      <c r="M190" s="222" t="s">
        <v>872</v>
      </c>
      <c r="N190" s="222" t="s">
        <v>873</v>
      </c>
      <c r="O190" s="222"/>
      <c r="P190" s="212"/>
      <c r="Q190" s="229">
        <v>1</v>
      </c>
      <c r="R190" s="230">
        <v>14422261</v>
      </c>
      <c r="S190" s="229">
        <f>R190/K190*100/100</f>
        <v>0.99626954855202987</v>
      </c>
      <c r="T190" s="62">
        <v>0</v>
      </c>
      <c r="U190" s="222" t="s">
        <v>254</v>
      </c>
      <c r="V190" s="159" t="s">
        <v>810</v>
      </c>
      <c r="X190" s="315">
        <f t="shared" si="37"/>
        <v>54003</v>
      </c>
    </row>
    <row r="191" spans="1:26" s="14" customFormat="1" ht="60" customHeight="1">
      <c r="A191" s="329">
        <v>3</v>
      </c>
      <c r="B191" s="330" t="s">
        <v>886</v>
      </c>
      <c r="C191" s="330" t="s">
        <v>885</v>
      </c>
      <c r="D191" s="331" t="s">
        <v>1133</v>
      </c>
      <c r="E191" s="222"/>
      <c r="F191" s="59"/>
      <c r="G191" s="222"/>
      <c r="H191" s="222"/>
      <c r="I191" s="222"/>
      <c r="J191" s="227">
        <v>4950674</v>
      </c>
      <c r="K191" s="227">
        <v>4703140</v>
      </c>
      <c r="L191" s="222" t="s">
        <v>892</v>
      </c>
      <c r="M191" s="222" t="s">
        <v>890</v>
      </c>
      <c r="N191" s="222" t="s">
        <v>891</v>
      </c>
      <c r="O191" s="239" t="s">
        <v>1130</v>
      </c>
      <c r="P191" s="212">
        <v>44107</v>
      </c>
      <c r="Q191" s="229">
        <v>1</v>
      </c>
      <c r="R191" s="230">
        <v>4657616</v>
      </c>
      <c r="S191" s="229">
        <f t="shared" ref="S191:S194" si="42">R191/K191*100/100</f>
        <v>0.99032050927678095</v>
      </c>
      <c r="T191" s="62"/>
      <c r="U191" s="322" t="s">
        <v>254</v>
      </c>
      <c r="V191" s="160" t="s">
        <v>810</v>
      </c>
      <c r="X191" s="315">
        <f t="shared" si="37"/>
        <v>45524</v>
      </c>
    </row>
    <row r="192" spans="1:26" s="14" customFormat="1" ht="78" customHeight="1">
      <c r="A192" s="222">
        <v>4</v>
      </c>
      <c r="B192" s="237" t="s">
        <v>905</v>
      </c>
      <c r="C192" s="237" t="s">
        <v>907</v>
      </c>
      <c r="D192" s="62" t="s">
        <v>1132</v>
      </c>
      <c r="E192" s="222"/>
      <c r="F192" s="59">
        <v>1.4650000000000001</v>
      </c>
      <c r="G192" s="222"/>
      <c r="H192" s="222"/>
      <c r="I192" s="222"/>
      <c r="J192" s="333">
        <v>12792958</v>
      </c>
      <c r="K192" s="227">
        <v>12125742</v>
      </c>
      <c r="L192" s="222" t="s">
        <v>955</v>
      </c>
      <c r="M192" s="222" t="s">
        <v>950</v>
      </c>
      <c r="N192" s="222" t="s">
        <v>956</v>
      </c>
      <c r="O192" s="222" t="s">
        <v>957</v>
      </c>
      <c r="P192" s="218"/>
      <c r="Q192" s="229">
        <v>0.9</v>
      </c>
      <c r="R192" s="230">
        <v>7952137</v>
      </c>
      <c r="S192" s="229">
        <f t="shared" si="42"/>
        <v>0.65580621787928517</v>
      </c>
      <c r="T192" s="62">
        <f>K192-R192</f>
        <v>4173605</v>
      </c>
      <c r="U192" s="222"/>
      <c r="V192" s="160" t="s">
        <v>810</v>
      </c>
      <c r="X192" s="315">
        <f t="shared" si="37"/>
        <v>4173605</v>
      </c>
    </row>
    <row r="193" spans="1:24" s="14" customFormat="1" ht="58.5" customHeight="1">
      <c r="A193" s="222">
        <v>5</v>
      </c>
      <c r="B193" s="237" t="s">
        <v>906</v>
      </c>
      <c r="C193" s="237" t="s">
        <v>908</v>
      </c>
      <c r="D193" s="62">
        <v>2003</v>
      </c>
      <c r="E193" s="222"/>
      <c r="F193" s="59">
        <v>2.008</v>
      </c>
      <c r="G193" s="222"/>
      <c r="H193" s="222"/>
      <c r="I193" s="222"/>
      <c r="J193" s="333">
        <v>7174404</v>
      </c>
      <c r="K193" s="227">
        <v>7170816</v>
      </c>
      <c r="L193" s="222" t="s">
        <v>928</v>
      </c>
      <c r="M193" s="222" t="s">
        <v>932</v>
      </c>
      <c r="N193" s="222" t="s">
        <v>933</v>
      </c>
      <c r="O193" s="222" t="s">
        <v>934</v>
      </c>
      <c r="P193" s="212"/>
      <c r="Q193" s="229">
        <v>1</v>
      </c>
      <c r="R193" s="230">
        <v>7163346</v>
      </c>
      <c r="S193" s="229">
        <f t="shared" si="42"/>
        <v>0.99895827755167621</v>
      </c>
      <c r="T193" s="62"/>
      <c r="U193" s="222" t="s">
        <v>254</v>
      </c>
      <c r="V193" s="101" t="s">
        <v>810</v>
      </c>
      <c r="X193" s="315">
        <f t="shared" si="37"/>
        <v>7470</v>
      </c>
    </row>
    <row r="194" spans="1:24" s="14" customFormat="1" ht="123.75">
      <c r="A194" s="222">
        <v>6</v>
      </c>
      <c r="B194" s="237" t="s">
        <v>936</v>
      </c>
      <c r="C194" s="237" t="s">
        <v>935</v>
      </c>
      <c r="D194" s="62">
        <v>4015</v>
      </c>
      <c r="E194" s="222"/>
      <c r="F194" s="59">
        <v>1</v>
      </c>
      <c r="G194" s="227">
        <v>3</v>
      </c>
      <c r="H194" s="222"/>
      <c r="I194" s="222"/>
      <c r="J194" s="333">
        <v>6685914</v>
      </c>
      <c r="K194" s="227">
        <v>6351618</v>
      </c>
      <c r="L194" s="222" t="s">
        <v>975</v>
      </c>
      <c r="M194" s="222" t="s">
        <v>976</v>
      </c>
      <c r="N194" s="222">
        <v>25.919</v>
      </c>
      <c r="O194" s="222" t="s">
        <v>977</v>
      </c>
      <c r="P194" s="212"/>
      <c r="Q194" s="229">
        <v>1</v>
      </c>
      <c r="R194" s="230">
        <v>4180000</v>
      </c>
      <c r="S194" s="229">
        <f t="shared" si="42"/>
        <v>0.65810003057488653</v>
      </c>
      <c r="T194" s="62">
        <v>2168250</v>
      </c>
      <c r="U194" s="222"/>
      <c r="V194" s="194" t="s">
        <v>810</v>
      </c>
      <c r="X194" s="315">
        <f t="shared" si="37"/>
        <v>2171618</v>
      </c>
    </row>
    <row r="195" spans="1:24" s="6" customFormat="1" ht="11.25">
      <c r="A195" s="113">
        <v>6</v>
      </c>
      <c r="B195" s="391" t="s">
        <v>749</v>
      </c>
      <c r="C195" s="391"/>
      <c r="D195" s="391"/>
      <c r="E195" s="117">
        <f>SUM(E174:E187)</f>
        <v>0</v>
      </c>
      <c r="F195" s="114">
        <f>SUM(F190:F194)</f>
        <v>6.173</v>
      </c>
      <c r="G195" s="114"/>
      <c r="H195" s="114"/>
      <c r="I195" s="114"/>
      <c r="J195" s="117">
        <f>SUM(J189:J194)</f>
        <v>48209545</v>
      </c>
      <c r="K195" s="117">
        <f>SUM(K189:K194)</f>
        <v>46933909</v>
      </c>
      <c r="L195" s="117"/>
      <c r="M195" s="117"/>
      <c r="N195" s="117"/>
      <c r="O195" s="117"/>
      <c r="P195" s="117"/>
      <c r="Q195" s="117"/>
      <c r="R195" s="117">
        <f>SUM(R189:R194)</f>
        <v>40453682</v>
      </c>
      <c r="S195" s="113"/>
      <c r="T195" s="117">
        <f>SUM(T189:T194)</f>
        <v>6341855</v>
      </c>
      <c r="U195" s="113"/>
      <c r="V195" s="63"/>
      <c r="X195" s="315">
        <f t="shared" si="37"/>
        <v>6480227</v>
      </c>
    </row>
    <row r="196" spans="1:24" s="6" customFormat="1" ht="15" customHeight="1">
      <c r="A196" s="413" t="s">
        <v>797</v>
      </c>
      <c r="B196" s="413"/>
      <c r="C196" s="413"/>
      <c r="D196" s="413"/>
      <c r="E196" s="63"/>
      <c r="F196" s="286"/>
      <c r="G196" s="63"/>
      <c r="H196" s="63"/>
      <c r="I196" s="63"/>
      <c r="J196" s="287"/>
      <c r="K196" s="287"/>
      <c r="L196" s="63"/>
      <c r="M196" s="63"/>
      <c r="N196" s="63"/>
      <c r="O196" s="63"/>
      <c r="P196" s="212"/>
      <c r="Q196" s="288"/>
      <c r="R196" s="289"/>
      <c r="S196" s="63"/>
      <c r="T196" s="65"/>
      <c r="U196" s="63"/>
      <c r="V196" s="63"/>
      <c r="X196" s="315">
        <f t="shared" si="37"/>
        <v>0</v>
      </c>
    </row>
    <row r="197" spans="1:24" s="6" customFormat="1" ht="43.5" customHeight="1">
      <c r="A197" s="222">
        <v>1</v>
      </c>
      <c r="B197" s="222" t="s">
        <v>95</v>
      </c>
      <c r="C197" s="226" t="s">
        <v>96</v>
      </c>
      <c r="D197" s="222">
        <v>509253016</v>
      </c>
      <c r="E197" s="222"/>
      <c r="F197" s="59">
        <v>3</v>
      </c>
      <c r="G197" s="222"/>
      <c r="H197" s="222"/>
      <c r="I197" s="222"/>
      <c r="J197" s="227">
        <v>23470345</v>
      </c>
      <c r="K197" s="227">
        <v>26125358</v>
      </c>
      <c r="L197" s="227" t="s">
        <v>108</v>
      </c>
      <c r="M197" s="227" t="s">
        <v>109</v>
      </c>
      <c r="N197" s="227" t="s">
        <v>109</v>
      </c>
      <c r="O197" s="222" t="s">
        <v>110</v>
      </c>
      <c r="P197" s="212">
        <v>42160</v>
      </c>
      <c r="Q197" s="229">
        <v>1</v>
      </c>
      <c r="R197" s="230">
        <v>26103819</v>
      </c>
      <c r="S197" s="229">
        <f>R197/K197*100/100</f>
        <v>0.99917555196755581</v>
      </c>
      <c r="T197" s="62">
        <v>0</v>
      </c>
      <c r="U197" s="222" t="s">
        <v>254</v>
      </c>
      <c r="V197" s="63" t="s">
        <v>697</v>
      </c>
      <c r="X197" s="315">
        <f t="shared" si="37"/>
        <v>21539</v>
      </c>
    </row>
    <row r="198" spans="1:24" s="6" customFormat="1" ht="63" customHeight="1">
      <c r="A198" s="222">
        <v>2</v>
      </c>
      <c r="B198" s="222" t="s">
        <v>97</v>
      </c>
      <c r="C198" s="226" t="s">
        <v>98</v>
      </c>
      <c r="D198" s="222">
        <v>509253040</v>
      </c>
      <c r="E198" s="222"/>
      <c r="F198" s="59">
        <v>3</v>
      </c>
      <c r="G198" s="222"/>
      <c r="H198" s="222"/>
      <c r="I198" s="222"/>
      <c r="J198" s="227">
        <v>16551993</v>
      </c>
      <c r="K198" s="227">
        <v>18017499</v>
      </c>
      <c r="L198" s="227" t="s">
        <v>58</v>
      </c>
      <c r="M198" s="227" t="s">
        <v>109</v>
      </c>
      <c r="N198" s="227" t="s">
        <v>109</v>
      </c>
      <c r="O198" s="222" t="s">
        <v>111</v>
      </c>
      <c r="P198" s="212">
        <v>42339</v>
      </c>
      <c r="Q198" s="229">
        <v>1</v>
      </c>
      <c r="R198" s="230">
        <v>18015435</v>
      </c>
      <c r="S198" s="229">
        <f>R198/K198*100/100</f>
        <v>0.99988544470017726</v>
      </c>
      <c r="T198" s="62"/>
      <c r="U198" s="222" t="s">
        <v>394</v>
      </c>
      <c r="V198" s="63" t="s">
        <v>697</v>
      </c>
      <c r="X198" s="315">
        <f t="shared" si="37"/>
        <v>2064</v>
      </c>
    </row>
    <row r="199" spans="1:24" s="6" customFormat="1" ht="38.25" customHeight="1">
      <c r="A199" s="222">
        <v>3</v>
      </c>
      <c r="B199" s="222" t="s">
        <v>99</v>
      </c>
      <c r="C199" s="226" t="s">
        <v>100</v>
      </c>
      <c r="D199" s="222">
        <v>509253026</v>
      </c>
      <c r="E199" s="222"/>
      <c r="F199" s="59">
        <v>2</v>
      </c>
      <c r="G199" s="222"/>
      <c r="H199" s="222"/>
      <c r="I199" s="222"/>
      <c r="J199" s="227">
        <v>13881822</v>
      </c>
      <c r="K199" s="227">
        <v>15128965</v>
      </c>
      <c r="L199" s="227" t="s">
        <v>48</v>
      </c>
      <c r="M199" s="227" t="s">
        <v>109</v>
      </c>
      <c r="N199" s="227" t="s">
        <v>109</v>
      </c>
      <c r="O199" s="222" t="s">
        <v>112</v>
      </c>
      <c r="P199" s="212" t="s">
        <v>1063</v>
      </c>
      <c r="Q199" s="229">
        <v>1</v>
      </c>
      <c r="R199" s="230">
        <v>15127579</v>
      </c>
      <c r="S199" s="229">
        <f>R199/K199*100/100</f>
        <v>0.99990838765242696</v>
      </c>
      <c r="T199" s="62">
        <v>0</v>
      </c>
      <c r="U199" s="222" t="s">
        <v>254</v>
      </c>
      <c r="V199" s="63" t="s">
        <v>697</v>
      </c>
      <c r="X199" s="315">
        <f t="shared" si="37"/>
        <v>1386</v>
      </c>
    </row>
    <row r="200" spans="1:24" s="6" customFormat="1" ht="28.5" customHeight="1">
      <c r="A200" s="222">
        <v>4</v>
      </c>
      <c r="B200" s="222" t="s">
        <v>101</v>
      </c>
      <c r="C200" s="226" t="s">
        <v>566</v>
      </c>
      <c r="D200" s="222">
        <v>509254101</v>
      </c>
      <c r="E200" s="222"/>
      <c r="F200" s="59">
        <v>1.1599999999999999</v>
      </c>
      <c r="G200" s="222"/>
      <c r="H200" s="222"/>
      <c r="I200" s="222"/>
      <c r="J200" s="227">
        <v>9637731</v>
      </c>
      <c r="K200" s="227">
        <v>10790625</v>
      </c>
      <c r="L200" s="227" t="s">
        <v>113</v>
      </c>
      <c r="M200" s="227" t="s">
        <v>109</v>
      </c>
      <c r="N200" s="227" t="s">
        <v>109</v>
      </c>
      <c r="O200" s="222" t="s">
        <v>114</v>
      </c>
      <c r="P200" s="212" t="s">
        <v>1064</v>
      </c>
      <c r="Q200" s="229">
        <v>1</v>
      </c>
      <c r="R200" s="230">
        <v>10784568</v>
      </c>
      <c r="S200" s="229">
        <f t="shared" ref="S200:S204" si="43">R200/K200*100/100</f>
        <v>0.99943867940920939</v>
      </c>
      <c r="T200" s="62">
        <v>0</v>
      </c>
      <c r="U200" s="222" t="s">
        <v>254</v>
      </c>
      <c r="V200" s="63" t="s">
        <v>697</v>
      </c>
      <c r="X200" s="315">
        <f t="shared" si="37"/>
        <v>6057</v>
      </c>
    </row>
    <row r="201" spans="1:24" s="6" customFormat="1" ht="39.75" customHeight="1">
      <c r="A201" s="222">
        <v>5</v>
      </c>
      <c r="B201" s="222" t="s">
        <v>290</v>
      </c>
      <c r="C201" s="226" t="s">
        <v>565</v>
      </c>
      <c r="D201" s="222">
        <v>509253054</v>
      </c>
      <c r="E201" s="227"/>
      <c r="F201" s="59">
        <v>3</v>
      </c>
      <c r="G201" s="222"/>
      <c r="H201" s="222"/>
      <c r="I201" s="222"/>
      <c r="J201" s="227">
        <v>21188882</v>
      </c>
      <c r="K201" s="227">
        <v>24079263</v>
      </c>
      <c r="L201" s="227" t="s">
        <v>163</v>
      </c>
      <c r="M201" s="227" t="s">
        <v>291</v>
      </c>
      <c r="N201" s="227" t="s">
        <v>292</v>
      </c>
      <c r="O201" s="222"/>
      <c r="P201" s="212">
        <v>42005</v>
      </c>
      <c r="Q201" s="229">
        <v>1</v>
      </c>
      <c r="R201" s="230">
        <v>24075189</v>
      </c>
      <c r="S201" s="229">
        <f t="shared" si="43"/>
        <v>0.99983080877516894</v>
      </c>
      <c r="T201" s="62"/>
      <c r="U201" s="222" t="s">
        <v>254</v>
      </c>
      <c r="V201" s="63" t="s">
        <v>697</v>
      </c>
      <c r="X201" s="315">
        <f t="shared" si="37"/>
        <v>4074</v>
      </c>
    </row>
    <row r="202" spans="1:24" s="6" customFormat="1" ht="30" customHeight="1">
      <c r="A202" s="222">
        <v>6</v>
      </c>
      <c r="B202" s="222" t="s">
        <v>102</v>
      </c>
      <c r="C202" s="226" t="s">
        <v>103</v>
      </c>
      <c r="D202" s="222"/>
      <c r="E202" s="222"/>
      <c r="F202" s="59">
        <v>5.1999999999999998E-2</v>
      </c>
      <c r="G202" s="222"/>
      <c r="H202" s="222"/>
      <c r="I202" s="222"/>
      <c r="J202" s="267">
        <v>2837186</v>
      </c>
      <c r="K202" s="267">
        <v>2837186</v>
      </c>
      <c r="L202" s="227" t="s">
        <v>686</v>
      </c>
      <c r="M202" s="227" t="s">
        <v>115</v>
      </c>
      <c r="N202" s="222" t="s">
        <v>69</v>
      </c>
      <c r="O202" s="227"/>
      <c r="P202" s="212" t="s">
        <v>1065</v>
      </c>
      <c r="Q202" s="229">
        <v>1</v>
      </c>
      <c r="R202" s="230">
        <v>2837189</v>
      </c>
      <c r="S202" s="229">
        <f t="shared" si="43"/>
        <v>1.0000010573857336</v>
      </c>
      <c r="T202" s="62"/>
      <c r="U202" s="222" t="s">
        <v>254</v>
      </c>
      <c r="V202" s="63" t="s">
        <v>697</v>
      </c>
      <c r="X202" s="315">
        <f t="shared" si="37"/>
        <v>-3</v>
      </c>
    </row>
    <row r="203" spans="1:24" s="6" customFormat="1" ht="38.25" customHeight="1">
      <c r="A203" s="222">
        <v>7</v>
      </c>
      <c r="B203" s="222" t="s">
        <v>104</v>
      </c>
      <c r="C203" s="226" t="s">
        <v>105</v>
      </c>
      <c r="D203" s="62">
        <v>509254106</v>
      </c>
      <c r="E203" s="222"/>
      <c r="F203" s="59">
        <v>2.5</v>
      </c>
      <c r="G203" s="222"/>
      <c r="H203" s="222"/>
      <c r="I203" s="222"/>
      <c r="J203" s="267">
        <v>12791520</v>
      </c>
      <c r="K203" s="227">
        <v>12794151</v>
      </c>
      <c r="L203" s="227" t="s">
        <v>50</v>
      </c>
      <c r="M203" s="227" t="s">
        <v>115</v>
      </c>
      <c r="N203" s="222" t="s">
        <v>69</v>
      </c>
      <c r="O203" s="227"/>
      <c r="P203" s="212" t="s">
        <v>1042</v>
      </c>
      <c r="Q203" s="229">
        <v>1</v>
      </c>
      <c r="R203" s="230">
        <v>12792990</v>
      </c>
      <c r="S203" s="229">
        <f t="shared" si="43"/>
        <v>0.99990925540897568</v>
      </c>
      <c r="T203" s="62">
        <v>0</v>
      </c>
      <c r="U203" s="222" t="s">
        <v>254</v>
      </c>
      <c r="V203" s="63" t="s">
        <v>697</v>
      </c>
      <c r="X203" s="315">
        <f t="shared" si="37"/>
        <v>1161</v>
      </c>
    </row>
    <row r="204" spans="1:24" s="6" customFormat="1" ht="78.75" customHeight="1">
      <c r="A204" s="222">
        <v>8</v>
      </c>
      <c r="B204" s="222" t="s">
        <v>106</v>
      </c>
      <c r="C204" s="226" t="s">
        <v>107</v>
      </c>
      <c r="D204" s="62">
        <v>509254106</v>
      </c>
      <c r="E204" s="222"/>
      <c r="F204" s="59">
        <v>2.5499999999999998</v>
      </c>
      <c r="G204" s="222"/>
      <c r="H204" s="222"/>
      <c r="I204" s="222"/>
      <c r="J204" s="227">
        <v>12174948</v>
      </c>
      <c r="K204" s="227">
        <v>12174042</v>
      </c>
      <c r="L204" s="227" t="s">
        <v>50</v>
      </c>
      <c r="M204" s="222" t="s">
        <v>573</v>
      </c>
      <c r="N204" s="222" t="s">
        <v>699</v>
      </c>
      <c r="O204" s="222"/>
      <c r="P204" s="212" t="s">
        <v>1066</v>
      </c>
      <c r="Q204" s="229">
        <v>1</v>
      </c>
      <c r="R204" s="230">
        <v>12172042</v>
      </c>
      <c r="S204" s="229">
        <f t="shared" si="43"/>
        <v>0.999835716025951</v>
      </c>
      <c r="T204" s="62">
        <v>0</v>
      </c>
      <c r="U204" s="222" t="s">
        <v>254</v>
      </c>
      <c r="V204" s="63" t="s">
        <v>697</v>
      </c>
      <c r="X204" s="315">
        <f t="shared" si="37"/>
        <v>2000</v>
      </c>
    </row>
    <row r="205" spans="1:24" s="13" customFormat="1" ht="47.25" customHeight="1">
      <c r="A205" s="222">
        <v>9</v>
      </c>
      <c r="B205" s="235" t="s">
        <v>257</v>
      </c>
      <c r="C205" s="235" t="s">
        <v>1124</v>
      </c>
      <c r="D205" s="222">
        <v>509254108</v>
      </c>
      <c r="E205" s="227"/>
      <c r="F205" s="59">
        <v>3.7759999999999998</v>
      </c>
      <c r="G205" s="222"/>
      <c r="H205" s="222"/>
      <c r="I205" s="222"/>
      <c r="J205" s="227">
        <v>3875188</v>
      </c>
      <c r="K205" s="227">
        <v>3852744</v>
      </c>
      <c r="L205" s="227" t="s">
        <v>722</v>
      </c>
      <c r="M205" s="227" t="s">
        <v>268</v>
      </c>
      <c r="N205" s="227" t="s">
        <v>299</v>
      </c>
      <c r="O205" s="227" t="s">
        <v>269</v>
      </c>
      <c r="P205" s="212" t="s">
        <v>1067</v>
      </c>
      <c r="Q205" s="229">
        <v>1</v>
      </c>
      <c r="R205" s="230">
        <v>3849948</v>
      </c>
      <c r="S205" s="229">
        <f t="shared" ref="S205" si="44">R205/K205*100/100</f>
        <v>0.9992742834717282</v>
      </c>
      <c r="T205" s="62"/>
      <c r="U205" s="222" t="s">
        <v>254</v>
      </c>
      <c r="V205" s="63" t="s">
        <v>697</v>
      </c>
      <c r="X205" s="315">
        <f t="shared" si="37"/>
        <v>2796</v>
      </c>
    </row>
    <row r="206" spans="1:24" s="6" customFormat="1" ht="70.5" customHeight="1">
      <c r="A206" s="222">
        <v>10</v>
      </c>
      <c r="B206" s="235" t="s">
        <v>262</v>
      </c>
      <c r="C206" s="235" t="s">
        <v>263</v>
      </c>
      <c r="D206" s="222">
        <v>509253038</v>
      </c>
      <c r="E206" s="227"/>
      <c r="F206" s="59">
        <v>0.95</v>
      </c>
      <c r="G206" s="222"/>
      <c r="H206" s="222"/>
      <c r="I206" s="222"/>
      <c r="J206" s="227">
        <v>990205</v>
      </c>
      <c r="K206" s="227">
        <v>988027</v>
      </c>
      <c r="L206" s="227" t="s">
        <v>272</v>
      </c>
      <c r="M206" s="227" t="s">
        <v>270</v>
      </c>
      <c r="N206" s="227" t="s">
        <v>300</v>
      </c>
      <c r="O206" s="227" t="s">
        <v>271</v>
      </c>
      <c r="P206" s="212">
        <v>42222</v>
      </c>
      <c r="Q206" s="229">
        <v>1</v>
      </c>
      <c r="R206" s="230">
        <v>985244</v>
      </c>
      <c r="S206" s="229">
        <f t="shared" ref="S206:S265" si="45">R206/K206*100/100</f>
        <v>0.9971832753558354</v>
      </c>
      <c r="T206" s="62"/>
      <c r="U206" s="222" t="s">
        <v>394</v>
      </c>
      <c r="V206" s="63" t="s">
        <v>697</v>
      </c>
      <c r="X206" s="315">
        <f t="shared" si="37"/>
        <v>2783</v>
      </c>
    </row>
    <row r="207" spans="1:24" s="6" customFormat="1" ht="37.5" customHeight="1">
      <c r="A207" s="222">
        <v>11</v>
      </c>
      <c r="B207" s="235" t="s">
        <v>264</v>
      </c>
      <c r="C207" s="235" t="s">
        <v>265</v>
      </c>
      <c r="D207" s="222">
        <v>509254004</v>
      </c>
      <c r="E207" s="227"/>
      <c r="F207" s="59">
        <v>1.645</v>
      </c>
      <c r="G207" s="222"/>
      <c r="H207" s="222"/>
      <c r="I207" s="222"/>
      <c r="J207" s="227">
        <v>7728835</v>
      </c>
      <c r="K207" s="227">
        <v>7613065</v>
      </c>
      <c r="L207" s="227" t="s">
        <v>277</v>
      </c>
      <c r="M207" s="227" t="s">
        <v>270</v>
      </c>
      <c r="N207" s="227" t="s">
        <v>300</v>
      </c>
      <c r="O207" s="227" t="s">
        <v>271</v>
      </c>
      <c r="P207" s="212">
        <v>42218</v>
      </c>
      <c r="Q207" s="229">
        <v>1</v>
      </c>
      <c r="R207" s="230">
        <v>7610930</v>
      </c>
      <c r="S207" s="229">
        <f t="shared" si="45"/>
        <v>0.99971956104407356</v>
      </c>
      <c r="T207" s="62"/>
      <c r="U207" s="222" t="s">
        <v>394</v>
      </c>
      <c r="V207" s="63" t="s">
        <v>697</v>
      </c>
      <c r="X207" s="315">
        <f t="shared" si="37"/>
        <v>2135</v>
      </c>
    </row>
    <row r="208" spans="1:24" s="6" customFormat="1" ht="36.75" customHeight="1">
      <c r="A208" s="222">
        <v>12</v>
      </c>
      <c r="B208" s="235" t="s">
        <v>266</v>
      </c>
      <c r="C208" s="235" t="s">
        <v>267</v>
      </c>
      <c r="D208" s="222">
        <v>509253016</v>
      </c>
      <c r="E208" s="227"/>
      <c r="F208" s="59">
        <v>1.81</v>
      </c>
      <c r="G208" s="222"/>
      <c r="H208" s="222"/>
      <c r="I208" s="222"/>
      <c r="J208" s="227">
        <v>9687175</v>
      </c>
      <c r="K208" s="227">
        <v>9648664</v>
      </c>
      <c r="L208" s="227" t="s">
        <v>278</v>
      </c>
      <c r="M208" s="227" t="s">
        <v>270</v>
      </c>
      <c r="N208" s="227" t="s">
        <v>300</v>
      </c>
      <c r="O208" s="227" t="s">
        <v>271</v>
      </c>
      <c r="P208" s="212">
        <v>42218</v>
      </c>
      <c r="Q208" s="229">
        <v>1</v>
      </c>
      <c r="R208" s="230">
        <v>9645845</v>
      </c>
      <c r="S208" s="229">
        <f t="shared" si="45"/>
        <v>0.99970783519873829</v>
      </c>
      <c r="T208" s="62"/>
      <c r="U208" s="222" t="s">
        <v>254</v>
      </c>
      <c r="V208" s="63" t="s">
        <v>697</v>
      </c>
      <c r="X208" s="315">
        <f t="shared" si="37"/>
        <v>2819</v>
      </c>
    </row>
    <row r="209" spans="1:24" s="6" customFormat="1" ht="55.5" customHeight="1">
      <c r="A209" s="222">
        <v>13</v>
      </c>
      <c r="B209" s="235" t="s">
        <v>260</v>
      </c>
      <c r="C209" s="235" t="s">
        <v>261</v>
      </c>
      <c r="D209" s="222">
        <v>509254001</v>
      </c>
      <c r="E209" s="227"/>
      <c r="F209" s="59">
        <v>0.73599999999999999</v>
      </c>
      <c r="G209" s="222"/>
      <c r="H209" s="222"/>
      <c r="I209" s="222"/>
      <c r="J209" s="227">
        <v>4510569</v>
      </c>
      <c r="K209" s="227">
        <v>4479423</v>
      </c>
      <c r="L209" s="227" t="s">
        <v>380</v>
      </c>
      <c r="M209" s="227" t="s">
        <v>378</v>
      </c>
      <c r="N209" s="227" t="s">
        <v>379</v>
      </c>
      <c r="O209" s="227"/>
      <c r="P209" s="212">
        <v>42280</v>
      </c>
      <c r="Q209" s="229">
        <v>1</v>
      </c>
      <c r="R209" s="230">
        <v>4477004</v>
      </c>
      <c r="S209" s="229">
        <f t="shared" si="45"/>
        <v>0.99945997509054185</v>
      </c>
      <c r="T209" s="62"/>
      <c r="U209" s="222" t="s">
        <v>254</v>
      </c>
      <c r="V209" s="63" t="s">
        <v>697</v>
      </c>
      <c r="X209" s="315">
        <f t="shared" si="37"/>
        <v>2419</v>
      </c>
    </row>
    <row r="210" spans="1:24" s="6" customFormat="1" ht="93" customHeight="1">
      <c r="A210" s="222">
        <v>14</v>
      </c>
      <c r="B210" s="235" t="s">
        <v>258</v>
      </c>
      <c r="C210" s="235" t="s">
        <v>259</v>
      </c>
      <c r="D210" s="222">
        <v>509254107</v>
      </c>
      <c r="E210" s="227"/>
      <c r="F210" s="59">
        <v>1.57</v>
      </c>
      <c r="G210" s="222"/>
      <c r="H210" s="222"/>
      <c r="I210" s="222"/>
      <c r="J210" s="227">
        <v>8585620</v>
      </c>
      <c r="K210" s="227">
        <v>8543070</v>
      </c>
      <c r="L210" s="227" t="s">
        <v>277</v>
      </c>
      <c r="M210" s="227" t="s">
        <v>381</v>
      </c>
      <c r="N210" s="227" t="s">
        <v>382</v>
      </c>
      <c r="O210" s="227"/>
      <c r="P210" s="212" t="s">
        <v>1064</v>
      </c>
      <c r="Q210" s="229">
        <v>1</v>
      </c>
      <c r="R210" s="230">
        <v>8540698</v>
      </c>
      <c r="S210" s="229">
        <f t="shared" ref="S210:S215" si="46">R210/K210*100/100</f>
        <v>0.99972234805520732</v>
      </c>
      <c r="T210" s="62">
        <v>0</v>
      </c>
      <c r="U210" s="222" t="s">
        <v>254</v>
      </c>
      <c r="V210" s="63" t="s">
        <v>697</v>
      </c>
      <c r="X210" s="315">
        <f t="shared" si="37"/>
        <v>2372</v>
      </c>
    </row>
    <row r="211" spans="1:24" s="6" customFormat="1" ht="36.75" customHeight="1">
      <c r="A211" s="222">
        <v>15</v>
      </c>
      <c r="B211" s="232" t="s">
        <v>415</v>
      </c>
      <c r="C211" s="235" t="s">
        <v>423</v>
      </c>
      <c r="D211" s="222">
        <v>509253008</v>
      </c>
      <c r="E211" s="227"/>
      <c r="F211" s="59"/>
      <c r="G211" s="222"/>
      <c r="H211" s="222"/>
      <c r="I211" s="59">
        <v>0.72</v>
      </c>
      <c r="J211" s="227">
        <v>1825805</v>
      </c>
      <c r="K211" s="227">
        <v>1819415</v>
      </c>
      <c r="L211" s="227" t="s">
        <v>435</v>
      </c>
      <c r="M211" s="227" t="s">
        <v>398</v>
      </c>
      <c r="N211" s="227" t="s">
        <v>436</v>
      </c>
      <c r="O211" s="227"/>
      <c r="P211" s="212" t="s">
        <v>1068</v>
      </c>
      <c r="Q211" s="229">
        <v>1</v>
      </c>
      <c r="R211" s="230">
        <v>1752098</v>
      </c>
      <c r="S211" s="229">
        <v>1</v>
      </c>
      <c r="T211" s="62"/>
      <c r="U211" s="222" t="s">
        <v>394</v>
      </c>
      <c r="V211" s="63" t="s">
        <v>697</v>
      </c>
      <c r="X211" s="315">
        <f t="shared" si="37"/>
        <v>67317</v>
      </c>
    </row>
    <row r="212" spans="1:24" s="6" customFormat="1" ht="36.75" customHeight="1">
      <c r="A212" s="222">
        <v>16</v>
      </c>
      <c r="B212" s="232" t="s">
        <v>416</v>
      </c>
      <c r="C212" s="235" t="s">
        <v>424</v>
      </c>
      <c r="D212" s="222">
        <v>509253029</v>
      </c>
      <c r="E212" s="227"/>
      <c r="F212" s="59"/>
      <c r="G212" s="222"/>
      <c r="H212" s="227"/>
      <c r="I212" s="59">
        <v>0.89</v>
      </c>
      <c r="J212" s="227">
        <v>1918565</v>
      </c>
      <c r="K212" s="227">
        <v>1910890</v>
      </c>
      <c r="L212" s="227" t="s">
        <v>437</v>
      </c>
      <c r="M212" s="227" t="s">
        <v>398</v>
      </c>
      <c r="N212" s="227" t="s">
        <v>439</v>
      </c>
      <c r="O212" s="227"/>
      <c r="P212" s="212" t="s">
        <v>1069</v>
      </c>
      <c r="Q212" s="229">
        <v>1</v>
      </c>
      <c r="R212" s="230">
        <v>1910889</v>
      </c>
      <c r="S212" s="229">
        <f t="shared" si="46"/>
        <v>0.99999947668363953</v>
      </c>
      <c r="T212" s="62"/>
      <c r="U212" s="222" t="s">
        <v>394</v>
      </c>
      <c r="V212" s="63" t="s">
        <v>697</v>
      </c>
      <c r="X212" s="315">
        <f t="shared" si="37"/>
        <v>1</v>
      </c>
    </row>
    <row r="213" spans="1:24" s="6" customFormat="1" ht="36.75" customHeight="1">
      <c r="A213" s="222">
        <v>17</v>
      </c>
      <c r="B213" s="235" t="s">
        <v>417</v>
      </c>
      <c r="C213" s="235" t="s">
        <v>1104</v>
      </c>
      <c r="D213" s="222">
        <v>509254109</v>
      </c>
      <c r="E213" s="227"/>
      <c r="F213" s="59"/>
      <c r="G213" s="222"/>
      <c r="H213" s="222"/>
      <c r="I213" s="222">
        <v>2.2650000000000001</v>
      </c>
      <c r="J213" s="227">
        <v>4753930</v>
      </c>
      <c r="K213" s="227">
        <v>4744874</v>
      </c>
      <c r="L213" s="227" t="s">
        <v>380</v>
      </c>
      <c r="M213" s="227" t="s">
        <v>398</v>
      </c>
      <c r="N213" s="227" t="s">
        <v>440</v>
      </c>
      <c r="O213" s="227" t="s">
        <v>869</v>
      </c>
      <c r="P213" s="212" t="s">
        <v>1070</v>
      </c>
      <c r="Q213" s="229">
        <v>1</v>
      </c>
      <c r="R213" s="230">
        <v>4740758</v>
      </c>
      <c r="S213" s="229">
        <f t="shared" si="46"/>
        <v>0.99913253755526488</v>
      </c>
      <c r="T213" s="62"/>
      <c r="U213" s="222" t="s">
        <v>394</v>
      </c>
      <c r="V213" s="63" t="s">
        <v>697</v>
      </c>
      <c r="X213" s="315">
        <f t="shared" si="37"/>
        <v>4116</v>
      </c>
    </row>
    <row r="214" spans="1:24" s="6" customFormat="1" ht="70.5" customHeight="1">
      <c r="A214" s="222">
        <v>18</v>
      </c>
      <c r="B214" s="235" t="s">
        <v>418</v>
      </c>
      <c r="C214" s="235" t="s">
        <v>425</v>
      </c>
      <c r="D214" s="222">
        <v>509253057</v>
      </c>
      <c r="E214" s="227"/>
      <c r="F214" s="59"/>
      <c r="G214" s="222"/>
      <c r="H214" s="222"/>
      <c r="I214" s="59">
        <v>2.2000000000000002</v>
      </c>
      <c r="J214" s="227">
        <v>5017853</v>
      </c>
      <c r="K214" s="227">
        <v>5000290</v>
      </c>
      <c r="L214" s="227" t="s">
        <v>609</v>
      </c>
      <c r="M214" s="227" t="s">
        <v>398</v>
      </c>
      <c r="N214" s="227" t="s">
        <v>440</v>
      </c>
      <c r="O214" s="227"/>
      <c r="P214" s="212">
        <v>42343</v>
      </c>
      <c r="Q214" s="229">
        <v>1</v>
      </c>
      <c r="R214" s="230">
        <v>5000290</v>
      </c>
      <c r="S214" s="229">
        <f t="shared" si="46"/>
        <v>1</v>
      </c>
      <c r="T214" s="62"/>
      <c r="U214" s="222" t="s">
        <v>254</v>
      </c>
      <c r="V214" s="63" t="s">
        <v>697</v>
      </c>
      <c r="X214" s="315">
        <f t="shared" si="37"/>
        <v>0</v>
      </c>
    </row>
    <row r="215" spans="1:24" s="6" customFormat="1" ht="81.75" customHeight="1">
      <c r="A215" s="222">
        <v>19</v>
      </c>
      <c r="B215" s="235" t="s">
        <v>419</v>
      </c>
      <c r="C215" s="235" t="s">
        <v>426</v>
      </c>
      <c r="D215" s="222">
        <v>509253060</v>
      </c>
      <c r="E215" s="227"/>
      <c r="F215" s="59"/>
      <c r="G215" s="222"/>
      <c r="H215" s="222"/>
      <c r="I215" s="59">
        <v>0.69</v>
      </c>
      <c r="J215" s="227">
        <v>2133273</v>
      </c>
      <c r="K215" s="227">
        <v>2124739</v>
      </c>
      <c r="L215" s="227" t="s">
        <v>596</v>
      </c>
      <c r="M215" s="227" t="s">
        <v>398</v>
      </c>
      <c r="N215" s="227" t="s">
        <v>442</v>
      </c>
      <c r="O215" s="227"/>
      <c r="P215" s="212" t="s">
        <v>1037</v>
      </c>
      <c r="Q215" s="229">
        <v>1</v>
      </c>
      <c r="R215" s="230">
        <v>2122742</v>
      </c>
      <c r="S215" s="229">
        <f t="shared" si="46"/>
        <v>0.9990601198547211</v>
      </c>
      <c r="T215" s="62"/>
      <c r="U215" s="222" t="s">
        <v>254</v>
      </c>
      <c r="V215" s="63" t="s">
        <v>697</v>
      </c>
      <c r="X215" s="315">
        <f t="shared" si="37"/>
        <v>1997</v>
      </c>
    </row>
    <row r="216" spans="1:24" s="6" customFormat="1" ht="36.75" customHeight="1">
      <c r="A216" s="222">
        <v>20</v>
      </c>
      <c r="B216" s="235" t="s">
        <v>420</v>
      </c>
      <c r="C216" s="235" t="s">
        <v>427</v>
      </c>
      <c r="D216" s="222">
        <v>509253057</v>
      </c>
      <c r="E216" s="227"/>
      <c r="F216" s="59"/>
      <c r="G216" s="222"/>
      <c r="H216" s="222"/>
      <c r="I216" s="59">
        <v>2.29</v>
      </c>
      <c r="J216" s="227">
        <v>3702022</v>
      </c>
      <c r="K216" s="227">
        <v>3689062</v>
      </c>
      <c r="L216" s="227" t="s">
        <v>438</v>
      </c>
      <c r="M216" s="227" t="s">
        <v>398</v>
      </c>
      <c r="N216" s="227" t="s">
        <v>439</v>
      </c>
      <c r="O216" s="227"/>
      <c r="P216" s="212">
        <v>42282</v>
      </c>
      <c r="Q216" s="229">
        <v>1</v>
      </c>
      <c r="R216" s="230">
        <v>3689055</v>
      </c>
      <c r="S216" s="229">
        <f t="shared" ref="S216" si="47">R216/K216*100/100</f>
        <v>0.99999810249868393</v>
      </c>
      <c r="T216" s="62"/>
      <c r="U216" s="222" t="s">
        <v>441</v>
      </c>
      <c r="V216" s="63" t="s">
        <v>697</v>
      </c>
      <c r="X216" s="315">
        <f t="shared" si="37"/>
        <v>7</v>
      </c>
    </row>
    <row r="217" spans="1:24" s="6" customFormat="1" ht="36.75" customHeight="1">
      <c r="A217" s="222">
        <v>21</v>
      </c>
      <c r="B217" s="235" t="s">
        <v>421</v>
      </c>
      <c r="C217" s="235" t="s">
        <v>428</v>
      </c>
      <c r="D217" s="222">
        <v>509255402</v>
      </c>
      <c r="E217" s="227"/>
      <c r="F217" s="59"/>
      <c r="G217" s="222"/>
      <c r="H217" s="222"/>
      <c r="I217" s="59">
        <v>2.7</v>
      </c>
      <c r="J217" s="227">
        <v>9201845</v>
      </c>
      <c r="K217" s="227">
        <v>9201145</v>
      </c>
      <c r="L217" s="227" t="s">
        <v>628</v>
      </c>
      <c r="M217" s="227" t="s">
        <v>629</v>
      </c>
      <c r="N217" s="227" t="s">
        <v>630</v>
      </c>
      <c r="O217" s="227"/>
      <c r="P217" s="212" t="s">
        <v>1071</v>
      </c>
      <c r="Q217" s="229">
        <v>1</v>
      </c>
      <c r="R217" s="230">
        <v>7652989</v>
      </c>
      <c r="S217" s="229">
        <v>1</v>
      </c>
      <c r="T217" s="62"/>
      <c r="U217" s="222" t="s">
        <v>441</v>
      </c>
      <c r="V217" s="63" t="s">
        <v>697</v>
      </c>
      <c r="X217" s="315">
        <f t="shared" si="37"/>
        <v>1548156</v>
      </c>
    </row>
    <row r="218" spans="1:24" s="6" customFormat="1" ht="36.75" customHeight="1">
      <c r="A218" s="222">
        <v>22</v>
      </c>
      <c r="B218" s="235" t="s">
        <v>422</v>
      </c>
      <c r="C218" s="235" t="s">
        <v>429</v>
      </c>
      <c r="D218" s="222">
        <v>509254076</v>
      </c>
      <c r="E218" s="227"/>
      <c r="F218" s="59"/>
      <c r="G218" s="222"/>
      <c r="H218" s="222"/>
      <c r="I218" s="59">
        <v>1.69</v>
      </c>
      <c r="J218" s="227">
        <v>2884272</v>
      </c>
      <c r="K218" s="227">
        <v>2875619</v>
      </c>
      <c r="L218" s="227" t="s">
        <v>272</v>
      </c>
      <c r="M218" s="227" t="s">
        <v>398</v>
      </c>
      <c r="N218" s="227" t="s">
        <v>442</v>
      </c>
      <c r="O218" s="227"/>
      <c r="P218" s="212" t="s">
        <v>1072</v>
      </c>
      <c r="Q218" s="229">
        <v>1</v>
      </c>
      <c r="R218" s="230">
        <v>2872477</v>
      </c>
      <c r="S218" s="229">
        <f>R218/K218*100/100</f>
        <v>0.99890736568370153</v>
      </c>
      <c r="T218" s="62"/>
      <c r="U218" s="222" t="s">
        <v>394</v>
      </c>
      <c r="V218" s="63" t="s">
        <v>697</v>
      </c>
      <c r="X218" s="315">
        <f t="shared" si="37"/>
        <v>3142</v>
      </c>
    </row>
    <row r="219" spans="1:24" s="6" customFormat="1" ht="37.5" customHeight="1">
      <c r="A219" s="222">
        <v>23</v>
      </c>
      <c r="B219" s="232" t="s">
        <v>487</v>
      </c>
      <c r="C219" s="232" t="s">
        <v>488</v>
      </c>
      <c r="D219" s="222">
        <v>509254113</v>
      </c>
      <c r="E219" s="227"/>
      <c r="F219" s="59">
        <v>0.34</v>
      </c>
      <c r="G219" s="222"/>
      <c r="H219" s="222"/>
      <c r="I219" s="222"/>
      <c r="J219" s="227">
        <v>2309309</v>
      </c>
      <c r="K219" s="227">
        <v>2694192</v>
      </c>
      <c r="L219" s="227" t="s">
        <v>592</v>
      </c>
      <c r="M219" s="227" t="s">
        <v>337</v>
      </c>
      <c r="N219" s="227" t="s">
        <v>337</v>
      </c>
      <c r="O219" s="227" t="s">
        <v>586</v>
      </c>
      <c r="P219" s="212"/>
      <c r="Q219" s="229">
        <v>1</v>
      </c>
      <c r="R219" s="230">
        <v>2691225</v>
      </c>
      <c r="S219" s="229">
        <f t="shared" ref="S219:S225" si="48">R219/K219*100/100</f>
        <v>0.9988987421831852</v>
      </c>
      <c r="T219" s="62">
        <v>0</v>
      </c>
      <c r="U219" s="222" t="s">
        <v>394</v>
      </c>
      <c r="V219" s="63" t="s">
        <v>697</v>
      </c>
      <c r="X219" s="315">
        <f t="shared" si="37"/>
        <v>2967</v>
      </c>
    </row>
    <row r="220" spans="1:24" s="6" customFormat="1" ht="48" customHeight="1">
      <c r="A220" s="222">
        <v>24</v>
      </c>
      <c r="B220" s="232" t="s">
        <v>489</v>
      </c>
      <c r="C220" s="232" t="s">
        <v>490</v>
      </c>
      <c r="D220" s="222">
        <v>509254118</v>
      </c>
      <c r="E220" s="227"/>
      <c r="F220" s="59">
        <v>1.26</v>
      </c>
      <c r="G220" s="222"/>
      <c r="H220" s="222"/>
      <c r="I220" s="222"/>
      <c r="J220" s="227">
        <v>7769595</v>
      </c>
      <c r="K220" s="227">
        <v>7767290</v>
      </c>
      <c r="L220" s="227" t="s">
        <v>277</v>
      </c>
      <c r="M220" s="227" t="s">
        <v>337</v>
      </c>
      <c r="N220" s="227" t="s">
        <v>337</v>
      </c>
      <c r="O220" s="227" t="s">
        <v>586</v>
      </c>
      <c r="P220" s="212" t="s">
        <v>1073</v>
      </c>
      <c r="Q220" s="229">
        <v>1</v>
      </c>
      <c r="R220" s="230">
        <v>7748162</v>
      </c>
      <c r="S220" s="229">
        <f t="shared" si="48"/>
        <v>0.99753736502692703</v>
      </c>
      <c r="T220" s="62">
        <v>0</v>
      </c>
      <c r="U220" s="222" t="s">
        <v>394</v>
      </c>
      <c r="V220" s="63" t="s">
        <v>697</v>
      </c>
      <c r="X220" s="315">
        <f t="shared" si="37"/>
        <v>19128</v>
      </c>
    </row>
    <row r="221" spans="1:24" s="6" customFormat="1" ht="93.75" customHeight="1">
      <c r="A221" s="222">
        <v>25</v>
      </c>
      <c r="B221" s="232" t="s">
        <v>491</v>
      </c>
      <c r="C221" s="232" t="s">
        <v>492</v>
      </c>
      <c r="D221" s="222">
        <v>509254119</v>
      </c>
      <c r="E221" s="227"/>
      <c r="F221" s="59">
        <v>1.212</v>
      </c>
      <c r="G221" s="222"/>
      <c r="H221" s="222"/>
      <c r="I221" s="222"/>
      <c r="J221" s="227">
        <v>6906787</v>
      </c>
      <c r="K221" s="227">
        <v>6905968</v>
      </c>
      <c r="L221" s="227" t="s">
        <v>585</v>
      </c>
      <c r="M221" s="227" t="s">
        <v>337</v>
      </c>
      <c r="N221" s="227" t="s">
        <v>337</v>
      </c>
      <c r="O221" s="227" t="s">
        <v>586</v>
      </c>
      <c r="P221" s="212" t="s">
        <v>1074</v>
      </c>
      <c r="Q221" s="229">
        <v>1</v>
      </c>
      <c r="R221" s="230">
        <v>6903708</v>
      </c>
      <c r="S221" s="229">
        <f t="shared" si="48"/>
        <v>0.99967274681840412</v>
      </c>
      <c r="T221" s="62">
        <v>0</v>
      </c>
      <c r="U221" s="222" t="s">
        <v>254</v>
      </c>
      <c r="V221" s="63" t="s">
        <v>697</v>
      </c>
      <c r="X221" s="315">
        <f t="shared" ref="X221:X284" si="49">K221-R221</f>
        <v>2260</v>
      </c>
    </row>
    <row r="222" spans="1:24" s="6" customFormat="1" ht="49.5" customHeight="1">
      <c r="A222" s="63">
        <v>26</v>
      </c>
      <c r="B222" s="290" t="s">
        <v>493</v>
      </c>
      <c r="C222" s="290" t="s">
        <v>494</v>
      </c>
      <c r="D222" s="63">
        <v>509254120</v>
      </c>
      <c r="E222" s="287"/>
      <c r="F222" s="286">
        <v>0.78500000000000003</v>
      </c>
      <c r="G222" s="63"/>
      <c r="H222" s="63"/>
      <c r="I222" s="63"/>
      <c r="J222" s="287">
        <v>6264453</v>
      </c>
      <c r="K222" s="287">
        <v>6264540</v>
      </c>
      <c r="L222" s="287" t="s">
        <v>592</v>
      </c>
      <c r="M222" s="287" t="s">
        <v>337</v>
      </c>
      <c r="N222" s="287" t="s">
        <v>337</v>
      </c>
      <c r="O222" s="287" t="s">
        <v>586</v>
      </c>
      <c r="P222" s="218">
        <v>42889</v>
      </c>
      <c r="Q222" s="291">
        <v>1</v>
      </c>
      <c r="R222" s="289">
        <v>6262136</v>
      </c>
      <c r="S222" s="229">
        <f t="shared" si="48"/>
        <v>0.99961625274960331</v>
      </c>
      <c r="T222" s="62">
        <v>0</v>
      </c>
      <c r="U222" s="222" t="s">
        <v>254</v>
      </c>
      <c r="V222" s="101" t="s">
        <v>697</v>
      </c>
      <c r="X222" s="315">
        <f t="shared" si="49"/>
        <v>2404</v>
      </c>
    </row>
    <row r="223" spans="1:24" s="6" customFormat="1" ht="47.25" customHeight="1">
      <c r="A223" s="63">
        <v>27</v>
      </c>
      <c r="B223" s="290" t="s">
        <v>495</v>
      </c>
      <c r="C223" s="290" t="s">
        <v>496</v>
      </c>
      <c r="D223" s="63">
        <v>509254121</v>
      </c>
      <c r="E223" s="287"/>
      <c r="F223" s="286">
        <v>1.2150000000000001</v>
      </c>
      <c r="G223" s="63"/>
      <c r="H223" s="63"/>
      <c r="I223" s="63"/>
      <c r="J223" s="287">
        <v>8231283</v>
      </c>
      <c r="K223" s="287">
        <v>8221950</v>
      </c>
      <c r="L223" s="287" t="s">
        <v>591</v>
      </c>
      <c r="M223" s="287" t="s">
        <v>337</v>
      </c>
      <c r="N223" s="287" t="s">
        <v>337</v>
      </c>
      <c r="O223" s="287" t="s">
        <v>586</v>
      </c>
      <c r="P223" s="218">
        <v>42373</v>
      </c>
      <c r="Q223" s="291">
        <v>1</v>
      </c>
      <c r="R223" s="289">
        <v>8219909</v>
      </c>
      <c r="S223" s="292">
        <f t="shared" si="48"/>
        <v>0.99975176205158145</v>
      </c>
      <c r="T223" s="65">
        <v>0</v>
      </c>
      <c r="U223" s="63" t="s">
        <v>254</v>
      </c>
      <c r="V223" s="63" t="s">
        <v>697</v>
      </c>
      <c r="X223" s="315">
        <f t="shared" si="49"/>
        <v>2041</v>
      </c>
    </row>
    <row r="224" spans="1:24" s="6" customFormat="1" ht="81.75" customHeight="1">
      <c r="A224" s="63">
        <v>28</v>
      </c>
      <c r="B224" s="290" t="s">
        <v>497</v>
      </c>
      <c r="C224" s="290" t="s">
        <v>498</v>
      </c>
      <c r="D224" s="63">
        <v>509254122</v>
      </c>
      <c r="E224" s="287"/>
      <c r="F224" s="286">
        <v>1.0449999999999999</v>
      </c>
      <c r="G224" s="63"/>
      <c r="H224" s="63"/>
      <c r="I224" s="63"/>
      <c r="J224" s="287">
        <v>6710108</v>
      </c>
      <c r="K224" s="287">
        <v>6470294</v>
      </c>
      <c r="L224" s="287" t="s">
        <v>595</v>
      </c>
      <c r="M224" s="287" t="s">
        <v>337</v>
      </c>
      <c r="N224" s="287" t="s">
        <v>337</v>
      </c>
      <c r="O224" s="287" t="s">
        <v>586</v>
      </c>
      <c r="P224" s="218" t="s">
        <v>1070</v>
      </c>
      <c r="Q224" s="291">
        <v>1</v>
      </c>
      <c r="R224" s="289">
        <v>6464905</v>
      </c>
      <c r="S224" s="292">
        <f t="shared" si="48"/>
        <v>0.99916711667197822</v>
      </c>
      <c r="T224" s="65">
        <v>0</v>
      </c>
      <c r="U224" s="63" t="s">
        <v>254</v>
      </c>
      <c r="V224" s="63" t="s">
        <v>697</v>
      </c>
      <c r="X224" s="315">
        <f t="shared" si="49"/>
        <v>5389</v>
      </c>
    </row>
    <row r="225" spans="1:24" s="6" customFormat="1" ht="82.5" customHeight="1">
      <c r="A225" s="63">
        <v>29</v>
      </c>
      <c r="B225" s="290" t="s">
        <v>499</v>
      </c>
      <c r="C225" s="290" t="s">
        <v>500</v>
      </c>
      <c r="D225" s="63">
        <v>509254123</v>
      </c>
      <c r="E225" s="287"/>
      <c r="F225" s="286">
        <v>1.69</v>
      </c>
      <c r="G225" s="63"/>
      <c r="H225" s="63"/>
      <c r="I225" s="63"/>
      <c r="J225" s="287">
        <v>6427932</v>
      </c>
      <c r="K225" s="287">
        <v>6421181</v>
      </c>
      <c r="L225" s="287" t="s">
        <v>594</v>
      </c>
      <c r="M225" s="287" t="s">
        <v>337</v>
      </c>
      <c r="N225" s="287" t="s">
        <v>337</v>
      </c>
      <c r="O225" s="287" t="s">
        <v>586</v>
      </c>
      <c r="P225" s="218" t="s">
        <v>1075</v>
      </c>
      <c r="Q225" s="291">
        <v>1</v>
      </c>
      <c r="R225" s="289">
        <v>6419024</v>
      </c>
      <c r="S225" s="292">
        <f t="shared" si="48"/>
        <v>0.99966408048612865</v>
      </c>
      <c r="T225" s="65">
        <v>0</v>
      </c>
      <c r="U225" s="63" t="s">
        <v>254</v>
      </c>
      <c r="V225" s="63" t="s">
        <v>697</v>
      </c>
      <c r="X225" s="315">
        <f t="shared" si="49"/>
        <v>2157</v>
      </c>
    </row>
    <row r="226" spans="1:24" s="6" customFormat="1" ht="94.5" customHeight="1">
      <c r="A226" s="63">
        <v>30</v>
      </c>
      <c r="B226" s="290" t="s">
        <v>501</v>
      </c>
      <c r="C226" s="290" t="s">
        <v>502</v>
      </c>
      <c r="D226" s="63">
        <v>509253017</v>
      </c>
      <c r="E226" s="287"/>
      <c r="F226" s="286">
        <v>1.31</v>
      </c>
      <c r="G226" s="63"/>
      <c r="H226" s="63"/>
      <c r="I226" s="63"/>
      <c r="J226" s="287">
        <v>8632746</v>
      </c>
      <c r="K226" s="287">
        <v>8581096</v>
      </c>
      <c r="L226" s="287" t="s">
        <v>272</v>
      </c>
      <c r="M226" s="287" t="s">
        <v>337</v>
      </c>
      <c r="N226" s="287" t="s">
        <v>337</v>
      </c>
      <c r="O226" s="287" t="s">
        <v>586</v>
      </c>
      <c r="P226" s="218">
        <v>42403</v>
      </c>
      <c r="Q226" s="291">
        <v>1</v>
      </c>
      <c r="R226" s="289">
        <v>8579030</v>
      </c>
      <c r="S226" s="292">
        <f t="shared" ref="S226:S260" si="50">R226/K226*100/100</f>
        <v>0.99975923821385981</v>
      </c>
      <c r="T226" s="65">
        <v>0</v>
      </c>
      <c r="U226" s="63" t="s">
        <v>254</v>
      </c>
      <c r="V226" s="63" t="s">
        <v>697</v>
      </c>
      <c r="X226" s="315">
        <f t="shared" si="49"/>
        <v>2066</v>
      </c>
    </row>
    <row r="227" spans="1:24" s="6" customFormat="1" ht="72.75" customHeight="1">
      <c r="A227" s="63">
        <v>31</v>
      </c>
      <c r="B227" s="290" t="s">
        <v>503</v>
      </c>
      <c r="C227" s="290" t="s">
        <v>504</v>
      </c>
      <c r="D227" s="63">
        <v>509254007</v>
      </c>
      <c r="E227" s="287"/>
      <c r="F227" s="286">
        <v>0.92</v>
      </c>
      <c r="G227" s="63"/>
      <c r="H227" s="63"/>
      <c r="I227" s="63"/>
      <c r="J227" s="287">
        <v>7275478</v>
      </c>
      <c r="K227" s="287">
        <v>7267813</v>
      </c>
      <c r="L227" s="287" t="s">
        <v>593</v>
      </c>
      <c r="M227" s="287" t="s">
        <v>337</v>
      </c>
      <c r="N227" s="287" t="s">
        <v>337</v>
      </c>
      <c r="O227" s="287" t="s">
        <v>586</v>
      </c>
      <c r="P227" s="218">
        <v>42497</v>
      </c>
      <c r="Q227" s="291">
        <v>1</v>
      </c>
      <c r="R227" s="289">
        <v>7265560</v>
      </c>
      <c r="S227" s="292">
        <f t="shared" si="50"/>
        <v>0.99969000303117317</v>
      </c>
      <c r="T227" s="65">
        <v>0</v>
      </c>
      <c r="U227" s="63" t="s">
        <v>254</v>
      </c>
      <c r="V227" s="63" t="s">
        <v>697</v>
      </c>
      <c r="X227" s="315">
        <f t="shared" si="49"/>
        <v>2253</v>
      </c>
    </row>
    <row r="228" spans="1:24" s="13" customFormat="1" ht="74.25" customHeight="1">
      <c r="A228" s="222">
        <v>32</v>
      </c>
      <c r="B228" s="232" t="s">
        <v>505</v>
      </c>
      <c r="C228" s="232" t="s">
        <v>506</v>
      </c>
      <c r="D228" s="222">
        <v>509255077</v>
      </c>
      <c r="E228" s="227"/>
      <c r="F228" s="59">
        <v>0.61</v>
      </c>
      <c r="G228" s="222"/>
      <c r="H228" s="222"/>
      <c r="I228" s="222"/>
      <c r="J228" s="227">
        <v>4545015</v>
      </c>
      <c r="K228" s="227">
        <v>4539611</v>
      </c>
      <c r="L228" s="227" t="s">
        <v>590</v>
      </c>
      <c r="M228" s="227" t="s">
        <v>337</v>
      </c>
      <c r="N228" s="227" t="s">
        <v>337</v>
      </c>
      <c r="O228" s="227" t="s">
        <v>586</v>
      </c>
      <c r="P228" s="212">
        <v>42404</v>
      </c>
      <c r="Q228" s="229">
        <v>1</v>
      </c>
      <c r="R228" s="230">
        <v>4534242</v>
      </c>
      <c r="S228" s="229">
        <f t="shared" si="50"/>
        <v>0.99881729954394771</v>
      </c>
      <c r="T228" s="62">
        <v>0</v>
      </c>
      <c r="U228" s="222" t="s">
        <v>254</v>
      </c>
      <c r="V228" s="101" t="s">
        <v>697</v>
      </c>
      <c r="X228" s="315">
        <f t="shared" si="49"/>
        <v>5369</v>
      </c>
    </row>
    <row r="229" spans="1:24" s="6" customFormat="1" ht="146.25">
      <c r="A229" s="63">
        <v>33</v>
      </c>
      <c r="B229" s="290" t="s">
        <v>507</v>
      </c>
      <c r="C229" s="290" t="s">
        <v>508</v>
      </c>
      <c r="D229" s="63">
        <v>509254043</v>
      </c>
      <c r="E229" s="287"/>
      <c r="F229" s="286">
        <v>1.3</v>
      </c>
      <c r="G229" s="63"/>
      <c r="H229" s="63"/>
      <c r="I229" s="63"/>
      <c r="J229" s="287">
        <v>9103557</v>
      </c>
      <c r="K229" s="287">
        <v>9103000</v>
      </c>
      <c r="L229" s="287" t="s">
        <v>598</v>
      </c>
      <c r="M229" s="287" t="s">
        <v>337</v>
      </c>
      <c r="N229" s="287" t="s">
        <v>337</v>
      </c>
      <c r="O229" s="287" t="s">
        <v>586</v>
      </c>
      <c r="P229" s="218">
        <v>42439</v>
      </c>
      <c r="Q229" s="291">
        <v>1</v>
      </c>
      <c r="R229" s="289">
        <v>9097498</v>
      </c>
      <c r="S229" s="292">
        <f t="shared" si="50"/>
        <v>0.99939558387344829</v>
      </c>
      <c r="T229" s="62">
        <v>0</v>
      </c>
      <c r="U229" s="222" t="s">
        <v>254</v>
      </c>
      <c r="V229" s="63" t="s">
        <v>697</v>
      </c>
      <c r="X229" s="315">
        <f t="shared" si="49"/>
        <v>5502</v>
      </c>
    </row>
    <row r="230" spans="1:24" s="6" customFormat="1" ht="82.5" customHeight="1">
      <c r="A230" s="63">
        <v>34</v>
      </c>
      <c r="B230" s="290" t="s">
        <v>509</v>
      </c>
      <c r="C230" s="290" t="s">
        <v>510</v>
      </c>
      <c r="D230" s="63">
        <v>509255062</v>
      </c>
      <c r="E230" s="287"/>
      <c r="F230" s="286">
        <v>1.2</v>
      </c>
      <c r="G230" s="63"/>
      <c r="H230" s="63"/>
      <c r="I230" s="63"/>
      <c r="J230" s="287">
        <v>9821908</v>
      </c>
      <c r="K230" s="287">
        <v>9816887</v>
      </c>
      <c r="L230" s="287" t="s">
        <v>597</v>
      </c>
      <c r="M230" s="287" t="s">
        <v>337</v>
      </c>
      <c r="N230" s="287" t="s">
        <v>337</v>
      </c>
      <c r="O230" s="287" t="s">
        <v>586</v>
      </c>
      <c r="P230" s="218" t="s">
        <v>1076</v>
      </c>
      <c r="Q230" s="291">
        <v>1</v>
      </c>
      <c r="R230" s="289">
        <v>8186078</v>
      </c>
      <c r="S230" s="292">
        <v>1</v>
      </c>
      <c r="T230" s="65">
        <v>0</v>
      </c>
      <c r="U230" s="222" t="s">
        <v>254</v>
      </c>
      <c r="V230" s="63" t="s">
        <v>697</v>
      </c>
      <c r="X230" s="315">
        <f t="shared" si="49"/>
        <v>1630809</v>
      </c>
    </row>
    <row r="231" spans="1:24" s="6" customFormat="1" ht="57" customHeight="1">
      <c r="A231" s="63">
        <v>35</v>
      </c>
      <c r="B231" s="290" t="s">
        <v>511</v>
      </c>
      <c r="C231" s="290" t="s">
        <v>512</v>
      </c>
      <c r="D231" s="63">
        <v>509254124</v>
      </c>
      <c r="E231" s="287"/>
      <c r="F231" s="286">
        <v>0.83499999999999996</v>
      </c>
      <c r="G231" s="63"/>
      <c r="H231" s="63"/>
      <c r="I231" s="63"/>
      <c r="J231" s="287">
        <v>5901619</v>
      </c>
      <c r="K231" s="287">
        <v>5892320</v>
      </c>
      <c r="L231" s="287" t="s">
        <v>588</v>
      </c>
      <c r="M231" s="287" t="s">
        <v>589</v>
      </c>
      <c r="N231" s="287" t="s">
        <v>589</v>
      </c>
      <c r="O231" s="287" t="s">
        <v>587</v>
      </c>
      <c r="P231" s="218" t="s">
        <v>1077</v>
      </c>
      <c r="Q231" s="291">
        <v>1</v>
      </c>
      <c r="R231" s="289">
        <v>5892227</v>
      </c>
      <c r="S231" s="292">
        <f t="shared" si="50"/>
        <v>0.99998421674315041</v>
      </c>
      <c r="T231" s="65">
        <v>0</v>
      </c>
      <c r="U231" s="63" t="s">
        <v>254</v>
      </c>
      <c r="V231" s="63" t="s">
        <v>697</v>
      </c>
      <c r="X231" s="315">
        <f t="shared" si="49"/>
        <v>93</v>
      </c>
    </row>
    <row r="232" spans="1:24" s="6" customFormat="1" ht="101.25" customHeight="1">
      <c r="A232" s="63">
        <v>36</v>
      </c>
      <c r="B232" s="290" t="s">
        <v>513</v>
      </c>
      <c r="C232" s="290" t="s">
        <v>514</v>
      </c>
      <c r="D232" s="63">
        <v>509254125</v>
      </c>
      <c r="E232" s="287"/>
      <c r="F232" s="286">
        <v>1</v>
      </c>
      <c r="G232" s="63"/>
      <c r="H232" s="63"/>
      <c r="I232" s="63"/>
      <c r="J232" s="287">
        <v>5979349</v>
      </c>
      <c r="K232" s="287">
        <v>5978555</v>
      </c>
      <c r="L232" s="287" t="s">
        <v>608</v>
      </c>
      <c r="M232" s="287" t="s">
        <v>337</v>
      </c>
      <c r="N232" s="287" t="s">
        <v>337</v>
      </c>
      <c r="O232" s="287" t="s">
        <v>586</v>
      </c>
      <c r="P232" s="218"/>
      <c r="Q232" s="291">
        <v>1</v>
      </c>
      <c r="R232" s="289">
        <v>5365999</v>
      </c>
      <c r="S232" s="292">
        <v>1</v>
      </c>
      <c r="T232" s="65">
        <v>0</v>
      </c>
      <c r="U232" s="63" t="s">
        <v>254</v>
      </c>
      <c r="V232" s="63" t="s">
        <v>697</v>
      </c>
      <c r="X232" s="315">
        <f t="shared" si="49"/>
        <v>612556</v>
      </c>
    </row>
    <row r="233" spans="1:24" s="6" customFormat="1" ht="91.5" customHeight="1">
      <c r="A233" s="63">
        <v>37</v>
      </c>
      <c r="B233" s="290" t="s">
        <v>515</v>
      </c>
      <c r="C233" s="290" t="s">
        <v>516</v>
      </c>
      <c r="D233" s="63">
        <v>509254126</v>
      </c>
      <c r="E233" s="287"/>
      <c r="F233" s="286">
        <v>0.62</v>
      </c>
      <c r="G233" s="63"/>
      <c r="H233" s="63"/>
      <c r="I233" s="63"/>
      <c r="J233" s="287">
        <v>6965695</v>
      </c>
      <c r="K233" s="287">
        <v>6965000</v>
      </c>
      <c r="L233" s="227" t="s">
        <v>163</v>
      </c>
      <c r="M233" s="287" t="s">
        <v>337</v>
      </c>
      <c r="N233" s="287" t="s">
        <v>337</v>
      </c>
      <c r="O233" s="287" t="s">
        <v>586</v>
      </c>
      <c r="P233" s="218" t="s">
        <v>1078</v>
      </c>
      <c r="Q233" s="291">
        <v>1</v>
      </c>
      <c r="R233" s="289">
        <v>2981776</v>
      </c>
      <c r="S233" s="292">
        <v>1</v>
      </c>
      <c r="T233" s="62">
        <v>0</v>
      </c>
      <c r="U233" s="63" t="s">
        <v>254</v>
      </c>
      <c r="V233" s="63" t="s">
        <v>697</v>
      </c>
      <c r="X233" s="315">
        <f t="shared" si="49"/>
        <v>3983224</v>
      </c>
    </row>
    <row r="234" spans="1:24" s="6" customFormat="1" ht="55.5" customHeight="1">
      <c r="A234" s="63">
        <v>38</v>
      </c>
      <c r="B234" s="290" t="s">
        <v>517</v>
      </c>
      <c r="C234" s="290" t="s">
        <v>518</v>
      </c>
      <c r="D234" s="63">
        <v>509254127</v>
      </c>
      <c r="E234" s="287"/>
      <c r="F234" s="286">
        <v>0.53</v>
      </c>
      <c r="G234" s="63"/>
      <c r="H234" s="63"/>
      <c r="I234" s="63"/>
      <c r="J234" s="287">
        <v>6251338</v>
      </c>
      <c r="K234" s="287">
        <v>6251338</v>
      </c>
      <c r="L234" s="287" t="s">
        <v>596</v>
      </c>
      <c r="M234" s="287" t="s">
        <v>589</v>
      </c>
      <c r="N234" s="287" t="s">
        <v>589</v>
      </c>
      <c r="O234" s="287" t="s">
        <v>587</v>
      </c>
      <c r="P234" s="218" t="s">
        <v>1079</v>
      </c>
      <c r="Q234" s="291">
        <v>1</v>
      </c>
      <c r="R234" s="289">
        <v>3844632</v>
      </c>
      <c r="S234" s="292">
        <v>1</v>
      </c>
      <c r="T234" s="62"/>
      <c r="U234" s="222" t="s">
        <v>254</v>
      </c>
      <c r="V234" s="63" t="s">
        <v>697</v>
      </c>
      <c r="X234" s="315">
        <f t="shared" si="49"/>
        <v>2406706</v>
      </c>
    </row>
    <row r="235" spans="1:24" s="6" customFormat="1" ht="54" customHeight="1">
      <c r="A235" s="63">
        <v>39</v>
      </c>
      <c r="B235" s="290" t="s">
        <v>519</v>
      </c>
      <c r="C235" s="290" t="s">
        <v>520</v>
      </c>
      <c r="D235" s="63">
        <v>509254128</v>
      </c>
      <c r="E235" s="287"/>
      <c r="F235" s="286">
        <v>0.76200000000000001</v>
      </c>
      <c r="G235" s="63"/>
      <c r="H235" s="63"/>
      <c r="I235" s="63"/>
      <c r="J235" s="287">
        <v>4726533</v>
      </c>
      <c r="K235" s="287">
        <v>4725532</v>
      </c>
      <c r="L235" s="287" t="s">
        <v>623</v>
      </c>
      <c r="M235" s="287" t="s">
        <v>337</v>
      </c>
      <c r="N235" s="287" t="s">
        <v>337</v>
      </c>
      <c r="O235" s="287" t="s">
        <v>586</v>
      </c>
      <c r="P235" s="218" t="s">
        <v>1080</v>
      </c>
      <c r="Q235" s="291">
        <v>1</v>
      </c>
      <c r="R235" s="289">
        <v>4725505</v>
      </c>
      <c r="S235" s="292">
        <f t="shared" si="50"/>
        <v>0.99999428635759957</v>
      </c>
      <c r="T235" s="65">
        <v>0</v>
      </c>
      <c r="U235" s="63" t="s">
        <v>254</v>
      </c>
      <c r="V235" s="63" t="s">
        <v>697</v>
      </c>
      <c r="X235" s="315">
        <f t="shared" si="49"/>
        <v>27</v>
      </c>
    </row>
    <row r="236" spans="1:24" s="6" customFormat="1" ht="93" customHeight="1">
      <c r="A236" s="63">
        <v>40</v>
      </c>
      <c r="B236" s="290" t="s">
        <v>521</v>
      </c>
      <c r="C236" s="290" t="s">
        <v>522</v>
      </c>
      <c r="D236" s="63">
        <v>509254129</v>
      </c>
      <c r="E236" s="287"/>
      <c r="F236" s="286">
        <v>0.63500000000000001</v>
      </c>
      <c r="G236" s="63"/>
      <c r="H236" s="63"/>
      <c r="I236" s="63"/>
      <c r="J236" s="287">
        <v>3317214</v>
      </c>
      <c r="K236" s="287">
        <v>3316214</v>
      </c>
      <c r="L236" s="287" t="s">
        <v>621</v>
      </c>
      <c r="M236" s="287" t="s">
        <v>337</v>
      </c>
      <c r="N236" s="287" t="s">
        <v>337</v>
      </c>
      <c r="O236" s="287" t="s">
        <v>586</v>
      </c>
      <c r="P236" s="218" t="s">
        <v>1081</v>
      </c>
      <c r="Q236" s="291">
        <v>1</v>
      </c>
      <c r="R236" s="289">
        <v>3314947</v>
      </c>
      <c r="S236" s="292">
        <f t="shared" si="50"/>
        <v>0.99961793780497876</v>
      </c>
      <c r="T236" s="65">
        <v>0</v>
      </c>
      <c r="U236" s="63" t="s">
        <v>254</v>
      </c>
      <c r="V236" s="63" t="s">
        <v>697</v>
      </c>
      <c r="X236" s="315">
        <f t="shared" si="49"/>
        <v>1267</v>
      </c>
    </row>
    <row r="237" spans="1:24" s="6" customFormat="1" ht="56.25" customHeight="1">
      <c r="A237" s="63">
        <v>41</v>
      </c>
      <c r="B237" s="290" t="s">
        <v>523</v>
      </c>
      <c r="C237" s="290" t="s">
        <v>524</v>
      </c>
      <c r="D237" s="63">
        <v>509254129</v>
      </c>
      <c r="E237" s="287"/>
      <c r="F237" s="286">
        <v>1.21</v>
      </c>
      <c r="G237" s="63"/>
      <c r="H237" s="63"/>
      <c r="I237" s="63"/>
      <c r="J237" s="287">
        <v>6838015</v>
      </c>
      <c r="K237" s="287">
        <v>6830979</v>
      </c>
      <c r="L237" s="287" t="s">
        <v>595</v>
      </c>
      <c r="M237" s="287" t="s">
        <v>337</v>
      </c>
      <c r="N237" s="287" t="s">
        <v>337</v>
      </c>
      <c r="O237" s="287" t="s">
        <v>586</v>
      </c>
      <c r="P237" s="218">
        <v>42856</v>
      </c>
      <c r="Q237" s="291">
        <v>1</v>
      </c>
      <c r="R237" s="289">
        <v>6830581</v>
      </c>
      <c r="S237" s="292">
        <f t="shared" si="50"/>
        <v>0.99994173602348946</v>
      </c>
      <c r="T237" s="65">
        <v>0</v>
      </c>
      <c r="U237" s="63" t="s">
        <v>254</v>
      </c>
      <c r="V237" s="63" t="s">
        <v>697</v>
      </c>
      <c r="X237" s="315">
        <f t="shared" si="49"/>
        <v>398</v>
      </c>
    </row>
    <row r="238" spans="1:24" s="13" customFormat="1" ht="72.75" customHeight="1">
      <c r="A238" s="222">
        <v>42</v>
      </c>
      <c r="B238" s="232" t="s">
        <v>525</v>
      </c>
      <c r="C238" s="232" t="s">
        <v>526</v>
      </c>
      <c r="D238" s="222">
        <v>509253013</v>
      </c>
      <c r="E238" s="227"/>
      <c r="F238" s="59">
        <v>1</v>
      </c>
      <c r="G238" s="222"/>
      <c r="H238" s="222"/>
      <c r="I238" s="222"/>
      <c r="J238" s="227">
        <v>6585998</v>
      </c>
      <c r="K238" s="227">
        <v>6579730</v>
      </c>
      <c r="L238" s="227" t="s">
        <v>599</v>
      </c>
      <c r="M238" s="227" t="s">
        <v>337</v>
      </c>
      <c r="N238" s="227" t="s">
        <v>337</v>
      </c>
      <c r="O238" s="227" t="s">
        <v>586</v>
      </c>
      <c r="P238" s="212" t="s">
        <v>1074</v>
      </c>
      <c r="Q238" s="229">
        <v>1</v>
      </c>
      <c r="R238" s="230">
        <v>6577679</v>
      </c>
      <c r="S238" s="229">
        <f t="shared" si="50"/>
        <v>0.99968828508160668</v>
      </c>
      <c r="T238" s="62"/>
      <c r="U238" s="222" t="s">
        <v>254</v>
      </c>
      <c r="V238" s="102" t="s">
        <v>697</v>
      </c>
      <c r="X238" s="315">
        <f t="shared" si="49"/>
        <v>2051</v>
      </c>
    </row>
    <row r="239" spans="1:24" s="13" customFormat="1" ht="65.25" customHeight="1">
      <c r="A239" s="222">
        <v>43</v>
      </c>
      <c r="B239" s="232" t="s">
        <v>527</v>
      </c>
      <c r="C239" s="232" t="s">
        <v>528</v>
      </c>
      <c r="D239" s="222">
        <v>509253013</v>
      </c>
      <c r="E239" s="227"/>
      <c r="F239" s="59">
        <v>0.82499999999999996</v>
      </c>
      <c r="G239" s="222"/>
      <c r="H239" s="222"/>
      <c r="I239" s="222"/>
      <c r="J239" s="227">
        <v>5461511</v>
      </c>
      <c r="K239" s="227">
        <v>5458474</v>
      </c>
      <c r="L239" s="227" t="s">
        <v>599</v>
      </c>
      <c r="M239" s="227" t="s">
        <v>337</v>
      </c>
      <c r="N239" s="227" t="s">
        <v>337</v>
      </c>
      <c r="O239" s="227" t="s">
        <v>586</v>
      </c>
      <c r="P239" s="212" t="s">
        <v>1074</v>
      </c>
      <c r="Q239" s="229">
        <v>1</v>
      </c>
      <c r="R239" s="230">
        <v>5456456</v>
      </c>
      <c r="S239" s="229">
        <f t="shared" si="50"/>
        <v>0.99963029960388194</v>
      </c>
      <c r="T239" s="62"/>
      <c r="U239" s="222" t="s">
        <v>254</v>
      </c>
      <c r="V239" s="102" t="s">
        <v>697</v>
      </c>
      <c r="X239" s="315">
        <f t="shared" si="49"/>
        <v>2018</v>
      </c>
    </row>
    <row r="240" spans="1:24" s="6" customFormat="1" ht="65.25" customHeight="1">
      <c r="A240" s="63">
        <v>44</v>
      </c>
      <c r="B240" s="290" t="s">
        <v>529</v>
      </c>
      <c r="C240" s="290" t="s">
        <v>530</v>
      </c>
      <c r="D240" s="63">
        <v>509255055</v>
      </c>
      <c r="E240" s="287"/>
      <c r="F240" s="286">
        <v>1.1000000000000001</v>
      </c>
      <c r="G240" s="63"/>
      <c r="H240" s="63"/>
      <c r="I240" s="63"/>
      <c r="J240" s="287">
        <v>8383018</v>
      </c>
      <c r="K240" s="287">
        <v>8338369</v>
      </c>
      <c r="L240" s="287" t="s">
        <v>272</v>
      </c>
      <c r="M240" s="287" t="s">
        <v>337</v>
      </c>
      <c r="N240" s="287" t="s">
        <v>337</v>
      </c>
      <c r="O240" s="287" t="s">
        <v>586</v>
      </c>
      <c r="P240" s="218" t="s">
        <v>1082</v>
      </c>
      <c r="Q240" s="291">
        <v>1</v>
      </c>
      <c r="R240" s="289">
        <v>8335829</v>
      </c>
      <c r="S240" s="292">
        <f t="shared" si="50"/>
        <v>0.99969538407331215</v>
      </c>
      <c r="T240" s="65"/>
      <c r="U240" s="222" t="s">
        <v>254</v>
      </c>
      <c r="V240" s="63" t="s">
        <v>697</v>
      </c>
      <c r="X240" s="315">
        <f t="shared" si="49"/>
        <v>2540</v>
      </c>
    </row>
    <row r="241" spans="1:24" s="6" customFormat="1" ht="114" customHeight="1">
      <c r="A241" s="63">
        <v>45</v>
      </c>
      <c r="B241" s="290" t="s">
        <v>531</v>
      </c>
      <c r="C241" s="290" t="s">
        <v>532</v>
      </c>
      <c r="D241" s="63">
        <v>509254135</v>
      </c>
      <c r="E241" s="287"/>
      <c r="F241" s="286">
        <v>1.365</v>
      </c>
      <c r="G241" s="63"/>
      <c r="H241" s="63"/>
      <c r="I241" s="63"/>
      <c r="J241" s="287">
        <v>8554173</v>
      </c>
      <c r="K241" s="287">
        <v>8523168</v>
      </c>
      <c r="L241" s="63" t="s">
        <v>605</v>
      </c>
      <c r="M241" s="287" t="s">
        <v>337</v>
      </c>
      <c r="N241" s="287" t="s">
        <v>337</v>
      </c>
      <c r="O241" s="287" t="s">
        <v>586</v>
      </c>
      <c r="P241" s="218" t="s">
        <v>1083</v>
      </c>
      <c r="Q241" s="291">
        <v>1</v>
      </c>
      <c r="R241" s="289">
        <v>8520910</v>
      </c>
      <c r="S241" s="292">
        <f t="shared" si="50"/>
        <v>0.99973507503313319</v>
      </c>
      <c r="T241" s="65"/>
      <c r="U241" s="222" t="s">
        <v>254</v>
      </c>
      <c r="V241" s="63" t="s">
        <v>697</v>
      </c>
      <c r="X241" s="315">
        <f t="shared" si="49"/>
        <v>2258</v>
      </c>
    </row>
    <row r="242" spans="1:24" s="6" customFormat="1" ht="72.75" customHeight="1">
      <c r="A242" s="63">
        <v>46</v>
      </c>
      <c r="B242" s="290" t="s">
        <v>533</v>
      </c>
      <c r="C242" s="290" t="s">
        <v>534</v>
      </c>
      <c r="D242" s="63">
        <v>509254110</v>
      </c>
      <c r="E242" s="287"/>
      <c r="F242" s="286">
        <v>0.6</v>
      </c>
      <c r="G242" s="63"/>
      <c r="H242" s="63"/>
      <c r="I242" s="63"/>
      <c r="J242" s="287">
        <v>6903186</v>
      </c>
      <c r="K242" s="287">
        <v>6899084</v>
      </c>
      <c r="L242" s="287" t="s">
        <v>609</v>
      </c>
      <c r="M242" s="287" t="s">
        <v>337</v>
      </c>
      <c r="N242" s="287" t="s">
        <v>337</v>
      </c>
      <c r="O242" s="287" t="s">
        <v>586</v>
      </c>
      <c r="P242" s="218">
        <v>42586</v>
      </c>
      <c r="Q242" s="291">
        <v>1</v>
      </c>
      <c r="R242" s="289">
        <v>6876946</v>
      </c>
      <c r="S242" s="292">
        <f t="shared" si="50"/>
        <v>0.9967911682188535</v>
      </c>
      <c r="T242" s="65"/>
      <c r="U242" s="222" t="s">
        <v>254</v>
      </c>
      <c r="V242" s="63" t="s">
        <v>697</v>
      </c>
      <c r="X242" s="315">
        <f t="shared" si="49"/>
        <v>22138</v>
      </c>
    </row>
    <row r="243" spans="1:24" s="6" customFormat="1" ht="111.75" customHeight="1">
      <c r="A243" s="63">
        <v>47</v>
      </c>
      <c r="B243" s="290" t="s">
        <v>535</v>
      </c>
      <c r="C243" s="290" t="s">
        <v>536</v>
      </c>
      <c r="D243" s="63">
        <v>509254141</v>
      </c>
      <c r="E243" s="287"/>
      <c r="F243" s="286">
        <v>0.7</v>
      </c>
      <c r="G243" s="63"/>
      <c r="H243" s="63"/>
      <c r="I243" s="63"/>
      <c r="J243" s="287">
        <v>5540158</v>
      </c>
      <c r="K243" s="287">
        <v>5538267</v>
      </c>
      <c r="L243" s="287" t="s">
        <v>606</v>
      </c>
      <c r="M243" s="287" t="s">
        <v>337</v>
      </c>
      <c r="N243" s="287" t="s">
        <v>337</v>
      </c>
      <c r="O243" s="287" t="s">
        <v>586</v>
      </c>
      <c r="P243" s="218" t="s">
        <v>1084</v>
      </c>
      <c r="Q243" s="291">
        <v>1</v>
      </c>
      <c r="R243" s="289">
        <v>5537740</v>
      </c>
      <c r="S243" s="292">
        <f t="shared" si="50"/>
        <v>0.99990484387986345</v>
      </c>
      <c r="T243" s="62"/>
      <c r="U243" s="222" t="s">
        <v>254</v>
      </c>
      <c r="V243" s="63" t="s">
        <v>697</v>
      </c>
      <c r="X243" s="315">
        <f t="shared" si="49"/>
        <v>527</v>
      </c>
    </row>
    <row r="244" spans="1:24" s="6" customFormat="1" ht="82.5" customHeight="1">
      <c r="A244" s="63">
        <v>48</v>
      </c>
      <c r="B244" s="290" t="s">
        <v>537</v>
      </c>
      <c r="C244" s="290" t="s">
        <v>538</v>
      </c>
      <c r="D244" s="63">
        <v>509254111</v>
      </c>
      <c r="E244" s="287"/>
      <c r="F244" s="286">
        <v>0.95</v>
      </c>
      <c r="G244" s="63"/>
      <c r="H244" s="63"/>
      <c r="I244" s="63"/>
      <c r="J244" s="287">
        <v>8811263</v>
      </c>
      <c r="K244" s="287">
        <v>8803529</v>
      </c>
      <c r="L244" s="287" t="s">
        <v>600</v>
      </c>
      <c r="M244" s="287" t="s">
        <v>337</v>
      </c>
      <c r="N244" s="287" t="s">
        <v>337</v>
      </c>
      <c r="O244" s="287" t="s">
        <v>586</v>
      </c>
      <c r="P244" s="218" t="s">
        <v>1085</v>
      </c>
      <c r="Q244" s="291">
        <v>1</v>
      </c>
      <c r="R244" s="289">
        <v>8798431</v>
      </c>
      <c r="S244" s="292">
        <f t="shared" si="50"/>
        <v>0.99942091404481093</v>
      </c>
      <c r="T244" s="65"/>
      <c r="U244" s="63" t="s">
        <v>254</v>
      </c>
      <c r="V244" s="63" t="s">
        <v>697</v>
      </c>
      <c r="X244" s="315">
        <f t="shared" si="49"/>
        <v>5098</v>
      </c>
    </row>
    <row r="245" spans="1:24" s="6" customFormat="1" ht="65.25" customHeight="1">
      <c r="A245" s="63">
        <v>49</v>
      </c>
      <c r="B245" s="290" t="s">
        <v>539</v>
      </c>
      <c r="C245" s="290" t="s">
        <v>540</v>
      </c>
      <c r="D245" s="63">
        <v>509254112</v>
      </c>
      <c r="E245" s="287"/>
      <c r="F245" s="286">
        <v>1.4</v>
      </c>
      <c r="G245" s="63"/>
      <c r="H245" s="63"/>
      <c r="I245" s="63"/>
      <c r="J245" s="287">
        <v>8538470</v>
      </c>
      <c r="K245" s="287">
        <v>8533467</v>
      </c>
      <c r="L245" s="287" t="s">
        <v>272</v>
      </c>
      <c r="M245" s="287" t="s">
        <v>337</v>
      </c>
      <c r="N245" s="287" t="s">
        <v>337</v>
      </c>
      <c r="O245" s="287" t="s">
        <v>586</v>
      </c>
      <c r="P245" s="218" t="s">
        <v>1086</v>
      </c>
      <c r="Q245" s="291">
        <v>1</v>
      </c>
      <c r="R245" s="289">
        <v>8514981</v>
      </c>
      <c r="S245" s="292">
        <f t="shared" si="50"/>
        <v>0.9978337058079676</v>
      </c>
      <c r="T245" s="65">
        <v>0</v>
      </c>
      <c r="U245" s="332" t="s">
        <v>254</v>
      </c>
      <c r="V245" s="63" t="s">
        <v>697</v>
      </c>
      <c r="X245" s="315">
        <f t="shared" si="49"/>
        <v>18486</v>
      </c>
    </row>
    <row r="246" spans="1:24" s="6" customFormat="1" ht="74.25" customHeight="1">
      <c r="A246" s="63">
        <v>50</v>
      </c>
      <c r="B246" s="290" t="s">
        <v>541</v>
      </c>
      <c r="C246" s="290" t="s">
        <v>542</v>
      </c>
      <c r="D246" s="63">
        <v>509254140</v>
      </c>
      <c r="E246" s="287"/>
      <c r="F246" s="286">
        <v>0.69</v>
      </c>
      <c r="G246" s="63"/>
      <c r="H246" s="63"/>
      <c r="I246" s="63"/>
      <c r="J246" s="287">
        <v>4176221</v>
      </c>
      <c r="K246" s="287">
        <v>4175193</v>
      </c>
      <c r="L246" s="287" t="s">
        <v>163</v>
      </c>
      <c r="M246" s="287" t="s">
        <v>337</v>
      </c>
      <c r="N246" s="287" t="s">
        <v>337</v>
      </c>
      <c r="O246" s="287" t="s">
        <v>880</v>
      </c>
      <c r="P246" s="218" t="s">
        <v>1087</v>
      </c>
      <c r="Q246" s="291">
        <v>1</v>
      </c>
      <c r="R246" s="289">
        <v>4173193</v>
      </c>
      <c r="S246" s="292">
        <f t="shared" si="50"/>
        <v>0.99952098022774039</v>
      </c>
      <c r="T246" s="62"/>
      <c r="U246" s="63" t="s">
        <v>254</v>
      </c>
      <c r="V246" s="63" t="s">
        <v>697</v>
      </c>
      <c r="X246" s="315">
        <f t="shared" si="49"/>
        <v>2000</v>
      </c>
    </row>
    <row r="247" spans="1:24" s="6" customFormat="1" ht="73.5" customHeight="1">
      <c r="A247" s="63">
        <v>51</v>
      </c>
      <c r="B247" s="290" t="s">
        <v>543</v>
      </c>
      <c r="C247" s="290" t="s">
        <v>544</v>
      </c>
      <c r="D247" s="63">
        <v>509254138</v>
      </c>
      <c r="E247" s="287"/>
      <c r="F247" s="286">
        <v>0.91500000000000004</v>
      </c>
      <c r="G247" s="63"/>
      <c r="H247" s="63"/>
      <c r="I247" s="63"/>
      <c r="J247" s="287">
        <v>5762029</v>
      </c>
      <c r="K247" s="287">
        <v>5723778</v>
      </c>
      <c r="L247" s="287" t="s">
        <v>277</v>
      </c>
      <c r="M247" s="287" t="s">
        <v>337</v>
      </c>
      <c r="N247" s="287" t="s">
        <v>337</v>
      </c>
      <c r="O247" s="287" t="s">
        <v>586</v>
      </c>
      <c r="P247" s="218">
        <v>42410</v>
      </c>
      <c r="Q247" s="291">
        <v>1</v>
      </c>
      <c r="R247" s="289">
        <v>5721736</v>
      </c>
      <c r="S247" s="292">
        <v>1</v>
      </c>
      <c r="T247" s="62"/>
      <c r="U247" s="63" t="s">
        <v>254</v>
      </c>
      <c r="V247" s="63" t="s">
        <v>697</v>
      </c>
      <c r="X247" s="315">
        <f t="shared" si="49"/>
        <v>2042</v>
      </c>
    </row>
    <row r="248" spans="1:24" s="6" customFormat="1" ht="68.25" customHeight="1">
      <c r="A248" s="63">
        <v>52</v>
      </c>
      <c r="B248" s="290" t="s">
        <v>545</v>
      </c>
      <c r="C248" s="290" t="s">
        <v>546</v>
      </c>
      <c r="D248" s="63">
        <v>509254136</v>
      </c>
      <c r="E248" s="287"/>
      <c r="F248" s="286">
        <v>1.45</v>
      </c>
      <c r="G248" s="63"/>
      <c r="H248" s="63"/>
      <c r="I248" s="63"/>
      <c r="J248" s="287">
        <v>8312714</v>
      </c>
      <c r="K248" s="287">
        <v>8303329</v>
      </c>
      <c r="L248" s="287" t="s">
        <v>272</v>
      </c>
      <c r="M248" s="287" t="s">
        <v>337</v>
      </c>
      <c r="N248" s="287" t="s">
        <v>337</v>
      </c>
      <c r="O248" s="287" t="s">
        <v>586</v>
      </c>
      <c r="P248" s="218">
        <v>42464</v>
      </c>
      <c r="Q248" s="291">
        <v>1</v>
      </c>
      <c r="R248" s="289">
        <v>8301278</v>
      </c>
      <c r="S248" s="292">
        <f t="shared" si="50"/>
        <v>0.99975299063785139</v>
      </c>
      <c r="T248" s="65">
        <v>0</v>
      </c>
      <c r="U248" s="63" t="s">
        <v>254</v>
      </c>
      <c r="V248" s="63" t="s">
        <v>697</v>
      </c>
      <c r="X248" s="315">
        <f t="shared" si="49"/>
        <v>2051</v>
      </c>
    </row>
    <row r="249" spans="1:24" s="6" customFormat="1" ht="114" customHeight="1">
      <c r="A249" s="63">
        <v>53</v>
      </c>
      <c r="B249" s="290" t="s">
        <v>547</v>
      </c>
      <c r="C249" s="290" t="s">
        <v>548</v>
      </c>
      <c r="D249" s="63">
        <v>509254139</v>
      </c>
      <c r="E249" s="287"/>
      <c r="F249" s="286">
        <v>1.17</v>
      </c>
      <c r="G249" s="63"/>
      <c r="H249" s="63"/>
      <c r="I249" s="63"/>
      <c r="J249" s="287">
        <v>7090595</v>
      </c>
      <c r="K249" s="287">
        <v>7078903</v>
      </c>
      <c r="L249" s="287" t="s">
        <v>599</v>
      </c>
      <c r="M249" s="287" t="s">
        <v>337</v>
      </c>
      <c r="N249" s="287" t="s">
        <v>337</v>
      </c>
      <c r="O249" s="287" t="s">
        <v>586</v>
      </c>
      <c r="P249" s="218">
        <v>42410</v>
      </c>
      <c r="Q249" s="291">
        <v>1</v>
      </c>
      <c r="R249" s="230">
        <v>7076535</v>
      </c>
      <c r="S249" s="292">
        <f t="shared" si="50"/>
        <v>0.99966548489222129</v>
      </c>
      <c r="T249" s="65">
        <v>0</v>
      </c>
      <c r="U249" s="63" t="s">
        <v>254</v>
      </c>
      <c r="V249" s="63" t="s">
        <v>697</v>
      </c>
      <c r="X249" s="315">
        <f t="shared" si="49"/>
        <v>2368</v>
      </c>
    </row>
    <row r="250" spans="1:24" s="6" customFormat="1" ht="114" customHeight="1">
      <c r="A250" s="63">
        <v>54</v>
      </c>
      <c r="B250" s="290" t="s">
        <v>549</v>
      </c>
      <c r="C250" s="290" t="s">
        <v>550</v>
      </c>
      <c r="D250" s="63">
        <v>509254137</v>
      </c>
      <c r="E250" s="287"/>
      <c r="F250" s="286">
        <v>0.94</v>
      </c>
      <c r="G250" s="63"/>
      <c r="H250" s="63"/>
      <c r="I250" s="63"/>
      <c r="J250" s="287">
        <v>5991855</v>
      </c>
      <c r="K250" s="287">
        <v>5985317</v>
      </c>
      <c r="L250" s="287" t="s">
        <v>607</v>
      </c>
      <c r="M250" s="287" t="s">
        <v>337</v>
      </c>
      <c r="N250" s="287" t="s">
        <v>337</v>
      </c>
      <c r="O250" s="287" t="s">
        <v>586</v>
      </c>
      <c r="P250" s="218">
        <v>43010</v>
      </c>
      <c r="Q250" s="291">
        <v>1</v>
      </c>
      <c r="R250" s="289">
        <v>5983244</v>
      </c>
      <c r="S250" s="292">
        <v>1</v>
      </c>
      <c r="T250" s="62">
        <v>0</v>
      </c>
      <c r="U250" s="63" t="s">
        <v>254</v>
      </c>
      <c r="V250" s="63" t="s">
        <v>697</v>
      </c>
      <c r="X250" s="315">
        <f t="shared" si="49"/>
        <v>2073</v>
      </c>
    </row>
    <row r="251" spans="1:24" s="6" customFormat="1" ht="65.25" customHeight="1">
      <c r="A251" s="63">
        <v>55</v>
      </c>
      <c r="B251" s="290" t="s">
        <v>551</v>
      </c>
      <c r="C251" s="290" t="s">
        <v>552</v>
      </c>
      <c r="D251" s="63">
        <v>509254142</v>
      </c>
      <c r="E251" s="287"/>
      <c r="F251" s="63"/>
      <c r="G251" s="286">
        <v>0.78500000000000003</v>
      </c>
      <c r="H251" s="63"/>
      <c r="I251" s="63"/>
      <c r="J251" s="287">
        <v>4573005</v>
      </c>
      <c r="K251" s="287">
        <v>4573000</v>
      </c>
      <c r="L251" s="287" t="s">
        <v>608</v>
      </c>
      <c r="M251" s="287" t="s">
        <v>337</v>
      </c>
      <c r="N251" s="287" t="s">
        <v>337</v>
      </c>
      <c r="O251" s="287" t="s">
        <v>586</v>
      </c>
      <c r="P251" s="218">
        <v>42592</v>
      </c>
      <c r="Q251" s="291">
        <v>1</v>
      </c>
      <c r="R251" s="289">
        <v>4570930</v>
      </c>
      <c r="S251" s="292">
        <v>1</v>
      </c>
      <c r="T251" s="65">
        <v>0</v>
      </c>
      <c r="U251" s="63" t="s">
        <v>254</v>
      </c>
      <c r="V251" s="63" t="s">
        <v>697</v>
      </c>
      <c r="X251" s="315">
        <f t="shared" si="49"/>
        <v>2070</v>
      </c>
    </row>
    <row r="252" spans="1:24" s="6" customFormat="1" ht="48" customHeight="1">
      <c r="A252" s="63">
        <v>56</v>
      </c>
      <c r="B252" s="290" t="s">
        <v>553</v>
      </c>
      <c r="C252" s="290" t="s">
        <v>554</v>
      </c>
      <c r="D252" s="63">
        <v>509254143</v>
      </c>
      <c r="E252" s="287"/>
      <c r="F252" s="286">
        <v>0.29499999999999998</v>
      </c>
      <c r="G252" s="63"/>
      <c r="H252" s="63"/>
      <c r="I252" s="63"/>
      <c r="J252" s="287">
        <v>1914205</v>
      </c>
      <c r="K252" s="287">
        <v>1911457</v>
      </c>
      <c r="L252" s="287" t="s">
        <v>597</v>
      </c>
      <c r="M252" s="287" t="s">
        <v>337</v>
      </c>
      <c r="N252" s="287" t="s">
        <v>337</v>
      </c>
      <c r="O252" s="287" t="s">
        <v>586</v>
      </c>
      <c r="P252" s="218">
        <v>43072</v>
      </c>
      <c r="Q252" s="291">
        <v>1</v>
      </c>
      <c r="R252" s="289">
        <v>1903676</v>
      </c>
      <c r="S252" s="292">
        <v>1</v>
      </c>
      <c r="T252" s="65">
        <v>0</v>
      </c>
      <c r="U252" s="63" t="s">
        <v>254</v>
      </c>
      <c r="V252" s="63" t="s">
        <v>697</v>
      </c>
      <c r="X252" s="315">
        <f t="shared" si="49"/>
        <v>7781</v>
      </c>
    </row>
    <row r="253" spans="1:24" s="6" customFormat="1" ht="65.25" customHeight="1">
      <c r="A253" s="63">
        <v>57</v>
      </c>
      <c r="B253" s="290" t="s">
        <v>555</v>
      </c>
      <c r="C253" s="290" t="s">
        <v>556</v>
      </c>
      <c r="D253" s="63">
        <v>509254144</v>
      </c>
      <c r="E253" s="287"/>
      <c r="F253" s="286">
        <v>0.505</v>
      </c>
      <c r="G253" s="63"/>
      <c r="H253" s="63"/>
      <c r="I253" s="63"/>
      <c r="J253" s="287">
        <v>3268684</v>
      </c>
      <c r="K253" s="287">
        <v>3164525</v>
      </c>
      <c r="L253" s="287" t="s">
        <v>708</v>
      </c>
      <c r="M253" s="287" t="s">
        <v>337</v>
      </c>
      <c r="N253" s="287" t="s">
        <v>610</v>
      </c>
      <c r="O253" s="287" t="s">
        <v>615</v>
      </c>
      <c r="P253" s="218" t="s">
        <v>1088</v>
      </c>
      <c r="Q253" s="291">
        <v>1</v>
      </c>
      <c r="R253" s="289">
        <v>3162218</v>
      </c>
      <c r="S253" s="292">
        <f>R253/K253*100/100</f>
        <v>0.99927098063690456</v>
      </c>
      <c r="T253" s="65">
        <v>0</v>
      </c>
      <c r="U253" s="63" t="s">
        <v>254</v>
      </c>
      <c r="V253" s="63" t="s">
        <v>697</v>
      </c>
      <c r="X253" s="315">
        <f t="shared" si="49"/>
        <v>2307</v>
      </c>
    </row>
    <row r="254" spans="1:24" s="6" customFormat="1" ht="83.25" customHeight="1">
      <c r="A254" s="63">
        <v>58</v>
      </c>
      <c r="B254" s="290" t="s">
        <v>557</v>
      </c>
      <c r="C254" s="290" t="s">
        <v>558</v>
      </c>
      <c r="D254" s="63">
        <v>509254105</v>
      </c>
      <c r="E254" s="287"/>
      <c r="F254" s="286">
        <v>1.1499999999999999</v>
      </c>
      <c r="G254" s="63"/>
      <c r="H254" s="63"/>
      <c r="I254" s="63"/>
      <c r="J254" s="287">
        <v>6343556</v>
      </c>
      <c r="K254" s="287">
        <v>6339158</v>
      </c>
      <c r="L254" s="287" t="s">
        <v>277</v>
      </c>
      <c r="M254" s="287" t="s">
        <v>337</v>
      </c>
      <c r="N254" s="287" t="s">
        <v>337</v>
      </c>
      <c r="O254" s="287" t="s">
        <v>586</v>
      </c>
      <c r="P254" s="218" t="s">
        <v>1089</v>
      </c>
      <c r="Q254" s="291">
        <v>1</v>
      </c>
      <c r="R254" s="230">
        <v>6335024</v>
      </c>
      <c r="S254" s="292">
        <f t="shared" si="50"/>
        <v>0.99934786291807209</v>
      </c>
      <c r="T254" s="65">
        <v>0</v>
      </c>
      <c r="U254" s="63" t="s">
        <v>254</v>
      </c>
      <c r="V254" s="63" t="s">
        <v>697</v>
      </c>
      <c r="X254" s="315">
        <f t="shared" si="49"/>
        <v>4134</v>
      </c>
    </row>
    <row r="255" spans="1:24" s="6" customFormat="1" ht="57.75" customHeight="1">
      <c r="A255" s="63">
        <v>59</v>
      </c>
      <c r="B255" s="290" t="s">
        <v>559</v>
      </c>
      <c r="C255" s="290" t="s">
        <v>560</v>
      </c>
      <c r="D255" s="63">
        <v>509254105</v>
      </c>
      <c r="E255" s="287"/>
      <c r="F255" s="286">
        <v>0.75</v>
      </c>
      <c r="G255" s="63"/>
      <c r="H255" s="63"/>
      <c r="I255" s="63"/>
      <c r="J255" s="287">
        <v>4452367</v>
      </c>
      <c r="K255" s="287">
        <v>4451929</v>
      </c>
      <c r="L255" s="287" t="s">
        <v>272</v>
      </c>
      <c r="M255" s="287" t="s">
        <v>337</v>
      </c>
      <c r="N255" s="287" t="s">
        <v>337</v>
      </c>
      <c r="O255" s="287" t="s">
        <v>586</v>
      </c>
      <c r="P255" s="218" t="s">
        <v>1090</v>
      </c>
      <c r="Q255" s="291">
        <v>1</v>
      </c>
      <c r="R255" s="289">
        <v>4449929</v>
      </c>
      <c r="S255" s="292">
        <f t="shared" si="50"/>
        <v>0.99955075653722236</v>
      </c>
      <c r="T255" s="65">
        <v>0</v>
      </c>
      <c r="U255" s="63" t="s">
        <v>254</v>
      </c>
      <c r="V255" s="63" t="s">
        <v>697</v>
      </c>
      <c r="X255" s="315">
        <f t="shared" si="49"/>
        <v>2000</v>
      </c>
    </row>
    <row r="256" spans="1:24" s="6" customFormat="1" ht="45.75" customHeight="1">
      <c r="A256" s="63">
        <v>60</v>
      </c>
      <c r="B256" s="290" t="s">
        <v>561</v>
      </c>
      <c r="C256" s="290" t="s">
        <v>562</v>
      </c>
      <c r="D256" s="63">
        <v>509254105</v>
      </c>
      <c r="E256" s="287"/>
      <c r="F256" s="286">
        <v>0.43</v>
      </c>
      <c r="G256" s="63"/>
      <c r="H256" s="63"/>
      <c r="I256" s="63"/>
      <c r="J256" s="287">
        <v>2161379</v>
      </c>
      <c r="K256" s="287">
        <v>2161379</v>
      </c>
      <c r="L256" s="287" t="s">
        <v>622</v>
      </c>
      <c r="M256" s="287" t="s">
        <v>337</v>
      </c>
      <c r="N256" s="287" t="s">
        <v>337</v>
      </c>
      <c r="O256" s="287" t="s">
        <v>586</v>
      </c>
      <c r="P256" s="218" t="s">
        <v>1091</v>
      </c>
      <c r="Q256" s="291">
        <v>1</v>
      </c>
      <c r="R256" s="289">
        <v>2159378</v>
      </c>
      <c r="S256" s="292">
        <f t="shared" si="50"/>
        <v>0.99907420216445142</v>
      </c>
      <c r="T256" s="65">
        <v>0</v>
      </c>
      <c r="U256" s="63" t="s">
        <v>254</v>
      </c>
      <c r="V256" s="63" t="s">
        <v>697</v>
      </c>
      <c r="X256" s="315">
        <f t="shared" si="49"/>
        <v>2001</v>
      </c>
    </row>
    <row r="257" spans="1:24" s="6" customFormat="1" ht="65.25" customHeight="1">
      <c r="A257" s="63">
        <v>61</v>
      </c>
      <c r="B257" s="290" t="s">
        <v>563</v>
      </c>
      <c r="C257" s="290" t="s">
        <v>564</v>
      </c>
      <c r="D257" s="63">
        <v>509255080</v>
      </c>
      <c r="E257" s="287"/>
      <c r="F257" s="286">
        <v>0.49</v>
      </c>
      <c r="G257" s="63"/>
      <c r="H257" s="63"/>
      <c r="I257" s="63"/>
      <c r="J257" s="287">
        <v>3008926</v>
      </c>
      <c r="K257" s="287">
        <v>3001431</v>
      </c>
      <c r="L257" s="287" t="s">
        <v>435</v>
      </c>
      <c r="M257" s="287" t="s">
        <v>337</v>
      </c>
      <c r="N257" s="287" t="s">
        <v>337</v>
      </c>
      <c r="O257" s="287" t="s">
        <v>586</v>
      </c>
      <c r="P257" s="218">
        <v>42433</v>
      </c>
      <c r="Q257" s="291">
        <v>1</v>
      </c>
      <c r="R257" s="289">
        <v>2999318</v>
      </c>
      <c r="S257" s="292">
        <f t="shared" si="50"/>
        <v>0.99929600247348693</v>
      </c>
      <c r="T257" s="65">
        <v>0</v>
      </c>
      <c r="U257" s="63" t="s">
        <v>254</v>
      </c>
      <c r="V257" s="63" t="s">
        <v>697</v>
      </c>
      <c r="X257" s="315">
        <f t="shared" si="49"/>
        <v>2113</v>
      </c>
    </row>
    <row r="258" spans="1:24" s="6" customFormat="1" ht="43.5" customHeight="1">
      <c r="A258" s="63">
        <v>62</v>
      </c>
      <c r="B258" s="290" t="s">
        <v>724</v>
      </c>
      <c r="C258" s="293" t="s">
        <v>727</v>
      </c>
      <c r="D258" s="63">
        <v>509253054</v>
      </c>
      <c r="E258" s="287"/>
      <c r="F258" s="286">
        <v>0.9</v>
      </c>
      <c r="G258" s="63"/>
      <c r="H258" s="63"/>
      <c r="I258" s="63"/>
      <c r="J258" s="287">
        <v>5221101</v>
      </c>
      <c r="K258" s="287">
        <v>5609730</v>
      </c>
      <c r="L258" s="287" t="s">
        <v>760</v>
      </c>
      <c r="M258" s="287" t="s">
        <v>795</v>
      </c>
      <c r="N258" s="287" t="s">
        <v>795</v>
      </c>
      <c r="O258" s="287" t="s">
        <v>675</v>
      </c>
      <c r="P258" s="218" t="s">
        <v>1092</v>
      </c>
      <c r="Q258" s="291">
        <v>1</v>
      </c>
      <c r="R258" s="289">
        <v>5605737</v>
      </c>
      <c r="S258" s="292">
        <f t="shared" si="50"/>
        <v>0.99928820103641347</v>
      </c>
      <c r="T258" s="65">
        <v>0</v>
      </c>
      <c r="U258" s="63" t="s">
        <v>254</v>
      </c>
      <c r="V258" s="63" t="s">
        <v>697</v>
      </c>
      <c r="X258" s="315">
        <f t="shared" si="49"/>
        <v>3993</v>
      </c>
    </row>
    <row r="259" spans="1:24" s="6" customFormat="1" ht="80.25" customHeight="1">
      <c r="A259" s="63">
        <v>63</v>
      </c>
      <c r="B259" s="290" t="s">
        <v>725</v>
      </c>
      <c r="C259" s="293" t="s">
        <v>729</v>
      </c>
      <c r="D259" s="63">
        <v>509253040</v>
      </c>
      <c r="E259" s="287"/>
      <c r="F259" s="286">
        <v>2.84</v>
      </c>
      <c r="G259" s="63"/>
      <c r="H259" s="63"/>
      <c r="I259" s="63"/>
      <c r="J259" s="287">
        <v>19428405</v>
      </c>
      <c r="K259" s="287">
        <v>19216598</v>
      </c>
      <c r="L259" s="287" t="s">
        <v>599</v>
      </c>
      <c r="M259" s="287" t="s">
        <v>762</v>
      </c>
      <c r="N259" s="287" t="s">
        <v>762</v>
      </c>
      <c r="O259" s="287" t="s">
        <v>763</v>
      </c>
      <c r="P259" s="218" t="s">
        <v>1093</v>
      </c>
      <c r="Q259" s="291">
        <v>1</v>
      </c>
      <c r="R259" s="289">
        <v>19171372</v>
      </c>
      <c r="S259" s="292">
        <f t="shared" si="50"/>
        <v>0.99764651370653634</v>
      </c>
      <c r="T259" s="65">
        <v>0</v>
      </c>
      <c r="U259" s="63" t="s">
        <v>254</v>
      </c>
      <c r="V259" s="63" t="s">
        <v>697</v>
      </c>
      <c r="X259" s="315">
        <f t="shared" si="49"/>
        <v>45226</v>
      </c>
    </row>
    <row r="260" spans="1:24" s="6" customFormat="1" ht="82.5" customHeight="1">
      <c r="A260" s="63">
        <v>64</v>
      </c>
      <c r="B260" s="290" t="s">
        <v>726</v>
      </c>
      <c r="C260" s="293" t="s">
        <v>728</v>
      </c>
      <c r="D260" s="63">
        <v>509253016</v>
      </c>
      <c r="E260" s="287"/>
      <c r="F260" s="286">
        <v>4.2249999999999996</v>
      </c>
      <c r="G260" s="63"/>
      <c r="H260" s="63"/>
      <c r="I260" s="63"/>
      <c r="J260" s="287">
        <v>24559681</v>
      </c>
      <c r="K260" s="287">
        <v>26947728</v>
      </c>
      <c r="L260" s="287" t="s">
        <v>770</v>
      </c>
      <c r="M260" s="287" t="s">
        <v>771</v>
      </c>
      <c r="N260" s="287"/>
      <c r="O260" s="287" t="s">
        <v>772</v>
      </c>
      <c r="P260" s="218"/>
      <c r="Q260" s="291">
        <v>1</v>
      </c>
      <c r="R260" s="289">
        <v>26912257</v>
      </c>
      <c r="S260" s="292">
        <f t="shared" si="50"/>
        <v>0.99868371092360742</v>
      </c>
      <c r="T260" s="65">
        <v>0</v>
      </c>
      <c r="U260" s="63" t="s">
        <v>254</v>
      </c>
      <c r="V260" s="63" t="s">
        <v>697</v>
      </c>
      <c r="X260" s="315">
        <f t="shared" si="49"/>
        <v>35471</v>
      </c>
    </row>
    <row r="261" spans="1:24" s="6" customFormat="1" ht="29.25" customHeight="1">
      <c r="A261" s="63">
        <v>65</v>
      </c>
      <c r="B261" s="290" t="s">
        <v>773</v>
      </c>
      <c r="C261" s="293" t="s">
        <v>876</v>
      </c>
      <c r="D261" s="63"/>
      <c r="E261" s="287"/>
      <c r="F261" s="286">
        <v>1.86</v>
      </c>
      <c r="G261" s="63"/>
      <c r="H261" s="63"/>
      <c r="I261" s="63"/>
      <c r="J261" s="287">
        <v>8678309</v>
      </c>
      <c r="K261" s="287">
        <v>8676830</v>
      </c>
      <c r="L261" s="287" t="s">
        <v>435</v>
      </c>
      <c r="M261" s="287" t="s">
        <v>774</v>
      </c>
      <c r="N261" s="287"/>
      <c r="O261" s="287" t="s">
        <v>775</v>
      </c>
      <c r="P261" s="218" t="s">
        <v>1094</v>
      </c>
      <c r="Q261" s="291">
        <v>1</v>
      </c>
      <c r="R261" s="289">
        <v>8668600</v>
      </c>
      <c r="S261" s="292">
        <f t="shared" ref="S261" si="51">R261/K261*100/100</f>
        <v>0.99905149691765316</v>
      </c>
      <c r="T261" s="65"/>
      <c r="U261" s="63" t="s">
        <v>254</v>
      </c>
      <c r="V261" s="63" t="s">
        <v>697</v>
      </c>
      <c r="X261" s="315">
        <f t="shared" si="49"/>
        <v>8230</v>
      </c>
    </row>
    <row r="262" spans="1:24" s="6" customFormat="1" ht="21" customHeight="1">
      <c r="A262" s="105">
        <v>65</v>
      </c>
      <c r="B262" s="418" t="s">
        <v>370</v>
      </c>
      <c r="C262" s="418"/>
      <c r="D262" s="418"/>
      <c r="E262" s="111">
        <f t="shared" ref="E262:I262" si="52">SUM(E197:E261)</f>
        <v>0</v>
      </c>
      <c r="F262" s="111">
        <f t="shared" si="52"/>
        <v>72.778000000000006</v>
      </c>
      <c r="G262" s="111">
        <f t="shared" si="52"/>
        <v>0.78500000000000003</v>
      </c>
      <c r="H262" s="111">
        <f t="shared" si="52"/>
        <v>0</v>
      </c>
      <c r="I262" s="111">
        <f t="shared" si="52"/>
        <v>13.444999999999999</v>
      </c>
      <c r="J262" s="109">
        <f>SUM(J197:J261)</f>
        <v>477048327</v>
      </c>
      <c r="K262" s="109">
        <f>SUM(K197:K261)</f>
        <v>488446249</v>
      </c>
      <c r="L262" s="109"/>
      <c r="M262" s="109"/>
      <c r="N262" s="109"/>
      <c r="O262" s="109"/>
      <c r="P262" s="299"/>
      <c r="Q262" s="109"/>
      <c r="R262" s="109">
        <f>SUM(R197:R261)</f>
        <v>477900319</v>
      </c>
      <c r="S262" s="105"/>
      <c r="T262" s="109">
        <f>SUM(T197:T261)</f>
        <v>0</v>
      </c>
      <c r="U262" s="105"/>
      <c r="V262" s="63" t="s">
        <v>697</v>
      </c>
      <c r="X262" s="315">
        <f t="shared" si="49"/>
        <v>10545930</v>
      </c>
    </row>
    <row r="263" spans="1:24" s="6" customFormat="1" ht="24" customHeight="1">
      <c r="A263" s="63"/>
      <c r="B263" s="414" t="s">
        <v>850</v>
      </c>
      <c r="C263" s="414"/>
      <c r="D263" s="414"/>
      <c r="E263" s="63"/>
      <c r="F263" s="286"/>
      <c r="G263" s="63"/>
      <c r="H263" s="63"/>
      <c r="I263" s="63"/>
      <c r="J263" s="294"/>
      <c r="K263" s="287"/>
      <c r="L263" s="287"/>
      <c r="M263" s="287"/>
      <c r="N263" s="287"/>
      <c r="O263" s="63"/>
      <c r="P263" s="212"/>
      <c r="Q263" s="291"/>
      <c r="R263" s="289"/>
      <c r="S263" s="63"/>
      <c r="T263" s="65"/>
      <c r="U263" s="63"/>
      <c r="V263" s="63" t="s">
        <v>697</v>
      </c>
      <c r="X263" s="315">
        <f t="shared" si="49"/>
        <v>0</v>
      </c>
    </row>
    <row r="264" spans="1:24" s="6" customFormat="1" ht="39" customHeight="1">
      <c r="A264" s="222">
        <v>1</v>
      </c>
      <c r="B264" s="222" t="s">
        <v>161</v>
      </c>
      <c r="C264" s="226" t="s">
        <v>162</v>
      </c>
      <c r="D264" s="62"/>
      <c r="E264" s="222"/>
      <c r="F264" s="59"/>
      <c r="G264" s="227">
        <v>99</v>
      </c>
      <c r="H264" s="222"/>
      <c r="I264" s="222"/>
      <c r="J264" s="227">
        <v>67352763</v>
      </c>
      <c r="K264" s="227">
        <v>79005297</v>
      </c>
      <c r="L264" s="227" t="s">
        <v>163</v>
      </c>
      <c r="M264" s="227" t="s">
        <v>164</v>
      </c>
      <c r="N264" s="227" t="s">
        <v>165</v>
      </c>
      <c r="O264" s="222" t="s">
        <v>166</v>
      </c>
      <c r="P264" s="212">
        <v>42156</v>
      </c>
      <c r="Q264" s="291">
        <v>1</v>
      </c>
      <c r="R264" s="230">
        <v>78974360</v>
      </c>
      <c r="S264" s="229">
        <f>R264/K264*100/100</f>
        <v>0.99960841866083994</v>
      </c>
      <c r="T264" s="65"/>
      <c r="U264" s="222" t="s">
        <v>254</v>
      </c>
      <c r="V264" s="63" t="s">
        <v>697</v>
      </c>
      <c r="X264" s="315">
        <f t="shared" si="49"/>
        <v>30937</v>
      </c>
    </row>
    <row r="265" spans="1:24" s="13" customFormat="1" ht="64.5" customHeight="1">
      <c r="A265" s="222">
        <v>2</v>
      </c>
      <c r="B265" s="235" t="s">
        <v>273</v>
      </c>
      <c r="C265" s="235" t="s">
        <v>274</v>
      </c>
      <c r="D265" s="222">
        <v>509254107</v>
      </c>
      <c r="E265" s="227"/>
      <c r="F265" s="59"/>
      <c r="G265" s="227">
        <v>4.5</v>
      </c>
      <c r="H265" s="222"/>
      <c r="I265" s="222"/>
      <c r="J265" s="227">
        <v>1183579</v>
      </c>
      <c r="K265" s="227">
        <v>1178080</v>
      </c>
      <c r="L265" s="227" t="s">
        <v>282</v>
      </c>
      <c r="M265" s="227" t="s">
        <v>283</v>
      </c>
      <c r="N265" s="227" t="s">
        <v>301</v>
      </c>
      <c r="O265" s="227" t="s">
        <v>284</v>
      </c>
      <c r="P265" s="212" t="s">
        <v>1095</v>
      </c>
      <c r="Q265" s="229">
        <v>1</v>
      </c>
      <c r="R265" s="230">
        <v>1177659</v>
      </c>
      <c r="S265" s="229">
        <f t="shared" si="45"/>
        <v>0.99964263887002569</v>
      </c>
      <c r="T265" s="62"/>
      <c r="U265" s="222" t="s">
        <v>254</v>
      </c>
      <c r="V265" s="101" t="s">
        <v>697</v>
      </c>
      <c r="X265" s="315">
        <f t="shared" si="49"/>
        <v>421</v>
      </c>
    </row>
    <row r="266" spans="1:24" s="13" customFormat="1" ht="48" customHeight="1">
      <c r="A266" s="222">
        <v>3</v>
      </c>
      <c r="B266" s="235" t="s">
        <v>275</v>
      </c>
      <c r="C266" s="235" t="s">
        <v>276</v>
      </c>
      <c r="D266" s="222">
        <v>509254108</v>
      </c>
      <c r="E266" s="227"/>
      <c r="F266" s="59"/>
      <c r="G266" s="227">
        <v>3</v>
      </c>
      <c r="H266" s="222"/>
      <c r="I266" s="222"/>
      <c r="J266" s="227">
        <v>896329</v>
      </c>
      <c r="K266" s="227">
        <v>891618</v>
      </c>
      <c r="L266" s="227" t="s">
        <v>279</v>
      </c>
      <c r="M266" s="227" t="s">
        <v>280</v>
      </c>
      <c r="N266" s="227" t="s">
        <v>90</v>
      </c>
      <c r="O266" s="227" t="s">
        <v>281</v>
      </c>
      <c r="P266" s="212" t="s">
        <v>1096</v>
      </c>
      <c r="Q266" s="229">
        <v>1</v>
      </c>
      <c r="R266" s="230">
        <v>890950</v>
      </c>
      <c r="S266" s="229">
        <f t="shared" ref="S266:S272" si="53">R266/K266*100/100</f>
        <v>0.99925080023059198</v>
      </c>
      <c r="T266" s="62"/>
      <c r="U266" s="222" t="s">
        <v>254</v>
      </c>
      <c r="V266" s="101" t="s">
        <v>697</v>
      </c>
      <c r="X266" s="315">
        <f t="shared" si="49"/>
        <v>668</v>
      </c>
    </row>
    <row r="267" spans="1:24" s="13" customFormat="1" ht="99" customHeight="1">
      <c r="A267" s="222">
        <v>4</v>
      </c>
      <c r="B267" s="290" t="s">
        <v>481</v>
      </c>
      <c r="C267" s="290" t="s">
        <v>482</v>
      </c>
      <c r="D267" s="222">
        <v>509254105</v>
      </c>
      <c r="E267" s="227"/>
      <c r="F267" s="59"/>
      <c r="G267" s="227">
        <v>3</v>
      </c>
      <c r="H267" s="222"/>
      <c r="I267" s="222"/>
      <c r="J267" s="227">
        <v>779629</v>
      </c>
      <c r="K267" s="227">
        <v>778824</v>
      </c>
      <c r="L267" s="227" t="s">
        <v>609</v>
      </c>
      <c r="M267" s="227" t="s">
        <v>610</v>
      </c>
      <c r="N267" s="227" t="s">
        <v>610</v>
      </c>
      <c r="O267" s="227" t="s">
        <v>611</v>
      </c>
      <c r="P267" s="212" t="s">
        <v>1089</v>
      </c>
      <c r="Q267" s="291">
        <v>1</v>
      </c>
      <c r="R267" s="230">
        <v>777862</v>
      </c>
      <c r="S267" s="229">
        <f t="shared" si="53"/>
        <v>0.99876480437171944</v>
      </c>
      <c r="T267" s="65"/>
      <c r="U267" s="222" t="s">
        <v>254</v>
      </c>
      <c r="V267" s="63" t="s">
        <v>697</v>
      </c>
      <c r="X267" s="315">
        <f t="shared" si="49"/>
        <v>962</v>
      </c>
    </row>
    <row r="268" spans="1:24" s="13" customFormat="1" ht="105.75" customHeight="1">
      <c r="A268" s="222">
        <v>5</v>
      </c>
      <c r="B268" s="290" t="s">
        <v>483</v>
      </c>
      <c r="C268" s="290" t="s">
        <v>484</v>
      </c>
      <c r="D268" s="222">
        <v>509254105</v>
      </c>
      <c r="E268" s="227"/>
      <c r="F268" s="59"/>
      <c r="G268" s="227">
        <v>2.25</v>
      </c>
      <c r="H268" s="222"/>
      <c r="I268" s="222"/>
      <c r="J268" s="227">
        <v>593358</v>
      </c>
      <c r="K268" s="227">
        <v>590464</v>
      </c>
      <c r="L268" s="227" t="s">
        <v>612</v>
      </c>
      <c r="M268" s="227" t="s">
        <v>610</v>
      </c>
      <c r="N268" s="227" t="s">
        <v>610</v>
      </c>
      <c r="O268" s="227" t="s">
        <v>611</v>
      </c>
      <c r="P268" s="212" t="s">
        <v>1097</v>
      </c>
      <c r="Q268" s="291">
        <v>1</v>
      </c>
      <c r="R268" s="230">
        <v>590275</v>
      </c>
      <c r="S268" s="229">
        <v>1</v>
      </c>
      <c r="T268" s="65"/>
      <c r="U268" s="222" t="s">
        <v>254</v>
      </c>
      <c r="V268" s="63" t="s">
        <v>697</v>
      </c>
      <c r="X268" s="315">
        <f t="shared" si="49"/>
        <v>189</v>
      </c>
    </row>
    <row r="269" spans="1:24" s="13" customFormat="1" ht="104.25" customHeight="1">
      <c r="A269" s="222">
        <v>6</v>
      </c>
      <c r="B269" s="295" t="s">
        <v>485</v>
      </c>
      <c r="C269" s="295" t="s">
        <v>486</v>
      </c>
      <c r="D269" s="222">
        <v>509254105</v>
      </c>
      <c r="E269" s="227"/>
      <c r="F269" s="59"/>
      <c r="G269" s="227">
        <v>13.5</v>
      </c>
      <c r="H269" s="222"/>
      <c r="I269" s="222"/>
      <c r="J269" s="227">
        <v>3279270</v>
      </c>
      <c r="K269" s="227">
        <v>3239747</v>
      </c>
      <c r="L269" s="227" t="s">
        <v>437</v>
      </c>
      <c r="M269" s="227" t="s">
        <v>610</v>
      </c>
      <c r="N269" s="227" t="s">
        <v>610</v>
      </c>
      <c r="O269" s="227" t="s">
        <v>611</v>
      </c>
      <c r="P269" s="212"/>
      <c r="Q269" s="291">
        <v>0</v>
      </c>
      <c r="R269" s="230">
        <v>0</v>
      </c>
      <c r="S269" s="229">
        <f t="shared" si="53"/>
        <v>0</v>
      </c>
      <c r="T269" s="65"/>
      <c r="U269" s="296" t="s">
        <v>974</v>
      </c>
      <c r="V269" s="63" t="s">
        <v>697</v>
      </c>
      <c r="X269" s="315">
        <f t="shared" si="49"/>
        <v>3239747</v>
      </c>
    </row>
    <row r="270" spans="1:24" s="13" customFormat="1" ht="72" customHeight="1">
      <c r="A270" s="222">
        <v>7</v>
      </c>
      <c r="B270" s="295" t="s">
        <v>680</v>
      </c>
      <c r="C270" s="235" t="s">
        <v>685</v>
      </c>
      <c r="D270" s="222">
        <v>509254117</v>
      </c>
      <c r="E270" s="227"/>
      <c r="F270" s="59"/>
      <c r="G270" s="227">
        <v>54</v>
      </c>
      <c r="H270" s="222"/>
      <c r="I270" s="222"/>
      <c r="J270" s="227">
        <v>39775082</v>
      </c>
      <c r="K270" s="227">
        <v>39774724</v>
      </c>
      <c r="L270" s="227" t="s">
        <v>681</v>
      </c>
      <c r="M270" s="227" t="s">
        <v>682</v>
      </c>
      <c r="N270" s="227" t="s">
        <v>682</v>
      </c>
      <c r="O270" s="227" t="s">
        <v>683</v>
      </c>
      <c r="P270" s="212">
        <v>43374</v>
      </c>
      <c r="Q270" s="291">
        <v>1</v>
      </c>
      <c r="R270" s="230">
        <v>39553320</v>
      </c>
      <c r="S270" s="229">
        <v>1</v>
      </c>
      <c r="T270" s="65"/>
      <c r="U270" s="222" t="s">
        <v>254</v>
      </c>
      <c r="V270" s="63" t="s">
        <v>697</v>
      </c>
      <c r="X270" s="315">
        <f t="shared" si="49"/>
        <v>221404</v>
      </c>
    </row>
    <row r="271" spans="1:24" s="13" customFormat="1" ht="72" customHeight="1">
      <c r="A271" s="222">
        <v>8</v>
      </c>
      <c r="B271" s="295" t="s">
        <v>679</v>
      </c>
      <c r="C271" s="235" t="s">
        <v>788</v>
      </c>
      <c r="D271" s="222">
        <v>509255039</v>
      </c>
      <c r="E271" s="227"/>
      <c r="F271" s="59"/>
      <c r="G271" s="227">
        <v>54.06</v>
      </c>
      <c r="H271" s="222"/>
      <c r="I271" s="222"/>
      <c r="J271" s="227">
        <v>30680411</v>
      </c>
      <c r="K271" s="227">
        <v>30680410</v>
      </c>
      <c r="L271" s="227" t="s">
        <v>740</v>
      </c>
      <c r="M271" s="227" t="s">
        <v>682</v>
      </c>
      <c r="N271" s="227" t="s">
        <v>741</v>
      </c>
      <c r="O271" s="227" t="s">
        <v>683</v>
      </c>
      <c r="P271" s="212"/>
      <c r="Q271" s="291">
        <v>1</v>
      </c>
      <c r="R271" s="230">
        <v>30395643</v>
      </c>
      <c r="S271" s="229">
        <v>1</v>
      </c>
      <c r="T271" s="65">
        <v>0</v>
      </c>
      <c r="U271" s="222" t="s">
        <v>254</v>
      </c>
      <c r="V271" s="63" t="s">
        <v>697</v>
      </c>
      <c r="X271" s="315">
        <f t="shared" si="49"/>
        <v>284767</v>
      </c>
    </row>
    <row r="272" spans="1:24" s="13" customFormat="1" ht="72.75" customHeight="1">
      <c r="A272" s="222">
        <v>9</v>
      </c>
      <c r="B272" s="226" t="s">
        <v>684</v>
      </c>
      <c r="C272" s="235" t="s">
        <v>843</v>
      </c>
      <c r="D272" s="222">
        <v>509254031</v>
      </c>
      <c r="E272" s="227"/>
      <c r="F272" s="59"/>
      <c r="G272" s="227">
        <v>45</v>
      </c>
      <c r="H272" s="222"/>
      <c r="I272" s="222"/>
      <c r="J272" s="227">
        <v>38468375</v>
      </c>
      <c r="K272" s="227">
        <v>38468375</v>
      </c>
      <c r="L272" s="227" t="s">
        <v>740</v>
      </c>
      <c r="M272" s="227" t="s">
        <v>824</v>
      </c>
      <c r="N272" s="227" t="s">
        <v>820</v>
      </c>
      <c r="O272" s="227" t="s">
        <v>823</v>
      </c>
      <c r="P272" s="212"/>
      <c r="Q272" s="229">
        <v>0.97</v>
      </c>
      <c r="R272" s="230">
        <v>36613019</v>
      </c>
      <c r="S272" s="229">
        <f t="shared" si="53"/>
        <v>0.95176931700390255</v>
      </c>
      <c r="T272" s="62">
        <f>K272-R272</f>
        <v>1855356</v>
      </c>
      <c r="U272" s="222"/>
      <c r="V272" s="63" t="s">
        <v>697</v>
      </c>
      <c r="X272" s="315">
        <f t="shared" si="49"/>
        <v>1855356</v>
      </c>
    </row>
    <row r="273" spans="1:24" s="30" customFormat="1" ht="15.75" customHeight="1">
      <c r="A273" s="105">
        <v>9</v>
      </c>
      <c r="B273" s="396" t="s">
        <v>363</v>
      </c>
      <c r="C273" s="396"/>
      <c r="D273" s="396"/>
      <c r="E273" s="111">
        <f t="shared" ref="E273:I273" si="54">SUM(E264:E272)</f>
        <v>0</v>
      </c>
      <c r="F273" s="111">
        <f t="shared" si="54"/>
        <v>0</v>
      </c>
      <c r="G273" s="111">
        <f t="shared" si="54"/>
        <v>278.31</v>
      </c>
      <c r="H273" s="111">
        <f t="shared" si="54"/>
        <v>0</v>
      </c>
      <c r="I273" s="111">
        <f t="shared" si="54"/>
        <v>0</v>
      </c>
      <c r="J273" s="109">
        <f>SUM(J264:J272)</f>
        <v>183008796</v>
      </c>
      <c r="K273" s="109">
        <f>SUM(K264:K272)</f>
        <v>194607539</v>
      </c>
      <c r="L273" s="109"/>
      <c r="M273" s="109"/>
      <c r="N273" s="109"/>
      <c r="O273" s="109"/>
      <c r="P273" s="299"/>
      <c r="Q273" s="109"/>
      <c r="R273" s="109">
        <f>SUM(R264:R272)</f>
        <v>188973088</v>
      </c>
      <c r="S273" s="109"/>
      <c r="T273" s="109">
        <f>SUM(T264:T272)</f>
        <v>1855356</v>
      </c>
      <c r="U273" s="105"/>
      <c r="V273" s="101"/>
      <c r="X273" s="315"/>
    </row>
    <row r="274" spans="1:24" s="15" customFormat="1" ht="15.75" customHeight="1">
      <c r="A274" s="117">
        <f>A273+A262</f>
        <v>74</v>
      </c>
      <c r="B274" s="391" t="s">
        <v>371</v>
      </c>
      <c r="C274" s="391"/>
      <c r="D274" s="391"/>
      <c r="E274" s="114">
        <f t="shared" ref="E274:H274" si="55">E273+E262</f>
        <v>0</v>
      </c>
      <c r="F274" s="114">
        <f t="shared" si="55"/>
        <v>72.778000000000006</v>
      </c>
      <c r="G274" s="114">
        <f t="shared" si="55"/>
        <v>279.09500000000003</v>
      </c>
      <c r="H274" s="114">
        <f t="shared" si="55"/>
        <v>0</v>
      </c>
      <c r="I274" s="114">
        <f>I273+I262</f>
        <v>13.444999999999999</v>
      </c>
      <c r="J274" s="117">
        <f>J273+J262</f>
        <v>660057123</v>
      </c>
      <c r="K274" s="117">
        <f>K273+K262</f>
        <v>683053788</v>
      </c>
      <c r="L274" s="113"/>
      <c r="M274" s="113"/>
      <c r="N274" s="113"/>
      <c r="O274" s="113"/>
      <c r="P274" s="215"/>
      <c r="Q274" s="113"/>
      <c r="R274" s="117">
        <f>R273+R262</f>
        <v>666873407</v>
      </c>
      <c r="S274" s="298"/>
      <c r="T274" s="117">
        <f>T273+T262</f>
        <v>1855356</v>
      </c>
      <c r="U274" s="117"/>
      <c r="V274" s="101"/>
      <c r="X274" s="315"/>
    </row>
    <row r="275" spans="1:24" s="2" customFormat="1" ht="12.75" customHeight="1">
      <c r="A275" s="394" t="s">
        <v>840</v>
      </c>
      <c r="B275" s="394"/>
      <c r="C275" s="394"/>
      <c r="D275" s="394"/>
      <c r="E275" s="394"/>
      <c r="F275" s="59"/>
      <c r="G275" s="222"/>
      <c r="H275" s="222"/>
      <c r="I275" s="222"/>
      <c r="J275" s="227"/>
      <c r="K275" s="227"/>
      <c r="L275" s="222"/>
      <c r="M275" s="222"/>
      <c r="N275" s="222"/>
      <c r="O275" s="222"/>
      <c r="P275" s="212"/>
      <c r="Q275" s="222"/>
      <c r="R275" s="230"/>
      <c r="S275" s="222"/>
      <c r="T275" s="62"/>
      <c r="U275" s="222"/>
      <c r="V275" s="101"/>
      <c r="X275" s="315">
        <f t="shared" si="49"/>
        <v>0</v>
      </c>
    </row>
    <row r="276" spans="1:24" s="6" customFormat="1" ht="54" customHeight="1">
      <c r="A276" s="63">
        <v>1</v>
      </c>
      <c r="B276" s="63" t="s">
        <v>208</v>
      </c>
      <c r="C276" s="295" t="s">
        <v>209</v>
      </c>
      <c r="D276" s="63">
        <v>509654058</v>
      </c>
      <c r="E276" s="63"/>
      <c r="F276" s="286">
        <v>0.5</v>
      </c>
      <c r="G276" s="63"/>
      <c r="H276" s="63"/>
      <c r="I276" s="63"/>
      <c r="J276" s="287">
        <v>2238346</v>
      </c>
      <c r="K276" s="287">
        <v>1834095</v>
      </c>
      <c r="L276" s="63" t="s">
        <v>739</v>
      </c>
      <c r="M276" s="63" t="s">
        <v>737</v>
      </c>
      <c r="N276" s="63" t="s">
        <v>737</v>
      </c>
      <c r="O276" s="63" t="s">
        <v>738</v>
      </c>
      <c r="P276" s="218" t="s">
        <v>1098</v>
      </c>
      <c r="Q276" s="291">
        <v>1</v>
      </c>
      <c r="R276" s="289">
        <v>1813434</v>
      </c>
      <c r="S276" s="229">
        <v>1</v>
      </c>
      <c r="T276" s="65">
        <v>0</v>
      </c>
      <c r="U276" s="63" t="s">
        <v>254</v>
      </c>
      <c r="V276" s="63" t="s">
        <v>698</v>
      </c>
      <c r="X276" s="315">
        <f t="shared" si="49"/>
        <v>20661</v>
      </c>
    </row>
    <row r="277" spans="1:24" s="13" customFormat="1" ht="55.5" customHeight="1">
      <c r="A277" s="222">
        <v>2</v>
      </c>
      <c r="B277" s="232" t="s">
        <v>466</v>
      </c>
      <c r="C277" s="232" t="s">
        <v>467</v>
      </c>
      <c r="D277" s="222">
        <v>509654024</v>
      </c>
      <c r="E277" s="222"/>
      <c r="F277" s="59">
        <v>1.5</v>
      </c>
      <c r="G277" s="222"/>
      <c r="H277" s="222"/>
      <c r="I277" s="222"/>
      <c r="J277" s="227">
        <v>8535674</v>
      </c>
      <c r="K277" s="227">
        <v>8535600</v>
      </c>
      <c r="L277" s="222" t="s">
        <v>761</v>
      </c>
      <c r="M277" s="222" t="s">
        <v>610</v>
      </c>
      <c r="N277" s="222" t="s">
        <v>610</v>
      </c>
      <c r="O277" s="222" t="s">
        <v>615</v>
      </c>
      <c r="P277" s="212" t="s">
        <v>1099</v>
      </c>
      <c r="Q277" s="229">
        <v>1</v>
      </c>
      <c r="R277" s="230">
        <v>8514132</v>
      </c>
      <c r="S277" s="229">
        <f t="shared" ref="S277:S284" si="56">R277/K277*100/100</f>
        <v>0.99748488682693659</v>
      </c>
      <c r="T277" s="62">
        <v>0</v>
      </c>
      <c r="U277" s="222" t="s">
        <v>254</v>
      </c>
      <c r="V277" s="101" t="s">
        <v>698</v>
      </c>
      <c r="X277" s="315">
        <f t="shared" si="49"/>
        <v>21468</v>
      </c>
    </row>
    <row r="278" spans="1:24" s="13" customFormat="1" ht="81.75" customHeight="1">
      <c r="A278" s="222">
        <v>3</v>
      </c>
      <c r="B278" s="232" t="s">
        <v>468</v>
      </c>
      <c r="C278" s="232" t="s">
        <v>469</v>
      </c>
      <c r="D278" s="222">
        <v>509654045</v>
      </c>
      <c r="E278" s="222"/>
      <c r="F278" s="59">
        <v>1.45</v>
      </c>
      <c r="G278" s="222"/>
      <c r="H278" s="222"/>
      <c r="I278" s="222"/>
      <c r="J278" s="227">
        <v>5967245</v>
      </c>
      <c r="K278" s="227">
        <v>5949907</v>
      </c>
      <c r="L278" s="227" t="s">
        <v>163</v>
      </c>
      <c r="M278" s="227" t="s">
        <v>337</v>
      </c>
      <c r="N278" s="227" t="s">
        <v>337</v>
      </c>
      <c r="O278" s="227" t="s">
        <v>586</v>
      </c>
      <c r="P278" s="212" t="s">
        <v>1100</v>
      </c>
      <c r="Q278" s="229">
        <v>1</v>
      </c>
      <c r="R278" s="230">
        <v>5940065</v>
      </c>
      <c r="S278" s="229">
        <f t="shared" si="56"/>
        <v>0.99834585649826124</v>
      </c>
      <c r="T278" s="62">
        <v>0</v>
      </c>
      <c r="U278" s="222" t="s">
        <v>254</v>
      </c>
      <c r="V278" s="101" t="s">
        <v>698</v>
      </c>
      <c r="X278" s="315">
        <f t="shared" si="49"/>
        <v>9842</v>
      </c>
    </row>
    <row r="279" spans="1:24" s="13" customFormat="1" ht="94.5" customHeight="1">
      <c r="A279" s="222">
        <v>4</v>
      </c>
      <c r="B279" s="232" t="s">
        <v>470</v>
      </c>
      <c r="C279" s="232" t="s">
        <v>751</v>
      </c>
      <c r="D279" s="222">
        <v>509654046</v>
      </c>
      <c r="E279" s="222"/>
      <c r="F279" s="59">
        <v>0.9</v>
      </c>
      <c r="G279" s="222"/>
      <c r="H279" s="222"/>
      <c r="I279" s="222"/>
      <c r="J279" s="227">
        <v>6379767</v>
      </c>
      <c r="K279" s="227">
        <v>6366267</v>
      </c>
      <c r="L279" s="222" t="s">
        <v>605</v>
      </c>
      <c r="M279" s="227" t="s">
        <v>337</v>
      </c>
      <c r="N279" s="227" t="s">
        <v>337</v>
      </c>
      <c r="O279" s="227" t="s">
        <v>586</v>
      </c>
      <c r="P279" s="212" t="s">
        <v>1101</v>
      </c>
      <c r="Q279" s="229">
        <v>1</v>
      </c>
      <c r="R279" s="230">
        <v>6357275</v>
      </c>
      <c r="S279" s="229">
        <f t="shared" si="56"/>
        <v>0.99858755531302723</v>
      </c>
      <c r="T279" s="62">
        <v>0</v>
      </c>
      <c r="U279" s="222" t="s">
        <v>254</v>
      </c>
      <c r="V279" s="101" t="s">
        <v>698</v>
      </c>
      <c r="X279" s="315">
        <f t="shared" si="49"/>
        <v>8992</v>
      </c>
    </row>
    <row r="280" spans="1:24" s="6" customFormat="1" ht="64.5" customHeight="1">
      <c r="A280" s="222">
        <v>5</v>
      </c>
      <c r="B280" s="232" t="s">
        <v>471</v>
      </c>
      <c r="C280" s="232" t="s">
        <v>472</v>
      </c>
      <c r="D280" s="222">
        <v>509654024</v>
      </c>
      <c r="E280" s="222"/>
      <c r="F280" s="59">
        <v>1.05</v>
      </c>
      <c r="G280" s="222"/>
      <c r="H280" s="222"/>
      <c r="I280" s="222"/>
      <c r="J280" s="227">
        <v>9633478</v>
      </c>
      <c r="K280" s="227">
        <v>9628107</v>
      </c>
      <c r="L280" s="222" t="s">
        <v>601</v>
      </c>
      <c r="M280" s="227" t="s">
        <v>337</v>
      </c>
      <c r="N280" s="227" t="s">
        <v>337</v>
      </c>
      <c r="O280" s="227" t="s">
        <v>586</v>
      </c>
      <c r="P280" s="212" t="s">
        <v>1102</v>
      </c>
      <c r="Q280" s="229">
        <v>1</v>
      </c>
      <c r="R280" s="230">
        <v>9352560</v>
      </c>
      <c r="S280" s="229">
        <f t="shared" si="56"/>
        <v>0.97138097862850925</v>
      </c>
      <c r="T280" s="62">
        <v>0</v>
      </c>
      <c r="U280" s="222" t="s">
        <v>254</v>
      </c>
      <c r="V280" s="63" t="s">
        <v>698</v>
      </c>
      <c r="X280" s="315">
        <f t="shared" si="49"/>
        <v>275547</v>
      </c>
    </row>
    <row r="281" spans="1:24" s="13" customFormat="1" ht="71.25" customHeight="1">
      <c r="A281" s="222">
        <v>6</v>
      </c>
      <c r="B281" s="232" t="s">
        <v>473</v>
      </c>
      <c r="C281" s="232" t="s">
        <v>474</v>
      </c>
      <c r="D281" s="222">
        <v>509654007</v>
      </c>
      <c r="E281" s="222"/>
      <c r="F281" s="59">
        <v>1.44</v>
      </c>
      <c r="G281" s="222"/>
      <c r="H281" s="222"/>
      <c r="I281" s="222"/>
      <c r="J281" s="227">
        <v>8952162</v>
      </c>
      <c r="K281" s="227">
        <v>8936444</v>
      </c>
      <c r="L281" s="222" t="s">
        <v>602</v>
      </c>
      <c r="M281" s="227">
        <v>0</v>
      </c>
      <c r="N281" s="227" t="s">
        <v>337</v>
      </c>
      <c r="O281" s="227" t="s">
        <v>586</v>
      </c>
      <c r="P281" s="212">
        <v>42647</v>
      </c>
      <c r="Q281" s="229">
        <v>1</v>
      </c>
      <c r="R281" s="230">
        <v>8927385</v>
      </c>
      <c r="S281" s="229">
        <f t="shared" si="56"/>
        <v>0.99898628582017635</v>
      </c>
      <c r="T281" s="62">
        <v>0</v>
      </c>
      <c r="U281" s="222" t="s">
        <v>254</v>
      </c>
      <c r="V281" s="101" t="s">
        <v>698</v>
      </c>
      <c r="X281" s="315">
        <f t="shared" si="49"/>
        <v>9059</v>
      </c>
    </row>
    <row r="282" spans="1:24" s="6" customFormat="1" ht="71.25" customHeight="1">
      <c r="A282" s="222">
        <v>7</v>
      </c>
      <c r="B282" s="232" t="s">
        <v>475</v>
      </c>
      <c r="C282" s="232" t="s">
        <v>476</v>
      </c>
      <c r="D282" s="222">
        <v>509654045</v>
      </c>
      <c r="E282" s="222"/>
      <c r="F282" s="59">
        <v>1.5</v>
      </c>
      <c r="G282" s="222"/>
      <c r="H282" s="222"/>
      <c r="I282" s="222"/>
      <c r="J282" s="227">
        <v>9691257</v>
      </c>
      <c r="K282" s="227">
        <v>9631309</v>
      </c>
      <c r="L282" s="222" t="s">
        <v>603</v>
      </c>
      <c r="M282" s="227" t="s">
        <v>337</v>
      </c>
      <c r="N282" s="227" t="s">
        <v>337</v>
      </c>
      <c r="O282" s="227" t="s">
        <v>586</v>
      </c>
      <c r="P282" s="212">
        <v>42588</v>
      </c>
      <c r="Q282" s="229">
        <v>1</v>
      </c>
      <c r="R282" s="230">
        <v>9614422</v>
      </c>
      <c r="S282" s="229">
        <f t="shared" si="56"/>
        <v>0.99824665577648897</v>
      </c>
      <c r="T282" s="62">
        <v>0</v>
      </c>
      <c r="U282" s="222" t="s">
        <v>254</v>
      </c>
      <c r="V282" s="63" t="s">
        <v>698</v>
      </c>
      <c r="X282" s="315">
        <f t="shared" si="49"/>
        <v>16887</v>
      </c>
    </row>
    <row r="283" spans="1:24" s="6" customFormat="1" ht="65.25" customHeight="1">
      <c r="A283" s="222">
        <v>8</v>
      </c>
      <c r="B283" s="232" t="s">
        <v>477</v>
      </c>
      <c r="C283" s="232" t="s">
        <v>478</v>
      </c>
      <c r="D283" s="222">
        <v>509654046</v>
      </c>
      <c r="E283" s="222"/>
      <c r="F283" s="59">
        <v>1</v>
      </c>
      <c r="G283" s="222"/>
      <c r="H283" s="222"/>
      <c r="I283" s="222"/>
      <c r="J283" s="227">
        <v>6344821</v>
      </c>
      <c r="K283" s="227">
        <v>6335402</v>
      </c>
      <c r="L283" s="222" t="s">
        <v>604</v>
      </c>
      <c r="M283" s="227" t="s">
        <v>337</v>
      </c>
      <c r="N283" s="227" t="s">
        <v>337</v>
      </c>
      <c r="O283" s="227" t="s">
        <v>586</v>
      </c>
      <c r="P283" s="212" t="s">
        <v>1103</v>
      </c>
      <c r="Q283" s="229">
        <v>1</v>
      </c>
      <c r="R283" s="230">
        <v>6327008</v>
      </c>
      <c r="S283" s="229">
        <f t="shared" si="56"/>
        <v>0.99867506434477249</v>
      </c>
      <c r="T283" s="62">
        <v>0</v>
      </c>
      <c r="U283" s="222" t="s">
        <v>254</v>
      </c>
      <c r="V283" s="63" t="s">
        <v>698</v>
      </c>
      <c r="X283" s="315">
        <f t="shared" si="49"/>
        <v>8394</v>
      </c>
    </row>
    <row r="284" spans="1:24" s="13" customFormat="1" ht="93" customHeight="1">
      <c r="A284" s="222">
        <v>9</v>
      </c>
      <c r="B284" s="232" t="s">
        <v>479</v>
      </c>
      <c r="C284" s="232" t="s">
        <v>480</v>
      </c>
      <c r="D284" s="222">
        <v>509654048</v>
      </c>
      <c r="E284" s="222"/>
      <c r="F284" s="59">
        <v>0.72</v>
      </c>
      <c r="G284" s="222"/>
      <c r="H284" s="222"/>
      <c r="I284" s="222"/>
      <c r="J284" s="227">
        <v>4404424</v>
      </c>
      <c r="K284" s="227">
        <v>4391232</v>
      </c>
      <c r="L284" s="227" t="s">
        <v>689</v>
      </c>
      <c r="M284" s="227" t="s">
        <v>337</v>
      </c>
      <c r="N284" s="227" t="s">
        <v>337</v>
      </c>
      <c r="O284" s="227" t="s">
        <v>586</v>
      </c>
      <c r="P284" s="212">
        <v>42554</v>
      </c>
      <c r="Q284" s="229">
        <v>1</v>
      </c>
      <c r="R284" s="230">
        <v>4381708</v>
      </c>
      <c r="S284" s="229">
        <f t="shared" si="56"/>
        <v>0.99783113258420419</v>
      </c>
      <c r="T284" s="62">
        <v>0</v>
      </c>
      <c r="U284" s="222" t="s">
        <v>254</v>
      </c>
      <c r="V284" s="101" t="s">
        <v>698</v>
      </c>
      <c r="X284" s="315">
        <f t="shared" si="49"/>
        <v>9524</v>
      </c>
    </row>
    <row r="285" spans="1:24" s="74" customFormat="1" ht="24" customHeight="1">
      <c r="A285" s="117">
        <v>9</v>
      </c>
      <c r="B285" s="388" t="s">
        <v>372</v>
      </c>
      <c r="C285" s="389"/>
      <c r="D285" s="390"/>
      <c r="E285" s="117"/>
      <c r="F285" s="117">
        <f t="shared" ref="F285:I285" si="57">SUM(F276:F284)</f>
        <v>10.06</v>
      </c>
      <c r="G285" s="117">
        <f t="shared" si="57"/>
        <v>0</v>
      </c>
      <c r="H285" s="117">
        <f t="shared" si="57"/>
        <v>0</v>
      </c>
      <c r="I285" s="117">
        <f t="shared" si="57"/>
        <v>0</v>
      </c>
      <c r="J285" s="117">
        <f>SUM(J276:J284)</f>
        <v>62147174</v>
      </c>
      <c r="K285" s="117">
        <f>SUM(K276:K284)</f>
        <v>61608363</v>
      </c>
      <c r="L285" s="117"/>
      <c r="M285" s="117"/>
      <c r="N285" s="117"/>
      <c r="O285" s="117"/>
      <c r="P285" s="115"/>
      <c r="Q285" s="117"/>
      <c r="R285" s="117">
        <f>SUM(R276:R284)</f>
        <v>61227989</v>
      </c>
      <c r="S285" s="117"/>
      <c r="T285" s="117">
        <f>SUM(T276:T284)</f>
        <v>0</v>
      </c>
      <c r="U285" s="117"/>
      <c r="V285" s="117"/>
    </row>
    <row r="286" spans="1:24" s="197" customFormat="1" ht="22.5" customHeight="1">
      <c r="A286" s="195">
        <f>A285+A274+A195+A187+A139+A118+A98</f>
        <v>249</v>
      </c>
      <c r="B286" s="387" t="s">
        <v>228</v>
      </c>
      <c r="C286" s="387"/>
      <c r="D286" s="387"/>
      <c r="E286" s="195"/>
      <c r="F286" s="195">
        <f>F285+F274+F195+F187+F139+F118+F98</f>
        <v>215.79700000000003</v>
      </c>
      <c r="G286" s="195">
        <f t="shared" ref="G286:H286" si="58">G285+G274+G195+G187+G139+G118+G98</f>
        <v>973.17500000000007</v>
      </c>
      <c r="H286" s="195">
        <f t="shared" si="58"/>
        <v>0.13</v>
      </c>
      <c r="I286" s="195" t="s">
        <v>1151</v>
      </c>
      <c r="J286" s="335">
        <f>J285+J273+J262+J195+J186+J166+J138+J129+J117+J111+J97+J54</f>
        <v>1720938989</v>
      </c>
      <c r="K286" s="335">
        <f>K285+K273+K262+K195+K186+K166+K138+K129+K117+K111+K97+K54</f>
        <v>1727179243</v>
      </c>
      <c r="L286" s="335"/>
      <c r="M286" s="335"/>
      <c r="N286" s="335"/>
      <c r="O286" s="335"/>
      <c r="P286" s="335"/>
      <c r="Q286" s="335"/>
      <c r="R286" s="335">
        <f>R285+R273+R262+R195+R186+R166+R138+R129+R117+R111+R97+R54</f>
        <v>1591041467</v>
      </c>
      <c r="S286" s="336"/>
      <c r="T286" s="337"/>
      <c r="U286" s="196"/>
      <c r="V286" s="313"/>
    </row>
    <row r="287" spans="1:24" s="328" customFormat="1" ht="22.5" customHeight="1">
      <c r="A287" s="323"/>
      <c r="B287" s="324"/>
      <c r="C287" s="324"/>
      <c r="D287" s="324"/>
      <c r="E287" s="323"/>
      <c r="F287" s="323"/>
      <c r="G287" s="323"/>
      <c r="H287" s="323"/>
      <c r="I287" s="323"/>
      <c r="J287" s="323"/>
      <c r="K287" s="323"/>
      <c r="L287" s="323"/>
      <c r="M287" s="323"/>
      <c r="N287" s="323"/>
      <c r="O287" s="323"/>
      <c r="P287" s="323"/>
      <c r="Q287" s="323"/>
      <c r="R287" s="323"/>
      <c r="S287" s="325"/>
      <c r="T287" s="326"/>
      <c r="U287" s="325"/>
      <c r="V287" s="327"/>
    </row>
    <row r="288" spans="1:24" s="23" customFormat="1" ht="15.75" customHeight="1">
      <c r="A288" s="9"/>
      <c r="C288" s="36"/>
      <c r="F288" s="22"/>
      <c r="I288" s="24"/>
      <c r="J288" s="74"/>
      <c r="K288" s="74"/>
      <c r="N288" s="350" t="s">
        <v>576</v>
      </c>
      <c r="O288" s="350"/>
      <c r="P288" s="350" t="s">
        <v>577</v>
      </c>
      <c r="Q288" s="350"/>
      <c r="R288" s="350" t="s">
        <v>578</v>
      </c>
      <c r="S288" s="350"/>
      <c r="T288" s="350" t="s">
        <v>579</v>
      </c>
      <c r="U288" s="350"/>
      <c r="V288" s="47"/>
    </row>
    <row r="289" spans="1:25" s="23" customFormat="1">
      <c r="A289" s="9"/>
      <c r="C289" s="36"/>
      <c r="F289" s="22"/>
      <c r="I289" s="24"/>
      <c r="J289" s="74"/>
      <c r="K289" s="74"/>
      <c r="N289" s="351" t="s">
        <v>580</v>
      </c>
      <c r="O289" s="352"/>
      <c r="P289" s="353">
        <v>6000000</v>
      </c>
      <c r="Q289" s="354"/>
      <c r="R289" s="353">
        <v>6000000</v>
      </c>
      <c r="S289" s="354"/>
      <c r="T289" s="355">
        <f>P289-R289</f>
        <v>0</v>
      </c>
      <c r="U289" s="356"/>
      <c r="V289" s="29"/>
    </row>
    <row r="290" spans="1:25" s="19" customFormat="1" ht="17.25" customHeight="1">
      <c r="B290" s="32"/>
      <c r="C290" s="37"/>
      <c r="D290" s="32"/>
      <c r="E290" s="32"/>
      <c r="F290" s="32"/>
      <c r="G290" s="32"/>
      <c r="H290" s="32"/>
      <c r="J290" s="92"/>
      <c r="K290" s="74"/>
      <c r="N290" s="357" t="s">
        <v>581</v>
      </c>
      <c r="O290" s="358"/>
      <c r="P290" s="359">
        <v>360900000</v>
      </c>
      <c r="Q290" s="360"/>
      <c r="R290" s="359">
        <v>360900000</v>
      </c>
      <c r="S290" s="360"/>
      <c r="T290" s="355">
        <f t="shared" ref="T290:T293" si="59">P290-R290</f>
        <v>0</v>
      </c>
      <c r="U290" s="356"/>
      <c r="V290" s="46"/>
    </row>
    <row r="291" spans="1:25" s="35" customFormat="1" ht="17.25" customHeight="1">
      <c r="A291" s="381" t="s">
        <v>354</v>
      </c>
      <c r="B291" s="381"/>
      <c r="C291" s="38" t="s">
        <v>355</v>
      </c>
      <c r="D291" s="381" t="s">
        <v>356</v>
      </c>
      <c r="E291" s="381"/>
      <c r="F291" s="381"/>
      <c r="G291" s="381"/>
      <c r="H291" s="7"/>
      <c r="I291" s="422" t="s">
        <v>357</v>
      </c>
      <c r="J291" s="422"/>
      <c r="K291" s="422"/>
      <c r="L291" s="381" t="s">
        <v>358</v>
      </c>
      <c r="M291" s="381"/>
      <c r="N291" s="357" t="s">
        <v>627</v>
      </c>
      <c r="O291" s="358"/>
      <c r="P291" s="359">
        <v>587700000</v>
      </c>
      <c r="Q291" s="360"/>
      <c r="R291" s="359">
        <v>587700000</v>
      </c>
      <c r="S291" s="360"/>
      <c r="T291" s="355">
        <f t="shared" si="59"/>
        <v>0</v>
      </c>
      <c r="U291" s="356"/>
      <c r="V291" s="76"/>
      <c r="X291" s="392"/>
      <c r="Y291" s="392"/>
    </row>
    <row r="292" spans="1:25" s="43" customFormat="1" ht="17.25" customHeight="1">
      <c r="A292" s="381" t="s">
        <v>359</v>
      </c>
      <c r="B292" s="381"/>
      <c r="C292" s="38" t="s">
        <v>574</v>
      </c>
      <c r="D292" s="381" t="s">
        <v>359</v>
      </c>
      <c r="E292" s="381"/>
      <c r="F292" s="381"/>
      <c r="G292" s="381"/>
      <c r="H292" s="4"/>
      <c r="I292" s="381" t="s">
        <v>359</v>
      </c>
      <c r="J292" s="381"/>
      <c r="K292" s="381"/>
      <c r="L292" s="381" t="s">
        <v>575</v>
      </c>
      <c r="M292" s="381"/>
      <c r="N292" s="357" t="s">
        <v>776</v>
      </c>
      <c r="O292" s="358"/>
      <c r="P292" s="359">
        <v>245600000</v>
      </c>
      <c r="Q292" s="360"/>
      <c r="R292" s="359">
        <v>245600000</v>
      </c>
      <c r="S292" s="360"/>
      <c r="T292" s="355">
        <f t="shared" si="59"/>
        <v>0</v>
      </c>
      <c r="U292" s="356"/>
      <c r="V292" s="46"/>
      <c r="Y292" s="147"/>
    </row>
    <row r="293" spans="1:25" ht="15" customHeight="1">
      <c r="A293" s="381"/>
      <c r="B293" s="381"/>
      <c r="C293" s="38"/>
      <c r="D293" s="381"/>
      <c r="E293" s="381"/>
      <c r="F293" s="381"/>
      <c r="G293" s="381"/>
      <c r="H293" s="7"/>
      <c r="I293" s="382"/>
      <c r="J293" s="382"/>
      <c r="K293" s="382"/>
      <c r="L293" s="381"/>
      <c r="M293" s="381"/>
      <c r="N293" s="357" t="s">
        <v>805</v>
      </c>
      <c r="O293" s="358"/>
      <c r="P293" s="359">
        <v>146800000</v>
      </c>
      <c r="Q293" s="360"/>
      <c r="R293" s="359">
        <v>146800000</v>
      </c>
      <c r="S293" s="360"/>
      <c r="T293" s="355">
        <f t="shared" si="59"/>
        <v>0</v>
      </c>
      <c r="U293" s="356"/>
      <c r="V293" s="76"/>
      <c r="Y293" s="314"/>
    </row>
    <row r="294" spans="1:25" s="157" customFormat="1" ht="15" customHeight="1">
      <c r="A294" s="154"/>
      <c r="B294" s="154"/>
      <c r="C294" s="38"/>
      <c r="D294" s="154"/>
      <c r="E294" s="154"/>
      <c r="F294" s="154"/>
      <c r="G294" s="154"/>
      <c r="H294" s="7"/>
      <c r="I294" s="155"/>
      <c r="J294" s="155"/>
      <c r="K294" s="155"/>
      <c r="L294" s="154"/>
      <c r="M294" s="154"/>
      <c r="N294" s="357" t="s">
        <v>881</v>
      </c>
      <c r="O294" s="358"/>
      <c r="P294" s="359">
        <v>74000000</v>
      </c>
      <c r="Q294" s="360"/>
      <c r="R294" s="359">
        <v>73981700</v>
      </c>
      <c r="S294" s="360"/>
      <c r="T294" s="425">
        <f>P294-R294</f>
        <v>18300</v>
      </c>
      <c r="U294" s="352"/>
      <c r="V294" s="76"/>
      <c r="Y294" s="156"/>
    </row>
    <row r="295" spans="1:25" s="206" customFormat="1" ht="15" customHeight="1">
      <c r="A295" s="203"/>
      <c r="B295" s="203"/>
      <c r="C295" s="38"/>
      <c r="D295" s="203"/>
      <c r="E295" s="203"/>
      <c r="F295" s="203"/>
      <c r="G295" s="203"/>
      <c r="H295" s="7"/>
      <c r="I295" s="204"/>
      <c r="J295" s="204"/>
      <c r="K295" s="204"/>
      <c r="L295" s="203"/>
      <c r="M295" s="203"/>
      <c r="N295" s="357" t="s">
        <v>1117</v>
      </c>
      <c r="O295" s="358"/>
      <c r="P295" s="359">
        <v>116000000</v>
      </c>
      <c r="Q295" s="360"/>
      <c r="R295" s="359">
        <v>116000000</v>
      </c>
      <c r="S295" s="360"/>
      <c r="T295" s="361" t="s">
        <v>1134</v>
      </c>
      <c r="U295" s="362"/>
      <c r="V295" s="76"/>
      <c r="Y295" s="205"/>
    </row>
    <row r="296" spans="1:25" s="320" customFormat="1" ht="15" customHeight="1">
      <c r="A296" s="316"/>
      <c r="B296" s="316"/>
      <c r="C296" s="38"/>
      <c r="D296" s="316"/>
      <c r="E296" s="316"/>
      <c r="F296" s="316"/>
      <c r="G296" s="316"/>
      <c r="H296" s="7"/>
      <c r="I296" s="317"/>
      <c r="J296" s="317"/>
      <c r="K296" s="317"/>
      <c r="L296" s="316"/>
      <c r="M296" s="316"/>
      <c r="N296" s="427" t="s">
        <v>1118</v>
      </c>
      <c r="O296" s="428"/>
      <c r="P296" s="346">
        <v>54460000</v>
      </c>
      <c r="Q296" s="347"/>
      <c r="R296" s="346">
        <v>54059767</v>
      </c>
      <c r="S296" s="347"/>
      <c r="T296" s="318"/>
      <c r="U296" s="319"/>
      <c r="V296" s="76"/>
      <c r="Y296" s="340" t="s">
        <v>1148</v>
      </c>
    </row>
    <row r="297" spans="1:25" ht="19.5" customHeight="1">
      <c r="A297" s="381"/>
      <c r="B297" s="381"/>
      <c r="C297" s="38"/>
      <c r="D297" s="381"/>
      <c r="E297" s="381"/>
      <c r="F297" s="381"/>
      <c r="G297" s="381"/>
      <c r="H297" s="4"/>
      <c r="I297" s="382"/>
      <c r="J297" s="382"/>
      <c r="K297" s="382"/>
      <c r="L297" s="381"/>
      <c r="M297" s="381"/>
      <c r="N297" s="383" t="s">
        <v>582</v>
      </c>
      <c r="O297" s="384"/>
      <c r="P297" s="385">
        <f>SUM(P289:P296)</f>
        <v>1591460000</v>
      </c>
      <c r="Q297" s="386"/>
      <c r="R297" s="385">
        <f>SUM(R289:R296)</f>
        <v>1591041467</v>
      </c>
      <c r="S297" s="386"/>
      <c r="T297" s="401">
        <f>SUM(T289:T294)</f>
        <v>18300</v>
      </c>
      <c r="U297" s="402"/>
      <c r="V297" s="46"/>
      <c r="Y297" s="302">
        <f>P297-R286</f>
        <v>418533</v>
      </c>
    </row>
    <row r="298" spans="1:25" ht="17.25" customHeight="1">
      <c r="A298" s="381"/>
      <c r="B298" s="381"/>
      <c r="C298" s="38"/>
      <c r="D298" s="381"/>
      <c r="E298" s="381"/>
      <c r="F298" s="381"/>
      <c r="G298" s="381"/>
      <c r="H298" s="7"/>
      <c r="I298" s="382"/>
      <c r="J298" s="382"/>
      <c r="K298" s="382"/>
      <c r="L298" s="399"/>
      <c r="M298" s="381"/>
      <c r="O298" s="392"/>
      <c r="P298" s="393"/>
      <c r="R298" s="403"/>
      <c r="S298" s="403"/>
      <c r="V298" s="46"/>
      <c r="Y298" s="334">
        <f>R286-R297</f>
        <v>0</v>
      </c>
    </row>
    <row r="299" spans="1:25" s="71" customFormat="1" ht="17.25" customHeight="1">
      <c r="A299" s="66"/>
      <c r="B299" s="66"/>
      <c r="C299" s="38"/>
      <c r="D299" s="66"/>
      <c r="E299" s="66"/>
      <c r="F299" s="66"/>
      <c r="G299" s="66"/>
      <c r="H299" s="7"/>
      <c r="I299" s="67"/>
      <c r="J299" s="93"/>
      <c r="K299" s="93"/>
      <c r="L299" s="68"/>
      <c r="M299" s="66"/>
      <c r="N299" s="426"/>
      <c r="O299" s="426"/>
      <c r="P299" s="70"/>
      <c r="Q299" s="31"/>
      <c r="R299" s="89"/>
      <c r="S299" s="72"/>
      <c r="T299" s="208"/>
      <c r="V299" s="69"/>
    </row>
    <row r="300" spans="1:25" s="71" customFormat="1" ht="17.25" customHeight="1">
      <c r="A300" s="66"/>
      <c r="B300" s="66"/>
      <c r="C300" s="38"/>
      <c r="D300" s="66"/>
      <c r="E300" s="66"/>
      <c r="F300" s="66"/>
      <c r="G300" s="66"/>
      <c r="H300" s="7"/>
      <c r="I300" s="67"/>
      <c r="J300" s="93"/>
      <c r="K300" s="93"/>
      <c r="L300" s="68"/>
      <c r="M300" s="66"/>
      <c r="O300" s="69"/>
      <c r="P300" s="70"/>
      <c r="Q300" s="31"/>
      <c r="R300" s="423"/>
      <c r="S300" s="423"/>
      <c r="T300" s="423"/>
      <c r="V300" s="69"/>
    </row>
    <row r="301" spans="1:25" s="71" customFormat="1" ht="17.25" customHeight="1">
      <c r="A301" s="66"/>
      <c r="B301" s="66"/>
      <c r="C301" s="38"/>
      <c r="D301" s="66"/>
      <c r="E301" s="66"/>
      <c r="F301" s="66"/>
      <c r="G301" s="66"/>
      <c r="H301" s="7"/>
      <c r="I301" s="67"/>
      <c r="J301" s="93"/>
      <c r="K301" s="93"/>
      <c r="L301" s="68"/>
      <c r="M301" s="66"/>
      <c r="O301" s="69"/>
      <c r="P301" s="70"/>
      <c r="Q301" s="31"/>
      <c r="R301" s="421"/>
      <c r="S301" s="421"/>
      <c r="T301" s="29"/>
      <c r="V301" s="69"/>
    </row>
    <row r="302" spans="1:25" s="71" customFormat="1" ht="17.25" customHeight="1">
      <c r="A302" s="66"/>
      <c r="B302" s="66"/>
      <c r="C302" s="38"/>
      <c r="D302" s="66"/>
      <c r="E302" s="66"/>
      <c r="F302" s="66"/>
      <c r="G302" s="66"/>
      <c r="H302" s="7"/>
      <c r="I302" s="67"/>
      <c r="J302" s="93"/>
      <c r="K302" s="93"/>
      <c r="L302" s="68"/>
      <c r="M302" s="66"/>
      <c r="O302" s="69"/>
      <c r="P302" s="70"/>
      <c r="Q302" s="31"/>
      <c r="R302" s="89"/>
      <c r="S302" s="72"/>
      <c r="T302" s="29"/>
      <c r="V302" s="69"/>
    </row>
    <row r="303" spans="1:25" s="71" customFormat="1" ht="17.25" customHeight="1">
      <c r="A303" s="66"/>
      <c r="B303" s="66"/>
      <c r="C303" s="38"/>
      <c r="D303" s="66"/>
      <c r="E303" s="66"/>
      <c r="F303" s="66"/>
      <c r="G303" s="66"/>
      <c r="H303" s="7"/>
      <c r="I303" s="67"/>
      <c r="J303" s="93"/>
      <c r="K303" s="93"/>
      <c r="L303" s="68"/>
      <c r="M303" s="66"/>
      <c r="O303" s="69"/>
      <c r="P303" s="70"/>
      <c r="Q303" s="31"/>
      <c r="R303" s="89"/>
      <c r="S303" s="72"/>
      <c r="T303" s="29"/>
      <c r="V303" s="69"/>
    </row>
    <row r="304" spans="1:25" s="71" customFormat="1" ht="17.25" customHeight="1">
      <c r="A304" s="66"/>
      <c r="B304" s="66"/>
      <c r="C304" s="38"/>
      <c r="D304" s="66"/>
      <c r="E304" s="66"/>
      <c r="F304" s="66"/>
      <c r="G304" s="66"/>
      <c r="H304" s="7"/>
      <c r="I304" s="67"/>
      <c r="J304" s="93"/>
      <c r="K304" s="93"/>
      <c r="L304" s="68"/>
      <c r="M304" s="66"/>
      <c r="O304" s="69"/>
      <c r="P304" s="70"/>
      <c r="Q304" s="31"/>
      <c r="R304" s="89"/>
      <c r="S304" s="72"/>
      <c r="T304" s="29"/>
      <c r="V304" s="69"/>
    </row>
    <row r="305" spans="1:25" s="71" customFormat="1" ht="17.25" customHeight="1">
      <c r="A305" s="66"/>
      <c r="B305" s="66"/>
      <c r="C305" s="38"/>
      <c r="D305" s="66"/>
      <c r="E305" s="66"/>
      <c r="F305" s="66"/>
      <c r="G305" s="66"/>
      <c r="H305" s="7"/>
      <c r="I305" s="67"/>
      <c r="J305" s="93"/>
      <c r="K305" s="93"/>
      <c r="L305" s="68"/>
      <c r="M305" s="66"/>
      <c r="O305" s="69"/>
      <c r="P305" s="70"/>
      <c r="Q305" s="31"/>
      <c r="R305" s="89"/>
      <c r="S305" s="72"/>
      <c r="T305" s="29"/>
      <c r="V305" s="69"/>
    </row>
    <row r="306" spans="1:25" s="84" customFormat="1" ht="17.25" customHeight="1">
      <c r="A306" s="79"/>
      <c r="B306" s="79"/>
      <c r="C306" s="38"/>
      <c r="D306" s="79"/>
      <c r="E306" s="79"/>
      <c r="F306" s="79"/>
      <c r="G306" s="79"/>
      <c r="H306" s="7"/>
      <c r="I306" s="80"/>
      <c r="J306" s="93"/>
      <c r="K306" s="93"/>
      <c r="L306" s="81"/>
      <c r="M306" s="79"/>
      <c r="O306" s="82"/>
      <c r="P306" s="83"/>
      <c r="Q306" s="31"/>
      <c r="R306" s="89"/>
      <c r="S306" s="85"/>
      <c r="T306" s="29"/>
      <c r="V306" s="82"/>
    </row>
    <row r="307" spans="1:25" s="84" customFormat="1" ht="17.25" customHeight="1">
      <c r="A307" s="79"/>
      <c r="B307" s="79"/>
      <c r="C307" s="38"/>
      <c r="D307" s="79"/>
      <c r="E307" s="79"/>
      <c r="F307" s="79"/>
      <c r="G307" s="79"/>
      <c r="H307" s="7"/>
      <c r="I307" s="80"/>
      <c r="J307" s="93"/>
      <c r="K307" s="93"/>
      <c r="L307" s="81"/>
      <c r="M307" s="79"/>
      <c r="O307" s="82"/>
      <c r="P307" s="83"/>
      <c r="Q307" s="31"/>
      <c r="R307" s="89"/>
      <c r="S307" s="85"/>
      <c r="T307" s="29"/>
      <c r="V307" s="82"/>
    </row>
    <row r="308" spans="1:25" s="84" customFormat="1" ht="17.25" customHeight="1">
      <c r="A308" s="79"/>
      <c r="B308" s="79"/>
      <c r="C308" s="38"/>
      <c r="D308" s="79"/>
      <c r="E308" s="79"/>
      <c r="F308" s="79"/>
      <c r="G308" s="79"/>
      <c r="H308" s="7"/>
      <c r="I308" s="80"/>
      <c r="J308" s="93"/>
      <c r="K308" s="93"/>
      <c r="L308" s="81"/>
      <c r="M308" s="79"/>
      <c r="O308" s="82"/>
      <c r="P308" s="83"/>
      <c r="Q308" s="31"/>
      <c r="R308" s="89"/>
      <c r="S308" s="85"/>
      <c r="T308" s="29"/>
      <c r="V308" s="82"/>
    </row>
    <row r="309" spans="1:25" s="84" customFormat="1" ht="17.25" customHeight="1">
      <c r="A309" s="79"/>
      <c r="B309" s="79"/>
      <c r="C309" s="38"/>
      <c r="D309" s="79"/>
      <c r="E309" s="79"/>
      <c r="F309" s="79"/>
      <c r="G309" s="79"/>
      <c r="H309" s="7"/>
      <c r="I309" s="80"/>
      <c r="J309" s="93"/>
      <c r="K309" s="93"/>
      <c r="L309" s="81"/>
      <c r="M309" s="79"/>
      <c r="O309" s="82"/>
      <c r="P309" s="83"/>
      <c r="Q309" s="31"/>
      <c r="R309" s="89"/>
      <c r="S309" s="85"/>
      <c r="T309" s="424"/>
      <c r="U309" s="424"/>
      <c r="V309" s="82"/>
    </row>
    <row r="310" spans="1:25" s="84" customFormat="1" ht="17.25" customHeight="1">
      <c r="A310" s="79"/>
      <c r="B310" s="79"/>
      <c r="C310" s="38"/>
      <c r="D310" s="79"/>
      <c r="E310" s="79"/>
      <c r="F310" s="79"/>
      <c r="G310" s="79"/>
      <c r="H310" s="7"/>
      <c r="I310" s="80"/>
      <c r="J310" s="93"/>
      <c r="K310" s="93"/>
      <c r="L310" s="81"/>
      <c r="M310" s="79"/>
      <c r="O310" s="82"/>
      <c r="P310" s="83"/>
      <c r="Q310" s="31"/>
      <c r="R310" s="89"/>
      <c r="S310" s="85"/>
      <c r="T310" s="29"/>
      <c r="V310" s="82"/>
    </row>
    <row r="311" spans="1:25" s="84" customFormat="1" ht="17.25" customHeight="1">
      <c r="A311" s="79"/>
      <c r="B311" s="79"/>
      <c r="C311" s="38"/>
      <c r="D311" s="79"/>
      <c r="E311" s="79"/>
      <c r="F311" s="79"/>
      <c r="G311" s="79"/>
      <c r="H311" s="7"/>
      <c r="I311" s="80"/>
      <c r="J311" s="93"/>
      <c r="K311" s="93"/>
      <c r="L311" s="81"/>
      <c r="M311" s="79"/>
      <c r="O311" s="82"/>
      <c r="P311" s="83"/>
      <c r="Q311" s="31"/>
      <c r="R311" s="421"/>
      <c r="S311" s="421"/>
      <c r="T311" s="29"/>
      <c r="V311" s="82"/>
      <c r="Y311" s="148"/>
    </row>
    <row r="312" spans="1:25" s="84" customFormat="1" ht="17.25" customHeight="1">
      <c r="A312" s="79"/>
      <c r="B312" s="79"/>
      <c r="C312" s="38"/>
      <c r="D312" s="79"/>
      <c r="E312" s="79"/>
      <c r="F312" s="79"/>
      <c r="G312" s="79"/>
      <c r="H312" s="7"/>
      <c r="I312" s="80"/>
      <c r="J312" s="93"/>
      <c r="K312" s="93"/>
      <c r="L312" s="81"/>
      <c r="M312" s="79"/>
      <c r="O312" s="82"/>
      <c r="P312" s="83"/>
      <c r="Q312" s="31"/>
      <c r="R312" s="89"/>
      <c r="S312" s="85"/>
      <c r="T312" s="29"/>
      <c r="V312" s="82"/>
      <c r="Y312" s="148"/>
    </row>
    <row r="313" spans="1:25" s="71" customFormat="1" ht="17.25" customHeight="1">
      <c r="A313" s="79"/>
      <c r="B313" s="79"/>
      <c r="C313" s="38"/>
      <c r="D313" s="79"/>
      <c r="E313" s="79"/>
      <c r="F313" s="79"/>
      <c r="G313" s="79"/>
      <c r="H313" s="7"/>
      <c r="I313" s="80"/>
      <c r="J313" s="93"/>
      <c r="K313" s="93"/>
      <c r="L313" s="81"/>
      <c r="M313" s="79"/>
      <c r="N313" s="84"/>
      <c r="O313" s="82"/>
      <c r="P313" s="83"/>
      <c r="Q313" s="31"/>
      <c r="R313" s="421"/>
      <c r="S313" s="421"/>
      <c r="T313" s="29"/>
      <c r="U313" s="84"/>
      <c r="V313" s="82"/>
    </row>
    <row r="314" spans="1:25" s="71" customFormat="1" ht="17.25" customHeight="1">
      <c r="A314" s="79"/>
      <c r="B314" s="79"/>
      <c r="C314" s="38"/>
      <c r="D314" s="79"/>
      <c r="E314" s="79"/>
      <c r="F314" s="79"/>
      <c r="G314" s="79"/>
      <c r="H314" s="7"/>
      <c r="I314" s="80"/>
      <c r="J314" s="93"/>
      <c r="K314" s="93"/>
      <c r="L314" s="81"/>
      <c r="M314" s="79"/>
      <c r="N314" s="84"/>
      <c r="O314" s="82"/>
      <c r="P314" s="83"/>
      <c r="Q314" s="31"/>
      <c r="R314" s="89"/>
      <c r="S314" s="85"/>
      <c r="T314" s="29"/>
      <c r="U314" s="84"/>
      <c r="V314" s="82"/>
    </row>
    <row r="315" spans="1:25" s="71" customFormat="1" ht="17.25" customHeight="1">
      <c r="A315" s="79"/>
      <c r="B315" s="79"/>
      <c r="C315" s="38"/>
      <c r="D315" s="79"/>
      <c r="E315" s="79"/>
      <c r="F315" s="79"/>
      <c r="G315" s="79"/>
      <c r="H315" s="7"/>
      <c r="I315" s="80"/>
      <c r="J315" s="93"/>
      <c r="K315" s="93"/>
      <c r="L315" s="81"/>
      <c r="M315" s="79"/>
      <c r="N315" s="84"/>
      <c r="O315" s="82"/>
      <c r="P315" s="83"/>
      <c r="Q315" s="31"/>
      <c r="R315" s="89"/>
      <c r="S315" s="85"/>
      <c r="T315" s="29"/>
      <c r="U315" s="84"/>
      <c r="V315" s="82"/>
    </row>
    <row r="316" spans="1:25">
      <c r="A316" s="79"/>
      <c r="B316" s="79"/>
      <c r="C316" s="38"/>
      <c r="D316" s="79"/>
      <c r="E316" s="79"/>
      <c r="F316" s="79"/>
      <c r="G316" s="79"/>
      <c r="H316" s="7"/>
      <c r="I316" s="80"/>
      <c r="J316" s="93"/>
      <c r="K316" s="93"/>
      <c r="L316" s="81"/>
      <c r="M316" s="79"/>
      <c r="N316" s="84"/>
      <c r="O316" s="82"/>
      <c r="P316" s="83"/>
      <c r="R316" s="89"/>
      <c r="S316" s="85"/>
      <c r="U316" s="84"/>
      <c r="V316" s="82"/>
    </row>
    <row r="317" spans="1:25">
      <c r="A317" s="79"/>
      <c r="B317" s="79"/>
      <c r="C317" s="38"/>
      <c r="D317" s="79"/>
      <c r="E317" s="79"/>
      <c r="F317" s="79"/>
      <c r="G317" s="79"/>
      <c r="H317" s="7"/>
      <c r="I317" s="80"/>
      <c r="J317" s="93"/>
      <c r="K317" s="93"/>
      <c r="L317" s="81"/>
      <c r="M317" s="79"/>
      <c r="N317" s="84"/>
      <c r="O317" s="82"/>
      <c r="P317" s="83"/>
      <c r="R317" s="89"/>
      <c r="S317" s="85"/>
      <c r="U317" s="84"/>
      <c r="V317" s="82"/>
    </row>
    <row r="318" spans="1:25">
      <c r="A318" s="79"/>
      <c r="B318" s="79"/>
      <c r="C318" s="38"/>
      <c r="D318" s="79"/>
      <c r="E318" s="79"/>
      <c r="F318" s="79"/>
      <c r="G318" s="79"/>
      <c r="H318" s="7"/>
      <c r="I318" s="80"/>
      <c r="J318" s="93"/>
      <c r="K318" s="93"/>
      <c r="L318" s="81"/>
      <c r="M318" s="79"/>
      <c r="N318" s="84"/>
      <c r="O318" s="82"/>
      <c r="P318" s="83"/>
      <c r="R318" s="89"/>
      <c r="S318" s="85"/>
      <c r="U318" s="84"/>
      <c r="V318" s="82"/>
    </row>
    <row r="319" spans="1:25">
      <c r="A319" s="79"/>
      <c r="B319" s="79"/>
      <c r="C319" s="38"/>
      <c r="D319" s="79"/>
      <c r="E319" s="79"/>
      <c r="F319" s="79"/>
      <c r="G319" s="79"/>
      <c r="H319" s="7"/>
      <c r="I319" s="80"/>
      <c r="J319" s="93"/>
      <c r="K319" s="93"/>
      <c r="L319" s="81"/>
      <c r="M319" s="79"/>
      <c r="N319" s="84"/>
      <c r="O319" s="82"/>
      <c r="P319" s="83"/>
      <c r="R319" s="89"/>
      <c r="S319" s="85"/>
      <c r="U319" s="84"/>
      <c r="V319" s="82"/>
    </row>
    <row r="320" spans="1:25">
      <c r="A320" s="66"/>
      <c r="B320" s="66"/>
      <c r="C320" s="38"/>
      <c r="D320" s="66"/>
      <c r="E320" s="66"/>
      <c r="F320" s="66"/>
      <c r="G320" s="66"/>
      <c r="H320" s="7"/>
      <c r="I320" s="67"/>
      <c r="J320" s="93"/>
      <c r="K320" s="93"/>
      <c r="L320" s="68"/>
      <c r="M320" s="66"/>
      <c r="N320" s="71"/>
      <c r="O320" s="69"/>
      <c r="P320" s="70"/>
      <c r="R320" s="89"/>
      <c r="S320" s="72"/>
      <c r="U320" s="71"/>
      <c r="V320" s="69"/>
    </row>
    <row r="321" spans="1:22">
      <c r="A321" s="66"/>
      <c r="B321" s="66"/>
      <c r="C321" s="38"/>
      <c r="D321" s="66"/>
      <c r="E321" s="66"/>
      <c r="F321" s="66"/>
      <c r="G321" s="66"/>
      <c r="H321" s="7"/>
      <c r="I321" s="67"/>
      <c r="J321" s="93"/>
      <c r="K321" s="93"/>
      <c r="L321" s="68"/>
      <c r="M321" s="66"/>
      <c r="N321" s="71"/>
      <c r="O321" s="69"/>
      <c r="P321" s="70"/>
      <c r="R321" s="89"/>
      <c r="S321" s="72"/>
      <c r="U321" s="71"/>
      <c r="V321" s="69"/>
    </row>
    <row r="322" spans="1:22">
      <c r="A322" s="66"/>
      <c r="B322" s="66"/>
      <c r="C322" s="38"/>
      <c r="D322" s="66"/>
      <c r="E322" s="66"/>
      <c r="F322" s="66"/>
      <c r="G322" s="66"/>
      <c r="H322" s="7"/>
      <c r="I322" s="67"/>
      <c r="J322" s="93"/>
      <c r="K322" s="93"/>
      <c r="L322" s="68"/>
      <c r="M322" s="66"/>
      <c r="N322" s="71"/>
      <c r="O322" s="69"/>
      <c r="P322" s="70"/>
      <c r="R322" s="89"/>
      <c r="S322" s="72"/>
      <c r="U322" s="71"/>
      <c r="V322" s="69"/>
    </row>
    <row r="323" spans="1:22">
      <c r="A323" s="381"/>
      <c r="B323" s="381"/>
      <c r="C323" s="38"/>
      <c r="D323" s="381"/>
      <c r="E323" s="381"/>
      <c r="F323" s="381"/>
      <c r="G323" s="381"/>
      <c r="H323" s="4"/>
      <c r="I323" s="382"/>
      <c r="J323" s="382"/>
      <c r="K323" s="382"/>
      <c r="L323" s="400"/>
      <c r="M323" s="381"/>
      <c r="P323" s="39"/>
      <c r="Q323" s="40"/>
      <c r="R323" s="78"/>
      <c r="S323" s="39"/>
      <c r="T323" s="73"/>
      <c r="U323" s="39"/>
      <c r="V323" s="45"/>
    </row>
    <row r="324" spans="1:22">
      <c r="L324" s="404"/>
      <c r="M324" s="405"/>
      <c r="O324" s="392"/>
      <c r="P324" s="393"/>
      <c r="Q324" s="40"/>
      <c r="R324" s="78"/>
      <c r="S324" s="39"/>
      <c r="T324" s="397"/>
      <c r="U324" s="397"/>
      <c r="V324" s="44"/>
    </row>
    <row r="325" spans="1:22">
      <c r="K325" s="92"/>
      <c r="M325" s="41"/>
      <c r="O325" s="392"/>
      <c r="P325" s="393"/>
      <c r="Q325" s="40"/>
      <c r="S325" s="39"/>
      <c r="T325" s="398"/>
      <c r="U325" s="398"/>
      <c r="V325" s="44"/>
    </row>
    <row r="326" spans="1:22">
      <c r="P326" s="39"/>
      <c r="Q326" s="40"/>
      <c r="S326" s="39"/>
      <c r="T326" s="398"/>
      <c r="U326" s="398"/>
      <c r="V326" s="44"/>
    </row>
    <row r="327" spans="1:22">
      <c r="L327" s="33"/>
      <c r="P327" s="39"/>
      <c r="Q327" s="40"/>
      <c r="R327" s="78"/>
      <c r="S327" s="39"/>
      <c r="T327" s="397"/>
      <c r="U327" s="397"/>
      <c r="V327" s="45"/>
    </row>
    <row r="328" spans="1:22">
      <c r="I328" s="34"/>
      <c r="P328" s="39"/>
      <c r="Q328" s="40"/>
      <c r="R328" s="78"/>
      <c r="S328" s="39"/>
      <c r="T328" s="397"/>
      <c r="U328" s="397"/>
      <c r="V328" s="45"/>
    </row>
    <row r="329" spans="1:22">
      <c r="P329" s="39"/>
      <c r="Q329" s="40"/>
      <c r="R329" s="78"/>
      <c r="S329" s="39"/>
      <c r="T329" s="397"/>
      <c r="U329" s="398"/>
      <c r="V329" s="45"/>
    </row>
  </sheetData>
  <mergeCells count="134">
    <mergeCell ref="X291:Y291"/>
    <mergeCell ref="R311:S311"/>
    <mergeCell ref="R313:S313"/>
    <mergeCell ref="R301:S301"/>
    <mergeCell ref="A291:B291"/>
    <mergeCell ref="D291:G291"/>
    <mergeCell ref="I291:K291"/>
    <mergeCell ref="L291:M291"/>
    <mergeCell ref="A292:B292"/>
    <mergeCell ref="D292:G292"/>
    <mergeCell ref="I292:K292"/>
    <mergeCell ref="L292:M292"/>
    <mergeCell ref="R300:T300"/>
    <mergeCell ref="R291:S291"/>
    <mergeCell ref="N294:O294"/>
    <mergeCell ref="P294:Q294"/>
    <mergeCell ref="T309:U309"/>
    <mergeCell ref="R294:S294"/>
    <mergeCell ref="T292:U292"/>
    <mergeCell ref="T294:U294"/>
    <mergeCell ref="N295:O295"/>
    <mergeCell ref="P295:Q295"/>
    <mergeCell ref="N299:O299"/>
    <mergeCell ref="N296:O296"/>
    <mergeCell ref="V4:V5"/>
    <mergeCell ref="N292:O292"/>
    <mergeCell ref="P292:Q292"/>
    <mergeCell ref="R292:S292"/>
    <mergeCell ref="B7:D7"/>
    <mergeCell ref="B119:D119"/>
    <mergeCell ref="B129:D129"/>
    <mergeCell ref="B98:D98"/>
    <mergeCell ref="B112:D112"/>
    <mergeCell ref="B187:D187"/>
    <mergeCell ref="B273:D273"/>
    <mergeCell ref="B139:D139"/>
    <mergeCell ref="B166:D166"/>
    <mergeCell ref="B140:D140"/>
    <mergeCell ref="A196:D196"/>
    <mergeCell ref="B263:D263"/>
    <mergeCell ref="B188:C188"/>
    <mergeCell ref="B186:D186"/>
    <mergeCell ref="B262:D262"/>
    <mergeCell ref="B99:D99"/>
    <mergeCell ref="B111:D111"/>
    <mergeCell ref="B117:D117"/>
    <mergeCell ref="B167:D167"/>
    <mergeCell ref="B130:D130"/>
    <mergeCell ref="T327:U327"/>
    <mergeCell ref="T328:U328"/>
    <mergeCell ref="T329:U329"/>
    <mergeCell ref="L297:M297"/>
    <mergeCell ref="A293:B293"/>
    <mergeCell ref="D293:G293"/>
    <mergeCell ref="I293:K293"/>
    <mergeCell ref="L293:M293"/>
    <mergeCell ref="T293:U293"/>
    <mergeCell ref="A323:B323"/>
    <mergeCell ref="L298:M298"/>
    <mergeCell ref="L323:M323"/>
    <mergeCell ref="R297:S297"/>
    <mergeCell ref="T297:U297"/>
    <mergeCell ref="R298:S298"/>
    <mergeCell ref="T324:U324"/>
    <mergeCell ref="T326:U326"/>
    <mergeCell ref="D323:G323"/>
    <mergeCell ref="I323:K323"/>
    <mergeCell ref="O324:P324"/>
    <mergeCell ref="O325:P325"/>
    <mergeCell ref="N293:O293"/>
    <mergeCell ref="T325:U325"/>
    <mergeCell ref="L324:M324"/>
    <mergeCell ref="X31:X40"/>
    <mergeCell ref="D298:G298"/>
    <mergeCell ref="I298:K298"/>
    <mergeCell ref="P290:Q290"/>
    <mergeCell ref="N288:O288"/>
    <mergeCell ref="P288:Q288"/>
    <mergeCell ref="N297:O297"/>
    <mergeCell ref="P297:Q297"/>
    <mergeCell ref="P293:Q293"/>
    <mergeCell ref="R290:S290"/>
    <mergeCell ref="R293:S293"/>
    <mergeCell ref="T290:U290"/>
    <mergeCell ref="B286:D286"/>
    <mergeCell ref="B285:D285"/>
    <mergeCell ref="B274:D274"/>
    <mergeCell ref="A298:B298"/>
    <mergeCell ref="O298:P298"/>
    <mergeCell ref="A297:B297"/>
    <mergeCell ref="D297:G297"/>
    <mergeCell ref="I297:K297"/>
    <mergeCell ref="B195:D195"/>
    <mergeCell ref="A275:E275"/>
    <mergeCell ref="B118:D118"/>
    <mergeCell ref="B138:D138"/>
    <mergeCell ref="B97:D97"/>
    <mergeCell ref="B54:D54"/>
    <mergeCell ref="A1:U1"/>
    <mergeCell ref="B2:I2"/>
    <mergeCell ref="U4:U5"/>
    <mergeCell ref="R4:S4"/>
    <mergeCell ref="E4:I4"/>
    <mergeCell ref="K4:K5"/>
    <mergeCell ref="L4:L5"/>
    <mergeCell ref="M4:M5"/>
    <mergeCell ref="N4:N5"/>
    <mergeCell ref="O4:O5"/>
    <mergeCell ref="P4:P5"/>
    <mergeCell ref="Q4:Q5"/>
    <mergeCell ref="T4:T5"/>
    <mergeCell ref="B4:B5"/>
    <mergeCell ref="O3:R3"/>
    <mergeCell ref="A4:A5"/>
    <mergeCell ref="J4:J5"/>
    <mergeCell ref="C4:C5"/>
    <mergeCell ref="D4:D5"/>
    <mergeCell ref="B55:D55"/>
    <mergeCell ref="R296:S296"/>
    <mergeCell ref="M3:N3"/>
    <mergeCell ref="T3:U3"/>
    <mergeCell ref="R288:S288"/>
    <mergeCell ref="T288:U288"/>
    <mergeCell ref="N289:O289"/>
    <mergeCell ref="P289:Q289"/>
    <mergeCell ref="R289:S289"/>
    <mergeCell ref="T289:U289"/>
    <mergeCell ref="T291:U291"/>
    <mergeCell ref="N290:O290"/>
    <mergeCell ref="N291:O291"/>
    <mergeCell ref="P291:Q291"/>
    <mergeCell ref="R295:S295"/>
    <mergeCell ref="P296:Q296"/>
    <mergeCell ref="T295:U295"/>
  </mergeCells>
  <hyperlinks>
    <hyperlink ref="C90" r:id="rId1" display="https://115.127.40.33/officer/MyTenders.jsp"/>
    <hyperlink ref="C91" r:id="rId2" display="https://115.127.40.33/officer/MyTenders.jsp"/>
    <hyperlink ref="C108" r:id="rId3" display="https://115.127.40.33/officer/MyTenders.jsp"/>
    <hyperlink ref="C109" r:id="rId4" display="https://115.127.40.33/officer/MyTenders.jsp"/>
    <hyperlink ref="C116" r:id="rId5" display="https://115.127.40.33/officer/MyTenders.jsp"/>
    <hyperlink ref="C125" r:id="rId6" display="https://115.127.40.33/officer/MyTenders.jsp"/>
    <hyperlink ref="C126" r:id="rId7" display="https://115.127.40.33/officer/MyTenders.jsp"/>
    <hyperlink ref="C127" r:id="rId8" display="https://115.127.40.33/officer/MyTenders.jsp"/>
    <hyperlink ref="C135" r:id="rId9" display="https://115.127.40.33/officer/MyTenders.jsp"/>
    <hyperlink ref="C136" r:id="rId10" display="https://115.127.40.33/officer/MyTenders.jsp"/>
    <hyperlink ref="C137" r:id="rId11" display="https://115.127.40.33/officer/MyTenders.jsp"/>
  </hyperlinks>
  <pageMargins left="0" right="0" top="0" bottom="0" header="0.3" footer="0.3"/>
  <pageSetup paperSize="9" scale="85" orientation="landscape" r:id="rId12"/>
</worksheet>
</file>

<file path=xl/worksheets/sheet2.xml><?xml version="1.0" encoding="utf-8"?>
<worksheet xmlns="http://schemas.openxmlformats.org/spreadsheetml/2006/main" xmlns:r="http://schemas.openxmlformats.org/officeDocument/2006/relationships">
  <dimension ref="A1:N22"/>
  <sheetViews>
    <sheetView view="pageBreakPreview" topLeftCell="A7" zoomScaleSheetLayoutView="100" workbookViewId="0">
      <selection activeCell="D12" sqref="D12"/>
    </sheetView>
  </sheetViews>
  <sheetFormatPr defaultRowHeight="15"/>
  <cols>
    <col min="1" max="1" width="5.140625" customWidth="1"/>
    <col min="2" max="2" width="18" customWidth="1"/>
    <col min="3" max="3" width="9.140625" customWidth="1"/>
    <col min="4" max="4" width="12.140625" customWidth="1"/>
    <col min="5" max="5" width="18.42578125" customWidth="1"/>
    <col min="6" max="6" width="18.7109375" customWidth="1"/>
    <col min="7" max="7" width="19.85546875" customWidth="1"/>
    <col min="8" max="8" width="10.28515625" customWidth="1"/>
    <col min="9" max="9" width="8" customWidth="1"/>
    <col min="10" max="10" width="10.7109375" customWidth="1"/>
    <col min="11" max="11" width="0.28515625" hidden="1" customWidth="1"/>
    <col min="12" max="14" width="9.140625" hidden="1" customWidth="1"/>
  </cols>
  <sheetData>
    <row r="1" spans="1:10" ht="26.25">
      <c r="A1" s="429" t="s">
        <v>806</v>
      </c>
      <c r="B1" s="429"/>
      <c r="C1" s="429"/>
      <c r="D1" s="429"/>
      <c r="E1" s="429"/>
      <c r="F1" s="429"/>
      <c r="G1" s="429"/>
      <c r="H1" s="429"/>
      <c r="I1" s="429"/>
    </row>
    <row r="2" spans="1:10" ht="15.75" thickBot="1">
      <c r="A2" t="s">
        <v>868</v>
      </c>
    </row>
    <row r="3" spans="1:10" ht="45.75" thickBot="1">
      <c r="A3" s="136" t="s">
        <v>807</v>
      </c>
      <c r="B3" s="137" t="s">
        <v>808</v>
      </c>
      <c r="C3" s="138" t="s">
        <v>809</v>
      </c>
      <c r="D3" s="138" t="s">
        <v>865</v>
      </c>
      <c r="E3" s="138" t="s">
        <v>1113</v>
      </c>
      <c r="F3" s="138" t="s">
        <v>866</v>
      </c>
      <c r="G3" s="139" t="s">
        <v>867</v>
      </c>
      <c r="H3" s="138" t="s">
        <v>862</v>
      </c>
      <c r="I3" s="182" t="s">
        <v>863</v>
      </c>
      <c r="J3" s="192" t="s">
        <v>911</v>
      </c>
    </row>
    <row r="4" spans="1:10" ht="24.95" customHeight="1">
      <c r="A4" s="432">
        <v>1</v>
      </c>
      <c r="B4" s="118" t="s">
        <v>851</v>
      </c>
      <c r="C4" s="119">
        <f>Bhola!A54</f>
        <v>46</v>
      </c>
      <c r="D4" s="120">
        <f>Bhola!F54+Bhola!I54</f>
        <v>85.38900000000001</v>
      </c>
      <c r="E4" s="140">
        <f>Bhola!J54</f>
        <v>381469394</v>
      </c>
      <c r="F4" s="140">
        <f>Bhola!K54</f>
        <v>372883956</v>
      </c>
      <c r="G4" s="140">
        <f>Bhola!R54</f>
        <v>312627839</v>
      </c>
      <c r="H4" s="121">
        <f>D4</f>
        <v>85.38900000000001</v>
      </c>
      <c r="I4" s="183"/>
      <c r="J4" s="193"/>
    </row>
    <row r="5" spans="1:10" ht="24.95" customHeight="1">
      <c r="A5" s="433"/>
      <c r="B5" s="122" t="s">
        <v>852</v>
      </c>
      <c r="C5" s="123">
        <f>Bhola!A97</f>
        <v>40</v>
      </c>
      <c r="D5" s="124">
        <f>Bhola!G97</f>
        <v>431.33000000000004</v>
      </c>
      <c r="E5" s="140">
        <f>Bhola!J97</f>
        <v>173539124</v>
      </c>
      <c r="F5" s="141">
        <f>Bhola!K97</f>
        <v>174508229</v>
      </c>
      <c r="G5" s="141">
        <f>Bhola!R97</f>
        <v>174144307</v>
      </c>
      <c r="H5" s="125"/>
      <c r="I5" s="184">
        <f>D5</f>
        <v>431.33000000000004</v>
      </c>
      <c r="J5" s="193"/>
    </row>
    <row r="6" spans="1:10" ht="24.95" customHeight="1">
      <c r="A6" s="434">
        <v>2</v>
      </c>
      <c r="B6" s="164" t="s">
        <v>854</v>
      </c>
      <c r="C6" s="165">
        <f>Bhola!A111</f>
        <v>11</v>
      </c>
      <c r="D6" s="166">
        <f>Bhola!F111+Bhola!I111</f>
        <v>27.785</v>
      </c>
      <c r="E6" s="140">
        <f>Bhola!J111</f>
        <v>102314215</v>
      </c>
      <c r="F6" s="167">
        <f>Bhola!K111</f>
        <v>104858258</v>
      </c>
      <c r="G6" s="167">
        <f>Bhola!R111</f>
        <v>93532271</v>
      </c>
      <c r="H6" s="168">
        <f>D6</f>
        <v>27.785</v>
      </c>
      <c r="I6" s="185"/>
      <c r="J6" s="193"/>
    </row>
    <row r="7" spans="1:10" ht="24.95" customHeight="1">
      <c r="A7" s="435"/>
      <c r="B7" s="169" t="s">
        <v>852</v>
      </c>
      <c r="C7" s="170">
        <f>Bhola!A117</f>
        <v>4</v>
      </c>
      <c r="D7" s="166">
        <f>Bhola!G117</f>
        <v>18</v>
      </c>
      <c r="E7" s="140">
        <f>Bhola!J117</f>
        <v>5679979</v>
      </c>
      <c r="F7" s="167">
        <f>Bhola!K117</f>
        <v>5665275</v>
      </c>
      <c r="G7" s="167">
        <f>Bhola!R117</f>
        <v>5663497</v>
      </c>
      <c r="H7" s="171"/>
      <c r="I7" s="186">
        <f>D7</f>
        <v>18</v>
      </c>
      <c r="J7" s="193"/>
    </row>
    <row r="8" spans="1:10" ht="24.95" customHeight="1">
      <c r="A8" s="436">
        <v>3</v>
      </c>
      <c r="B8" s="127" t="s">
        <v>855</v>
      </c>
      <c r="C8" s="123">
        <f>Bhola!A129</f>
        <v>9</v>
      </c>
      <c r="D8" s="124">
        <f>Bhola!F129+Bhola!I129</f>
        <v>14.874000000000001</v>
      </c>
      <c r="E8" s="140">
        <f>Bhola!J129</f>
        <v>72603897</v>
      </c>
      <c r="F8" s="141">
        <f>Bhola!K129</f>
        <v>66856757</v>
      </c>
      <c r="G8" s="141">
        <f>Bhola!R129</f>
        <v>66810390</v>
      </c>
      <c r="H8" s="126">
        <f>D8</f>
        <v>14.874000000000001</v>
      </c>
      <c r="I8" s="187"/>
      <c r="J8" s="193"/>
    </row>
    <row r="9" spans="1:10" ht="24.95" customHeight="1">
      <c r="A9" s="437"/>
      <c r="B9" s="122" t="s">
        <v>852</v>
      </c>
      <c r="C9" s="123">
        <f>Bhola!A138</f>
        <v>7</v>
      </c>
      <c r="D9" s="123">
        <f>Bhola!G138</f>
        <v>19</v>
      </c>
      <c r="E9" s="140">
        <f>Bhola!J138</f>
        <v>5093064</v>
      </c>
      <c r="F9" s="141">
        <f>Bhola!K138</f>
        <v>5078261</v>
      </c>
      <c r="G9" s="141">
        <f>Bhola!R138</f>
        <v>5068291</v>
      </c>
      <c r="H9" s="125"/>
      <c r="I9" s="187">
        <f>D9</f>
        <v>19</v>
      </c>
      <c r="J9" s="193"/>
    </row>
    <row r="10" spans="1:10" ht="24.95" customHeight="1">
      <c r="A10" s="438">
        <v>4</v>
      </c>
      <c r="B10" s="172" t="s">
        <v>856</v>
      </c>
      <c r="C10" s="173">
        <f>Bhola!A166</f>
        <v>25</v>
      </c>
      <c r="D10" s="174">
        <f>Bhola!F166+Bhola!I166</f>
        <v>31.518000000000001</v>
      </c>
      <c r="E10" s="140">
        <f>Bhola!J166</f>
        <v>165754201</v>
      </c>
      <c r="F10" s="175">
        <f>Bhola!K166</f>
        <v>163357070</v>
      </c>
      <c r="G10" s="175">
        <f>Bhola!R166</f>
        <v>122779410</v>
      </c>
      <c r="H10" s="176">
        <f>D10</f>
        <v>31.518000000000001</v>
      </c>
      <c r="I10" s="188"/>
      <c r="J10" s="193"/>
    </row>
    <row r="11" spans="1:10" ht="24.95" customHeight="1">
      <c r="A11" s="439"/>
      <c r="B11" s="177" t="s">
        <v>852</v>
      </c>
      <c r="C11" s="173">
        <f>Bhola!A186</f>
        <v>18</v>
      </c>
      <c r="D11" s="173">
        <f>Bhola!G186</f>
        <v>179.5</v>
      </c>
      <c r="E11" s="140">
        <f>Bhola!J186</f>
        <v>44071273</v>
      </c>
      <c r="F11" s="175">
        <f>Bhola!K186</f>
        <v>42375377</v>
      </c>
      <c r="G11" s="175">
        <f>Bhola!R186</f>
        <v>41860384</v>
      </c>
      <c r="H11" s="178"/>
      <c r="I11" s="188">
        <f>D11</f>
        <v>179.5</v>
      </c>
      <c r="J11" s="193"/>
    </row>
    <row r="12" spans="1:10" ht="24.95" customHeight="1">
      <c r="A12" s="440">
        <v>5</v>
      </c>
      <c r="B12" s="125" t="s">
        <v>857</v>
      </c>
      <c r="C12" s="128">
        <f>Bhola!A195</f>
        <v>6</v>
      </c>
      <c r="D12" s="129">
        <f>Bhola!F195</f>
        <v>6.173</v>
      </c>
      <c r="E12" s="140">
        <f>Bhola!J195</f>
        <v>48209545</v>
      </c>
      <c r="F12" s="142">
        <f>Bhola!K195</f>
        <v>46933909</v>
      </c>
      <c r="G12" s="142">
        <f>Bhola!R195</f>
        <v>40453682</v>
      </c>
      <c r="H12" s="126">
        <f>D12</f>
        <v>6.173</v>
      </c>
      <c r="I12" s="187"/>
      <c r="J12" s="193"/>
    </row>
    <row r="13" spans="1:10" ht="24.95" customHeight="1">
      <c r="A13" s="441"/>
      <c r="B13" s="122" t="s">
        <v>852</v>
      </c>
      <c r="C13" s="128">
        <v>0</v>
      </c>
      <c r="D13" s="128" t="s">
        <v>1141</v>
      </c>
      <c r="E13" s="140">
        <v>0</v>
      </c>
      <c r="F13" s="128">
        <v>0</v>
      </c>
      <c r="G13" s="128">
        <v>0</v>
      </c>
      <c r="H13" s="128">
        <v>0</v>
      </c>
      <c r="I13" s="187" t="str">
        <f>D13</f>
        <v>ke33</v>
      </c>
      <c r="J13" s="193"/>
    </row>
    <row r="14" spans="1:10" ht="24.95" customHeight="1">
      <c r="A14" s="442">
        <v>6</v>
      </c>
      <c r="B14" s="178" t="s">
        <v>858</v>
      </c>
      <c r="C14" s="179">
        <f>Bhola!A262</f>
        <v>65</v>
      </c>
      <c r="D14" s="180">
        <f>Bhola!F262+Bhola!I262</f>
        <v>86.222999999999999</v>
      </c>
      <c r="E14" s="140">
        <f>Bhola!J262</f>
        <v>477048327</v>
      </c>
      <c r="F14" s="181">
        <f>Bhola!K262</f>
        <v>488446249</v>
      </c>
      <c r="G14" s="181">
        <f>Bhola!R262</f>
        <v>477900319</v>
      </c>
      <c r="H14" s="176">
        <f>D14</f>
        <v>86.222999999999999</v>
      </c>
      <c r="I14" s="188"/>
      <c r="J14" s="193"/>
    </row>
    <row r="15" spans="1:10" ht="24.95" customHeight="1">
      <c r="A15" s="443"/>
      <c r="B15" s="177" t="s">
        <v>852</v>
      </c>
      <c r="C15" s="179">
        <f>Bhola!A273</f>
        <v>9</v>
      </c>
      <c r="D15" s="180">
        <f>Bhola!G273</f>
        <v>278.31</v>
      </c>
      <c r="E15" s="140">
        <f>Bhola!J273</f>
        <v>183008796</v>
      </c>
      <c r="F15" s="181">
        <f>Bhola!K273</f>
        <v>194607539</v>
      </c>
      <c r="G15" s="181">
        <f>Bhola!R273</f>
        <v>188973088</v>
      </c>
      <c r="H15" s="178"/>
      <c r="I15" s="189">
        <f>D15</f>
        <v>278.31</v>
      </c>
      <c r="J15" s="193"/>
    </row>
    <row r="16" spans="1:10" ht="24.95" customHeight="1">
      <c r="A16" s="440">
        <v>7</v>
      </c>
      <c r="B16" s="125" t="s">
        <v>859</v>
      </c>
      <c r="C16" s="130">
        <f>Bhola!A285</f>
        <v>9</v>
      </c>
      <c r="D16" s="130">
        <f>Bhola!F285</f>
        <v>10.06</v>
      </c>
      <c r="E16" s="140">
        <f>Bhola!J285</f>
        <v>62147174</v>
      </c>
      <c r="F16" s="142">
        <f>Bhola!K285</f>
        <v>61608363</v>
      </c>
      <c r="G16" s="142">
        <f>Bhola!R285</f>
        <v>61227989</v>
      </c>
      <c r="H16" s="131">
        <f>D16</f>
        <v>10.06</v>
      </c>
      <c r="I16" s="187"/>
      <c r="J16" s="193"/>
    </row>
    <row r="17" spans="1:10" ht="24.95" customHeight="1" thickBot="1">
      <c r="A17" s="444"/>
      <c r="B17" s="132" t="s">
        <v>852</v>
      </c>
      <c r="C17" s="133">
        <v>0</v>
      </c>
      <c r="D17" s="133">
        <v>0</v>
      </c>
      <c r="E17" s="140">
        <v>0</v>
      </c>
      <c r="F17" s="133">
        <v>0</v>
      </c>
      <c r="G17" s="133">
        <v>0</v>
      </c>
      <c r="H17" s="133">
        <v>0</v>
      </c>
      <c r="I17" s="190">
        <f>D17</f>
        <v>0</v>
      </c>
      <c r="J17" s="193"/>
    </row>
    <row r="18" spans="1:10" ht="24.95" customHeight="1" thickBot="1">
      <c r="A18" s="430" t="s">
        <v>864</v>
      </c>
      <c r="B18" s="431"/>
      <c r="C18" s="134">
        <f>SUM(C4:C17)</f>
        <v>249</v>
      </c>
      <c r="D18" s="134">
        <f t="shared" ref="D18:F18" si="0">SUM(D4:D17)</f>
        <v>1188.162</v>
      </c>
      <c r="E18" s="143">
        <f t="shared" si="0"/>
        <v>1720938989</v>
      </c>
      <c r="F18" s="143">
        <f t="shared" si="0"/>
        <v>1727179243</v>
      </c>
      <c r="G18" s="144">
        <f>SUM(G4:G17)</f>
        <v>1591041467</v>
      </c>
      <c r="H18" s="135">
        <f>SUM(H4:H17)</f>
        <v>262.02199999999999</v>
      </c>
      <c r="I18" s="191">
        <f>SUM(I4:I17)</f>
        <v>926.1400000000001</v>
      </c>
      <c r="J18" s="191">
        <f>SUM(J4:J17)</f>
        <v>0</v>
      </c>
    </row>
    <row r="21" spans="1:10">
      <c r="G21" s="145"/>
    </row>
    <row r="22" spans="1:10">
      <c r="G22" s="145"/>
    </row>
  </sheetData>
  <mergeCells count="9">
    <mergeCell ref="A1:I1"/>
    <mergeCell ref="A18:B18"/>
    <mergeCell ref="A4:A5"/>
    <mergeCell ref="A6:A7"/>
    <mergeCell ref="A8:A9"/>
    <mergeCell ref="A10:A11"/>
    <mergeCell ref="A12:A13"/>
    <mergeCell ref="A14:A15"/>
    <mergeCell ref="A16:A17"/>
  </mergeCells>
  <pageMargins left="0.45" right="0.2"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Bhola</vt:lpstr>
      <vt:lpstr>Short work</vt:lpstr>
      <vt:lpstr>Bhola!bookmark0</vt:lpstr>
      <vt:lpstr>Bhola!Print_Area</vt:lpstr>
      <vt:lpstr>'Short work'!Print_Area</vt:lpstr>
      <vt:lpstr>Bhola!Print_Titles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Kabir</cp:lastModifiedBy>
  <cp:lastPrinted>2020-12-01T10:57:35Z</cp:lastPrinted>
  <dcterms:created xsi:type="dcterms:W3CDTF">2014-05-26T06:18:13Z</dcterms:created>
  <dcterms:modified xsi:type="dcterms:W3CDTF">2021-01-03T13:39:27Z</dcterms:modified>
</cp:coreProperties>
</file>