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120" yWindow="900" windowWidth="15135" windowHeight="8520"/>
  </bookViews>
  <sheets>
    <sheet name="Joypurhat" sheetId="6" r:id="rId1"/>
    <sheet name="Sheet1" sheetId="7" r:id="rId2"/>
  </sheets>
  <definedNames>
    <definedName name="_xlnm._FilterDatabase" localSheetId="0" hidden="1">Joypurhat!$B$7:$B$62</definedName>
    <definedName name="_xlnm.Print_Area" localSheetId="0">Joypurhat!$A$1:$T$73</definedName>
    <definedName name="_xlnm.Print_Titles" localSheetId="0">Joypurhat!$5:$6</definedName>
  </definedNames>
  <calcPr calcId="144525"/>
</workbook>
</file>

<file path=xl/calcChain.xml><?xml version="1.0" encoding="utf-8"?>
<calcChain xmlns="http://schemas.openxmlformats.org/spreadsheetml/2006/main">
  <c r="M10" i="6" l="1"/>
  <c r="P59" i="6" l="1"/>
  <c r="P58" i="6"/>
  <c r="P57" i="6"/>
  <c r="P56" i="6"/>
  <c r="P55" i="6"/>
  <c r="P54" i="6"/>
  <c r="P53" i="6"/>
  <c r="P52" i="6"/>
  <c r="P51" i="6"/>
  <c r="P50" i="6"/>
  <c r="P49" i="6"/>
  <c r="P48" i="6"/>
  <c r="P47" i="6"/>
  <c r="P46" i="6"/>
  <c r="P45" i="6"/>
  <c r="P44" i="6"/>
  <c r="P43" i="6"/>
  <c r="P42" i="6"/>
  <c r="P41" i="6"/>
  <c r="P40" i="6"/>
  <c r="P37" i="6"/>
  <c r="P36" i="6"/>
  <c r="P35" i="6"/>
  <c r="P34" i="6"/>
  <c r="P33" i="6"/>
  <c r="P32" i="6"/>
  <c r="P31" i="6"/>
  <c r="P30" i="6"/>
  <c r="P29" i="6"/>
  <c r="P28" i="6"/>
  <c r="P27" i="6"/>
  <c r="P26" i="6"/>
  <c r="P25" i="6"/>
  <c r="P24" i="6"/>
  <c r="P23" i="6"/>
  <c r="P22" i="6"/>
  <c r="P21" i="6"/>
  <c r="P20" i="6"/>
  <c r="P19" i="6"/>
  <c r="G38" i="6" l="1"/>
  <c r="R59" i="6" l="1"/>
  <c r="R58" i="6"/>
  <c r="R57" i="6"/>
  <c r="R56" i="6"/>
  <c r="R55" i="6"/>
  <c r="R54" i="6"/>
  <c r="R53" i="6"/>
  <c r="R52" i="6"/>
  <c r="R51" i="6"/>
  <c r="R50" i="6"/>
  <c r="R49" i="6"/>
  <c r="R48" i="6"/>
  <c r="R47" i="6"/>
  <c r="R46" i="6"/>
  <c r="R45" i="6"/>
  <c r="R44" i="6"/>
  <c r="R43" i="6"/>
  <c r="R41" i="6"/>
  <c r="R40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V59" i="6"/>
  <c r="V58" i="6"/>
  <c r="V57" i="6"/>
  <c r="V56" i="6"/>
  <c r="V55" i="6"/>
  <c r="V54" i="6"/>
  <c r="V53" i="6"/>
  <c r="V52" i="6"/>
  <c r="V51" i="6"/>
  <c r="V50" i="6"/>
  <c r="V49" i="6"/>
  <c r="V48" i="6"/>
  <c r="V47" i="6"/>
  <c r="V46" i="6"/>
  <c r="V45" i="6"/>
  <c r="V44" i="6"/>
  <c r="V43" i="6"/>
  <c r="V41" i="6"/>
  <c r="V40" i="6"/>
  <c r="V37" i="6"/>
  <c r="V36" i="6"/>
  <c r="V35" i="6"/>
  <c r="V34" i="6"/>
  <c r="V33" i="6"/>
  <c r="V32" i="6"/>
  <c r="V31" i="6"/>
  <c r="V30" i="6"/>
  <c r="V29" i="6"/>
  <c r="V28" i="6"/>
  <c r="V27" i="6"/>
  <c r="V26" i="6"/>
  <c r="V25" i="6"/>
  <c r="V24" i="6"/>
  <c r="V23" i="6"/>
  <c r="V22" i="6"/>
  <c r="V21" i="6"/>
  <c r="V20" i="6"/>
  <c r="V19" i="6"/>
  <c r="Q60" i="6"/>
  <c r="U59" i="6" l="1"/>
  <c r="U58" i="6"/>
  <c r="U57" i="6"/>
  <c r="U56" i="6"/>
  <c r="U55" i="6"/>
  <c r="U54" i="6"/>
  <c r="U53" i="6"/>
  <c r="U52" i="6"/>
  <c r="U51" i="6"/>
  <c r="U50" i="6"/>
  <c r="U49" i="6"/>
  <c r="U48" i="6"/>
  <c r="U47" i="6"/>
  <c r="U46" i="6"/>
  <c r="U45" i="6"/>
  <c r="U44" i="6"/>
  <c r="U43" i="6"/>
  <c r="U42" i="6"/>
  <c r="U41" i="6"/>
  <c r="U40" i="6"/>
  <c r="U37" i="6"/>
  <c r="U36" i="6"/>
  <c r="U35" i="6"/>
  <c r="U34" i="6"/>
  <c r="U33" i="6"/>
  <c r="U32" i="6"/>
  <c r="U31" i="6"/>
  <c r="U30" i="6"/>
  <c r="U29" i="6"/>
  <c r="U28" i="6"/>
  <c r="U27" i="6"/>
  <c r="U26" i="6"/>
  <c r="U25" i="6"/>
  <c r="U24" i="6"/>
  <c r="U23" i="6"/>
  <c r="U22" i="6"/>
  <c r="U21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J31" i="6" l="1"/>
  <c r="J30" i="6"/>
  <c r="J29" i="6"/>
  <c r="J28" i="6"/>
  <c r="J27" i="6"/>
  <c r="S67" i="6"/>
  <c r="L60" i="6"/>
  <c r="K60" i="6"/>
  <c r="L38" i="6"/>
  <c r="Q38" i="6" s="1"/>
  <c r="A60" i="6"/>
  <c r="G60" i="6"/>
  <c r="G62" i="6" s="1"/>
  <c r="M60" i="6"/>
  <c r="O60" i="6" s="1"/>
  <c r="C60" i="6"/>
  <c r="A38" i="6"/>
  <c r="M38" i="6"/>
  <c r="K38" i="6"/>
  <c r="C38" i="6"/>
  <c r="S3" i="6"/>
  <c r="J59" i="6"/>
  <c r="J58" i="6"/>
  <c r="J57" i="6"/>
  <c r="J56" i="6"/>
  <c r="J55" i="6"/>
  <c r="J54" i="6"/>
  <c r="J53" i="6"/>
  <c r="J52" i="6"/>
  <c r="J51" i="6"/>
  <c r="J50" i="6"/>
  <c r="J49" i="6"/>
  <c r="J48" i="6"/>
  <c r="J47" i="6"/>
  <c r="J46" i="6"/>
  <c r="J45" i="6"/>
  <c r="J44" i="6"/>
  <c r="J43" i="6"/>
  <c r="J42" i="6"/>
  <c r="J41" i="6"/>
  <c r="J40" i="6"/>
  <c r="J37" i="6"/>
  <c r="J36" i="6"/>
  <c r="J35" i="6"/>
  <c r="J34" i="6"/>
  <c r="J33" i="6"/>
  <c r="J32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P15" i="6" l="1"/>
  <c r="P18" i="6"/>
  <c r="P14" i="6"/>
  <c r="P17" i="6"/>
  <c r="P13" i="6"/>
  <c r="P16" i="6"/>
  <c r="P11" i="6"/>
  <c r="P10" i="6"/>
  <c r="P9" i="6"/>
  <c r="P8" i="6"/>
  <c r="M62" i="6"/>
  <c r="J38" i="6"/>
  <c r="K64" i="6" s="1"/>
  <c r="J60" i="6"/>
  <c r="H64" i="6" s="1"/>
  <c r="K62" i="6"/>
  <c r="A62" i="6"/>
  <c r="R12" i="6"/>
  <c r="R15" i="6"/>
  <c r="R42" i="6"/>
  <c r="R11" i="6"/>
  <c r="R14" i="6"/>
  <c r="R10" i="6"/>
  <c r="R18" i="6"/>
  <c r="R13" i="6"/>
  <c r="R9" i="6"/>
  <c r="R16" i="6"/>
  <c r="R8" i="6"/>
  <c r="R17" i="6"/>
  <c r="V15" i="6"/>
  <c r="V42" i="6"/>
  <c r="V14" i="6"/>
  <c r="V17" i="6"/>
  <c r="V18" i="6"/>
  <c r="V16" i="6"/>
  <c r="V10" i="6"/>
  <c r="V8" i="6"/>
  <c r="V11" i="6"/>
  <c r="V9" i="6"/>
  <c r="V12" i="6"/>
  <c r="V13" i="6"/>
  <c r="C62" i="6"/>
  <c r="O38" i="6"/>
  <c r="L62" i="6"/>
  <c r="Q62" i="6" s="1"/>
  <c r="P12" i="6"/>
  <c r="O62" i="6" l="1"/>
  <c r="S64" i="6"/>
</calcChain>
</file>

<file path=xl/sharedStrings.xml><?xml version="1.0" encoding="utf-8"?>
<sst xmlns="http://schemas.openxmlformats.org/spreadsheetml/2006/main" count="78" uniqueCount="68">
  <si>
    <t>Contract Amount
(Taka)</t>
  </si>
  <si>
    <t xml:space="preserve">Date of Reporting: </t>
  </si>
  <si>
    <t>Sl.
No.</t>
  </si>
  <si>
    <t>Grand Total:</t>
  </si>
  <si>
    <t>Date:</t>
  </si>
  <si>
    <t>Fund Received:</t>
  </si>
  <si>
    <t>Fin. Pgr. (%)</t>
  </si>
  <si>
    <t>Comments if any:</t>
  </si>
  <si>
    <t>Cancelled Contract Amount (Tk.)</t>
  </si>
  <si>
    <t>Sub-Total (A):</t>
  </si>
  <si>
    <t>Sub-Total (B):</t>
  </si>
  <si>
    <t>Amount Paid
(Taka)</t>
  </si>
  <si>
    <t xml:space="preserve">District : </t>
  </si>
  <si>
    <t>Name of 
Upazila</t>
  </si>
  <si>
    <t>Gross Estimated Cost
(Taka)</t>
  </si>
  <si>
    <t>Cash in Hand:</t>
  </si>
  <si>
    <t xml:space="preserve">Total: </t>
  </si>
  <si>
    <t>Tk.</t>
  </si>
  <si>
    <t>Tentative Carried Over Amount 
(Tk.)</t>
  </si>
  <si>
    <t>Amount Required upto June'17 (Tk.)</t>
  </si>
  <si>
    <t>Start Chainage 
(m)</t>
  </si>
  <si>
    <t>End Chainage 
(m)</t>
  </si>
  <si>
    <t>Effective Length 
(m)</t>
  </si>
  <si>
    <t>Work Completion Date
(As per Contract)</t>
  </si>
  <si>
    <t>Structure</t>
  </si>
  <si>
    <t>m</t>
  </si>
  <si>
    <t>Road</t>
  </si>
  <si>
    <t>km</t>
  </si>
  <si>
    <t>Road ID No.</t>
  </si>
  <si>
    <t>Road Name</t>
  </si>
  <si>
    <t>e-Tender ID No.
Package No.
(If any)</t>
  </si>
  <si>
    <t>Sch. Sl. No. Under Pack.</t>
  </si>
  <si>
    <t xml:space="preserve">Contract Delayed Status </t>
  </si>
  <si>
    <t>Work Start Date
(As per Contract)</t>
  </si>
  <si>
    <t>Phy. Progr.
(%)</t>
  </si>
  <si>
    <t>Elapse Day
(%)</t>
  </si>
  <si>
    <r>
      <t xml:space="preserve">B. </t>
    </r>
    <r>
      <rPr>
        <b/>
        <u/>
        <sz val="10"/>
        <color indexed="12"/>
        <rFont val="Arial"/>
        <family val="2"/>
      </rPr>
      <t>Rehabilitation Structure [Bridges/Culverts]</t>
    </r>
  </si>
  <si>
    <r>
      <t xml:space="preserve">A. </t>
    </r>
    <r>
      <rPr>
        <b/>
        <u/>
        <sz val="10"/>
        <color indexed="12"/>
        <rFont val="Arial"/>
        <family val="2"/>
      </rPr>
      <t>Rehabilitation Road [Strengthening/Widening]</t>
    </r>
  </si>
  <si>
    <t>Contract's Name</t>
  </si>
  <si>
    <t>Stipulated Day</t>
  </si>
  <si>
    <t>Elapse Day</t>
  </si>
  <si>
    <t>Activity/
Remarks/
Date</t>
  </si>
  <si>
    <t>Not Contacted Amount</t>
  </si>
  <si>
    <t>Contract Status of Flood &amp; Disaster Damaged Rural Road Infrastructure Rehabilitation Project (FDDRIRP), FY: 2018-2019</t>
  </si>
  <si>
    <t>Joypurhat</t>
  </si>
  <si>
    <t>Joypurhat Sadar</t>
  </si>
  <si>
    <t>Akkelpur</t>
  </si>
  <si>
    <t>Kalai</t>
  </si>
  <si>
    <t>Khetlal</t>
  </si>
  <si>
    <t>Panchbibi</t>
  </si>
  <si>
    <t>W01</t>
  </si>
  <si>
    <t>Bambu UP office -Shuktahar Bazar Road via Dharki (L = 6.80 km )</t>
  </si>
  <si>
    <t>W02</t>
  </si>
  <si>
    <t>Kalai-Boiragipara-Matrai GC Road.</t>
  </si>
  <si>
    <t>W03</t>
  </si>
  <si>
    <t>Panchbibi GC-Kotoalibag--Ratonpur-Atapara RHD</t>
  </si>
  <si>
    <t>W04</t>
  </si>
  <si>
    <t>Tulshigonga UP -Dhantola Bazar Road.</t>
  </si>
  <si>
    <t>M/S Naumee Enterprise      Sultanganj Para,Sadar,Bogura</t>
  </si>
  <si>
    <t>M/S Sourav Enterprise                  Sadar Road, Joypurhat.</t>
  </si>
  <si>
    <t>-</t>
  </si>
  <si>
    <t>M/S Alef Enterprise       Sultangoanjpara.Bogra.</t>
  </si>
  <si>
    <t>M/S Kazol Enterprise Md.Imdadul Haque JV  Akkelpur,Joypurhat.</t>
  </si>
  <si>
    <t>W05</t>
  </si>
  <si>
    <t>Akkelpur HQ -Rukindipur Pachmatha RHD via Battali hat</t>
  </si>
  <si>
    <t>M/S. Rahman Traders, Bogura</t>
  </si>
  <si>
    <t>June</t>
  </si>
  <si>
    <t>Total No of Scheme Nos: 05(Five) 
Copleted Schee Nos:       04(Four) 
Progress of incompleted Schmes = 75%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</si>
</sst>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 * #,##0.00_ ;_ * \-#,##0.00_ ;_ * &quot;-&quot;??_ ;_ @_ "/>
    <numFmt numFmtId="165" formatCode="_(* #,##0_);_(* \(#,##0\);_(* &quot;-&quot;??_);_(@_)"/>
    <numFmt numFmtId="166" formatCode="[$-409]dd/mmm/yy;@"/>
  </numFmts>
  <fonts count="59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4"/>
      <color indexed="12"/>
      <name val="Arial"/>
      <family val="2"/>
    </font>
    <font>
      <b/>
      <sz val="12"/>
      <color indexed="12"/>
      <name val="Arial"/>
      <family val="2"/>
    </font>
    <font>
      <b/>
      <sz val="9"/>
      <name val="Arial Narrow"/>
      <family val="2"/>
    </font>
    <font>
      <b/>
      <sz val="8.5"/>
      <name val="Arial Narrow"/>
      <family val="2"/>
    </font>
    <font>
      <b/>
      <sz val="8"/>
      <name val="Arial Narrow"/>
      <family val="2"/>
    </font>
    <font>
      <b/>
      <u/>
      <sz val="10"/>
      <color indexed="12"/>
      <name val="Arial"/>
      <family val="2"/>
    </font>
    <font>
      <b/>
      <sz val="10"/>
      <name val="Arial Narrow"/>
      <family val="2"/>
    </font>
    <font>
      <sz val="10"/>
      <color indexed="12"/>
      <name val="Arial Narrow"/>
      <family val="2"/>
    </font>
    <font>
      <sz val="10"/>
      <name val="Arial Narrow"/>
      <family val="2"/>
    </font>
    <font>
      <b/>
      <sz val="7"/>
      <name val="Arial Narrow"/>
      <family val="2"/>
    </font>
    <font>
      <b/>
      <sz val="10"/>
      <color indexed="12"/>
      <name val="Arial Narrow"/>
      <family val="2"/>
    </font>
    <font>
      <b/>
      <sz val="10"/>
      <color rgb="FF0000CC"/>
      <name val="Arial"/>
      <family val="2"/>
    </font>
    <font>
      <b/>
      <sz val="7.5"/>
      <color rgb="FF0000CC"/>
      <name val="Arial Narrow"/>
      <family val="2"/>
    </font>
    <font>
      <b/>
      <sz val="8"/>
      <color rgb="FF0000CC"/>
      <name val="Arial Narrow"/>
      <family val="2"/>
    </font>
    <font>
      <sz val="10"/>
      <color rgb="FF0000CC"/>
      <name val="Arial Narrow"/>
      <family val="2"/>
    </font>
    <font>
      <b/>
      <sz val="10"/>
      <color rgb="FF0000CC"/>
      <name val="Arial Narrow"/>
      <family val="2"/>
    </font>
    <font>
      <b/>
      <sz val="9"/>
      <color rgb="FF0000CC"/>
      <name val="Arial Narrow"/>
      <family val="2"/>
    </font>
    <font>
      <b/>
      <sz val="14"/>
      <color rgb="FF0000CC"/>
      <name val="Arial"/>
      <family val="2"/>
    </font>
    <font>
      <sz val="9.5"/>
      <name val="Arial Narrow"/>
      <family val="2"/>
    </font>
    <font>
      <b/>
      <sz val="9.5"/>
      <name val="Arial Narrow"/>
      <family val="2"/>
    </font>
    <font>
      <b/>
      <sz val="9.5"/>
      <color rgb="FF0000CC"/>
      <name val="Arial Narrow"/>
      <family val="2"/>
    </font>
    <font>
      <sz val="9.5"/>
      <color rgb="FF0000CC"/>
      <name val="Arial Narrow"/>
      <family val="2"/>
    </font>
    <font>
      <sz val="10"/>
      <color theme="0" tint="-0.34998626667073579"/>
      <name val="Arial"/>
      <family val="2"/>
    </font>
    <font>
      <sz val="10"/>
      <color theme="0" tint="-0.34998626667073579"/>
      <name val="Arial Narrow"/>
      <family val="2"/>
    </font>
    <font>
      <b/>
      <sz val="10"/>
      <color theme="0" tint="-0.34998626667073579"/>
      <name val="Arial"/>
      <family val="2"/>
    </font>
    <font>
      <b/>
      <sz val="10"/>
      <color theme="0" tint="-0.34998626667073579"/>
      <name val="Arial Narrow"/>
      <family val="2"/>
    </font>
    <font>
      <sz val="9"/>
      <color theme="0" tint="-0.34998626667073579"/>
      <name val="Arial"/>
      <family val="2"/>
    </font>
    <font>
      <sz val="9"/>
      <name val="Arial Narrow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E7"/>
        <bgColor indexed="64"/>
      </patternFill>
    </fill>
    <fill>
      <patternFill patternType="solid">
        <fgColor rgb="FFF3FFFF"/>
        <bgColor indexed="64"/>
      </patternFill>
    </fill>
    <fill>
      <patternFill patternType="solid">
        <fgColor rgb="FFFFF3E7"/>
        <bgColor indexed="64"/>
      </patternFill>
    </fill>
    <fill>
      <patternFill patternType="solid">
        <fgColor rgb="FFF5FDF9"/>
        <bgColor indexed="64"/>
      </patternFill>
    </fill>
    <fill>
      <patternFill patternType="solid">
        <fgColor rgb="FFEBFDFF"/>
        <bgColor indexed="64"/>
      </patternFill>
    </fill>
  </fills>
  <borders count="4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7">
    <xf numFmtId="0" fontId="0" fillId="0" borderId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9" borderId="0" applyNumberFormat="0" applyBorder="0" applyAlignment="0" applyProtection="0"/>
    <xf numFmtId="0" fontId="24" fillId="10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9" borderId="0" applyNumberFormat="0" applyBorder="0" applyAlignment="0" applyProtection="0"/>
    <xf numFmtId="0" fontId="14" fillId="3" borderId="0" applyNumberFormat="0" applyBorder="0" applyAlignment="0" applyProtection="0"/>
    <xf numFmtId="0" fontId="18" fillId="20" borderId="1" applyNumberFormat="0" applyAlignment="0" applyProtection="0"/>
    <xf numFmtId="0" fontId="20" fillId="21" borderId="2" applyNumberFormat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6" fillId="7" borderId="1" applyNumberFormat="0" applyAlignment="0" applyProtection="0"/>
    <xf numFmtId="0" fontId="19" fillId="0" borderId="6" applyNumberFormat="0" applyFill="0" applyAlignment="0" applyProtection="0"/>
    <xf numFmtId="0" fontId="15" fillId="22" borderId="0" applyNumberFormat="0" applyBorder="0" applyAlignment="0" applyProtection="0"/>
    <xf numFmtId="0" fontId="1" fillId="0" borderId="0"/>
    <xf numFmtId="0" fontId="6" fillId="23" borderId="7" applyNumberFormat="0" applyFont="0" applyAlignment="0" applyProtection="0"/>
    <xf numFmtId="0" fontId="17" fillId="20" borderId="8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216">
    <xf numFmtId="0" fontId="0" fillId="0" borderId="0" xfId="0"/>
    <xf numFmtId="0" fontId="5" fillId="0" borderId="0" xfId="39" applyFont="1" applyFill="1" applyBorder="1" applyAlignment="1" applyProtection="1">
      <alignment horizontal="center" vertical="center" wrapText="1"/>
    </xf>
    <xf numFmtId="0" fontId="1" fillId="0" borderId="0" xfId="39" applyFont="1" applyFill="1" applyAlignment="1" applyProtection="1">
      <alignment vertical="center"/>
    </xf>
    <xf numFmtId="0" fontId="28" fillId="0" borderId="0" xfId="39" applyFont="1" applyFill="1" applyBorder="1" applyAlignment="1" applyProtection="1">
      <alignment horizontal="left" vertical="center"/>
    </xf>
    <xf numFmtId="0" fontId="30" fillId="0" borderId="0" xfId="39" applyFont="1" applyFill="1" applyBorder="1" applyAlignment="1" applyProtection="1">
      <alignment horizontal="left" vertical="center"/>
    </xf>
    <xf numFmtId="0" fontId="26" fillId="0" borderId="0" xfId="39" applyFont="1" applyFill="1" applyBorder="1" applyAlignment="1" applyProtection="1">
      <alignment horizontal="center" vertical="center" wrapText="1"/>
    </xf>
    <xf numFmtId="0" fontId="2" fillId="0" borderId="0" xfId="39" applyNumberFormat="1" applyFont="1" applyFill="1" applyBorder="1" applyAlignment="1" applyProtection="1">
      <alignment horizontal="center" vertical="center" wrapText="1"/>
    </xf>
    <xf numFmtId="0" fontId="28" fillId="0" borderId="0" xfId="39" applyFont="1" applyFill="1" applyBorder="1" applyAlignment="1" applyProtection="1">
      <alignment horizontal="center" vertical="center" wrapText="1"/>
    </xf>
    <xf numFmtId="0" fontId="27" fillId="0" borderId="0" xfId="39" applyFont="1" applyFill="1" applyBorder="1" applyAlignment="1" applyProtection="1">
      <alignment horizontal="right" vertical="center"/>
    </xf>
    <xf numFmtId="0" fontId="1" fillId="0" borderId="0" xfId="39" applyFont="1" applyFill="1" applyBorder="1" applyAlignment="1" applyProtection="1">
      <alignment horizontal="center" vertical="center" wrapText="1"/>
    </xf>
    <xf numFmtId="0" fontId="4" fillId="0" borderId="0" xfId="39" applyFont="1" applyFill="1" applyAlignment="1" applyProtection="1">
      <alignment horizontal="center" vertical="center"/>
    </xf>
    <xf numFmtId="0" fontId="33" fillId="0" borderId="10" xfId="39" applyFont="1" applyFill="1" applyBorder="1" applyAlignment="1" applyProtection="1">
      <alignment horizontal="center" vertical="center" wrapText="1"/>
    </xf>
    <xf numFmtId="0" fontId="3" fillId="0" borderId="10" xfId="39" applyFont="1" applyFill="1" applyBorder="1" applyAlignment="1" applyProtection="1">
      <alignment horizontal="center" vertical="center" wrapText="1"/>
    </xf>
    <xf numFmtId="0" fontId="29" fillId="0" borderId="0" xfId="39" applyFont="1" applyFill="1" applyBorder="1" applyAlignment="1" applyProtection="1">
      <alignment horizontal="center" vertical="center"/>
    </xf>
    <xf numFmtId="0" fontId="4" fillId="0" borderId="0" xfId="39" applyFont="1" applyFill="1" applyAlignment="1" applyProtection="1">
      <alignment vertical="center"/>
    </xf>
    <xf numFmtId="0" fontId="42" fillId="0" borderId="11" xfId="39" applyFont="1" applyFill="1" applyBorder="1" applyAlignment="1" applyProtection="1">
      <alignment vertical="center"/>
    </xf>
    <xf numFmtId="0" fontId="4" fillId="0" borderId="11" xfId="39" applyFont="1" applyFill="1" applyBorder="1" applyAlignment="1" applyProtection="1">
      <alignment vertical="center"/>
    </xf>
    <xf numFmtId="0" fontId="1" fillId="0" borderId="0" xfId="39" applyFont="1" applyFill="1" applyAlignment="1" applyProtection="1">
      <alignment horizontal="center" vertical="center"/>
    </xf>
    <xf numFmtId="164" fontId="1" fillId="0" borderId="0" xfId="28" applyFont="1" applyFill="1" applyAlignment="1" applyProtection="1">
      <alignment vertical="center"/>
    </xf>
    <xf numFmtId="166" fontId="37" fillId="0" borderId="13" xfId="39" applyNumberFormat="1" applyFont="1" applyFill="1" applyBorder="1" applyAlignment="1" applyProtection="1">
      <alignment horizontal="center" vertical="center"/>
      <protection locked="0"/>
    </xf>
    <xf numFmtId="166" fontId="37" fillId="0" borderId="13" xfId="39" quotePrefix="1" applyNumberFormat="1" applyFont="1" applyFill="1" applyBorder="1" applyAlignment="1" applyProtection="1">
      <alignment horizontal="center" vertical="center"/>
      <protection locked="0"/>
    </xf>
    <xf numFmtId="166" fontId="37" fillId="0" borderId="13" xfId="28" applyNumberFormat="1" applyFont="1" applyFill="1" applyBorder="1" applyAlignment="1" applyProtection="1">
      <alignment horizontal="center" vertical="center"/>
      <protection locked="0"/>
    </xf>
    <xf numFmtId="37" fontId="37" fillId="0" borderId="15" xfId="28" applyNumberFormat="1" applyFont="1" applyFill="1" applyBorder="1" applyAlignment="1" applyProtection="1">
      <alignment horizontal="center" vertical="center"/>
      <protection locked="0"/>
    </xf>
    <xf numFmtId="0" fontId="34" fillId="0" borderId="10" xfId="39" applyFont="1" applyFill="1" applyBorder="1" applyAlignment="1" applyProtection="1">
      <alignment horizontal="center" vertical="center" wrapText="1"/>
    </xf>
    <xf numFmtId="0" fontId="1" fillId="0" borderId="0" xfId="39" applyFont="1" applyFill="1" applyBorder="1" applyAlignment="1" applyProtection="1">
      <alignment horizontal="center" vertical="center"/>
    </xf>
    <xf numFmtId="165" fontId="4" fillId="0" borderId="11" xfId="28" applyNumberFormat="1" applyFont="1" applyFill="1" applyBorder="1" applyAlignment="1" applyProtection="1">
      <alignment vertical="center"/>
    </xf>
    <xf numFmtId="0" fontId="3" fillId="0" borderId="11" xfId="39" applyFont="1" applyFill="1" applyBorder="1" applyAlignment="1" applyProtection="1">
      <alignment horizontal="left" vertical="center"/>
    </xf>
    <xf numFmtId="0" fontId="31" fillId="0" borderId="0" xfId="39" applyFont="1" applyFill="1" applyBorder="1" applyAlignment="1" applyProtection="1">
      <alignment horizontal="left" vertical="center" wrapText="1"/>
    </xf>
    <xf numFmtId="164" fontId="4" fillId="0" borderId="11" xfId="28" applyFont="1" applyFill="1" applyBorder="1" applyAlignment="1" applyProtection="1">
      <alignment vertical="center"/>
    </xf>
    <xf numFmtId="0" fontId="4" fillId="0" borderId="11" xfId="39" applyFont="1" applyFill="1" applyBorder="1" applyAlignment="1" applyProtection="1">
      <alignment horizontal="center" vertical="center"/>
    </xf>
    <xf numFmtId="0" fontId="42" fillId="0" borderId="11" xfId="39" applyFont="1" applyFill="1" applyBorder="1" applyAlignment="1" applyProtection="1">
      <alignment horizontal="left" vertical="center"/>
    </xf>
    <xf numFmtId="0" fontId="35" fillId="0" borderId="10" xfId="39" applyFont="1" applyFill="1" applyBorder="1" applyAlignment="1" applyProtection="1">
      <alignment horizontal="center" vertical="center" wrapText="1"/>
    </xf>
    <xf numFmtId="0" fontId="40" fillId="0" borderId="10" xfId="39" applyFont="1" applyFill="1" applyBorder="1" applyAlignment="1" applyProtection="1">
      <alignment horizontal="center" vertical="center" wrapText="1"/>
    </xf>
    <xf numFmtId="0" fontId="8" fillId="0" borderId="0" xfId="39" applyFont="1" applyFill="1" applyBorder="1" applyAlignment="1" applyProtection="1">
      <alignment horizontal="center" vertical="center" wrapText="1"/>
    </xf>
    <xf numFmtId="0" fontId="8" fillId="0" borderId="0" xfId="39" applyFont="1" applyFill="1" applyAlignment="1" applyProtection="1">
      <alignment vertical="center"/>
    </xf>
    <xf numFmtId="164" fontId="8" fillId="0" borderId="0" xfId="28" applyFont="1" applyFill="1" applyAlignment="1" applyProtection="1">
      <alignment vertical="center"/>
    </xf>
    <xf numFmtId="9" fontId="1" fillId="0" borderId="0" xfId="42" applyFont="1" applyFill="1" applyAlignment="1" applyProtection="1">
      <alignment vertical="center"/>
    </xf>
    <xf numFmtId="0" fontId="43" fillId="0" borderId="10" xfId="39" applyFont="1" applyFill="1" applyBorder="1" applyAlignment="1" applyProtection="1">
      <alignment horizontal="center" vertical="center" wrapText="1"/>
    </xf>
    <xf numFmtId="0" fontId="44" fillId="25" borderId="10" xfId="39" applyFont="1" applyFill="1" applyBorder="1" applyAlignment="1" applyProtection="1">
      <alignment horizontal="center" vertical="center" wrapText="1"/>
    </xf>
    <xf numFmtId="0" fontId="39" fillId="0" borderId="0" xfId="39" applyFont="1" applyFill="1" applyAlignment="1" applyProtection="1">
      <alignment vertical="center"/>
    </xf>
    <xf numFmtId="0" fontId="37" fillId="0" borderId="0" xfId="39" applyFont="1" applyFill="1" applyAlignment="1" applyProtection="1">
      <alignment vertical="center"/>
    </xf>
    <xf numFmtId="0" fontId="37" fillId="0" borderId="0" xfId="39" applyFont="1" applyFill="1" applyBorder="1" applyAlignment="1" applyProtection="1">
      <alignment horizontal="left" vertical="center"/>
    </xf>
    <xf numFmtId="0" fontId="39" fillId="0" borderId="0" xfId="39" applyFont="1" applyFill="1" applyAlignment="1" applyProtection="1">
      <alignment horizontal="center" vertical="center"/>
    </xf>
    <xf numFmtId="164" fontId="39" fillId="0" borderId="0" xfId="28" applyFont="1" applyFill="1" applyAlignment="1" applyProtection="1">
      <alignment vertical="center"/>
    </xf>
    <xf numFmtId="0" fontId="46" fillId="0" borderId="0" xfId="39" applyFont="1" applyFill="1" applyBorder="1" applyAlignment="1" applyProtection="1">
      <alignment horizontal="right" vertical="center"/>
    </xf>
    <xf numFmtId="0" fontId="37" fillId="0" borderId="0" xfId="39" applyFont="1" applyFill="1" applyBorder="1" applyAlignment="1" applyProtection="1">
      <alignment horizontal="right" vertical="center"/>
    </xf>
    <xf numFmtId="164" fontId="37" fillId="0" borderId="0" xfId="28" applyFont="1" applyFill="1" applyAlignment="1" applyProtection="1">
      <alignment horizontal="right" vertical="center"/>
    </xf>
    <xf numFmtId="4" fontId="39" fillId="0" borderId="0" xfId="39" applyNumberFormat="1" applyFont="1" applyFill="1" applyBorder="1" applyAlignment="1" applyProtection="1">
      <alignment horizontal="left" vertical="center"/>
    </xf>
    <xf numFmtId="0" fontId="37" fillId="26" borderId="23" xfId="39" applyFont="1" applyFill="1" applyBorder="1" applyAlignment="1" applyProtection="1">
      <alignment horizontal="center" vertical="center"/>
    </xf>
    <xf numFmtId="164" fontId="39" fillId="0" borderId="0" xfId="39" applyNumberFormat="1" applyFont="1" applyFill="1" applyAlignment="1" applyProtection="1">
      <alignment vertical="center"/>
    </xf>
    <xf numFmtId="37" fontId="37" fillId="0" borderId="24" xfId="28" applyNumberFormat="1" applyFont="1" applyFill="1" applyBorder="1" applyAlignment="1" applyProtection="1">
      <alignment horizontal="center" vertical="center"/>
    </xf>
    <xf numFmtId="37" fontId="37" fillId="0" borderId="0" xfId="28" applyNumberFormat="1" applyFont="1" applyFill="1" applyBorder="1" applyAlignment="1" applyProtection="1">
      <alignment horizontal="center" vertical="center"/>
    </xf>
    <xf numFmtId="37" fontId="39" fillId="0" borderId="0" xfId="28" applyNumberFormat="1" applyFont="1" applyFill="1" applyBorder="1" applyAlignment="1" applyProtection="1">
      <alignment horizontal="center" vertical="center"/>
    </xf>
    <xf numFmtId="0" fontId="41" fillId="27" borderId="0" xfId="39" applyFont="1" applyFill="1" applyBorder="1" applyAlignment="1" applyProtection="1">
      <alignment horizontal="left" vertical="center"/>
    </xf>
    <xf numFmtId="0" fontId="38" fillId="0" borderId="0" xfId="39" applyFont="1" applyFill="1" applyBorder="1" applyAlignment="1" applyProtection="1">
      <alignment horizontal="left" vertical="center"/>
    </xf>
    <xf numFmtId="0" fontId="41" fillId="0" borderId="0" xfId="39" applyFont="1" applyFill="1" applyBorder="1" applyAlignment="1" applyProtection="1">
      <alignment horizontal="left" vertical="center"/>
    </xf>
    <xf numFmtId="0" fontId="41" fillId="0" borderId="11" xfId="39" applyFont="1" applyFill="1" applyBorder="1" applyAlignment="1" applyProtection="1">
      <alignment horizontal="left" vertical="center"/>
    </xf>
    <xf numFmtId="0" fontId="39" fillId="0" borderId="11" xfId="39" applyFont="1" applyFill="1" applyBorder="1" applyAlignment="1" applyProtection="1">
      <alignment vertical="top"/>
    </xf>
    <xf numFmtId="0" fontId="37" fillId="0" borderId="25" xfId="39" applyFont="1" applyFill="1" applyBorder="1" applyAlignment="1" applyProtection="1">
      <alignment horizontal="center" vertical="center"/>
    </xf>
    <xf numFmtId="0" fontId="37" fillId="0" borderId="0" xfId="39" applyFont="1" applyFill="1" applyBorder="1" applyAlignment="1" applyProtection="1">
      <alignment horizontal="center" vertical="center"/>
    </xf>
    <xf numFmtId="165" fontId="37" fillId="0" borderId="0" xfId="28" applyNumberFormat="1" applyFont="1" applyFill="1" applyBorder="1" applyAlignment="1" applyProtection="1">
      <alignment horizontal="right" vertical="center"/>
    </xf>
    <xf numFmtId="164" fontId="37" fillId="0" borderId="0" xfId="28" applyFont="1" applyFill="1" applyBorder="1" applyAlignment="1" applyProtection="1">
      <alignment vertical="center"/>
    </xf>
    <xf numFmtId="164" fontId="37" fillId="0" borderId="0" xfId="28" applyFont="1" applyFill="1" applyBorder="1" applyAlignment="1" applyProtection="1">
      <alignment vertical="center"/>
      <protection hidden="1"/>
    </xf>
    <xf numFmtId="9" fontId="37" fillId="28" borderId="10" xfId="42" applyFont="1" applyFill="1" applyBorder="1" applyAlignment="1" applyProtection="1">
      <alignment horizontal="center" vertical="center"/>
      <protection hidden="1"/>
    </xf>
    <xf numFmtId="164" fontId="39" fillId="0" borderId="0" xfId="28" applyFont="1" applyFill="1" applyAlignment="1" applyProtection="1">
      <alignment vertical="center"/>
      <protection hidden="1"/>
    </xf>
    <xf numFmtId="164" fontId="37" fillId="0" borderId="0" xfId="28" applyFont="1" applyFill="1" applyAlignment="1" applyProtection="1">
      <alignment horizontal="right" vertical="center"/>
      <protection hidden="1"/>
    </xf>
    <xf numFmtId="0" fontId="37" fillId="0" borderId="26" xfId="39" applyFont="1" applyFill="1" applyBorder="1" applyAlignment="1" applyProtection="1">
      <alignment vertical="center"/>
    </xf>
    <xf numFmtId="166" fontId="37" fillId="0" borderId="23" xfId="28" applyNumberFormat="1" applyFont="1" applyFill="1" applyBorder="1" applyAlignment="1" applyProtection="1">
      <alignment horizontal="center" vertical="center"/>
      <protection hidden="1"/>
    </xf>
    <xf numFmtId="0" fontId="37" fillId="0" borderId="27" xfId="39" applyFont="1" applyFill="1" applyBorder="1" applyAlignment="1" applyProtection="1">
      <alignment horizontal="left" vertical="center"/>
    </xf>
    <xf numFmtId="37" fontId="37" fillId="0" borderId="28" xfId="39" applyNumberFormat="1" applyFont="1" applyFill="1" applyBorder="1" applyAlignment="1" applyProtection="1">
      <alignment horizontal="center" vertical="center"/>
      <protection hidden="1"/>
    </xf>
    <xf numFmtId="37" fontId="37" fillId="0" borderId="0" xfId="28" applyNumberFormat="1" applyFont="1" applyFill="1" applyBorder="1" applyAlignment="1" applyProtection="1">
      <alignment horizontal="center" vertical="center"/>
      <protection hidden="1"/>
    </xf>
    <xf numFmtId="164" fontId="41" fillId="0" borderId="25" xfId="28" applyFont="1" applyFill="1" applyBorder="1" applyAlignment="1" applyProtection="1">
      <alignment horizontal="center" vertical="center" wrapText="1"/>
      <protection hidden="1"/>
    </xf>
    <xf numFmtId="0" fontId="41" fillId="0" borderId="29" xfId="39" applyFont="1" applyFill="1" applyBorder="1" applyAlignment="1" applyProtection="1">
      <alignment horizontal="center" vertical="center" wrapText="1"/>
    </xf>
    <xf numFmtId="39" fontId="37" fillId="0" borderId="30" xfId="28" applyNumberFormat="1" applyFont="1" applyFill="1" applyBorder="1" applyAlignment="1" applyProtection="1">
      <alignment horizontal="right" vertical="center"/>
      <protection hidden="1"/>
    </xf>
    <xf numFmtId="0" fontId="3" fillId="0" borderId="25" xfId="39" applyFont="1" applyFill="1" applyBorder="1" applyAlignment="1" applyProtection="1">
      <alignment vertical="center"/>
    </xf>
    <xf numFmtId="37" fontId="37" fillId="28" borderId="10" xfId="28" applyNumberFormat="1" applyFont="1" applyFill="1" applyBorder="1" applyAlignment="1" applyProtection="1">
      <alignment horizontal="center" vertical="center"/>
      <protection hidden="1"/>
    </xf>
    <xf numFmtId="0" fontId="37" fillId="28" borderId="30" xfId="39" applyFont="1" applyFill="1" applyBorder="1" applyAlignment="1" applyProtection="1">
      <alignment horizontal="right" vertical="center"/>
      <protection hidden="1"/>
    </xf>
    <xf numFmtId="165" fontId="37" fillId="28" borderId="10" xfId="28" applyNumberFormat="1" applyFont="1" applyFill="1" applyBorder="1" applyAlignment="1" applyProtection="1">
      <alignment horizontal="center" vertical="center"/>
      <protection hidden="1"/>
    </xf>
    <xf numFmtId="165" fontId="37" fillId="28" borderId="10" xfId="28" applyNumberFormat="1" applyFont="1" applyFill="1" applyBorder="1" applyAlignment="1" applyProtection="1">
      <alignment horizontal="left" vertical="center"/>
      <protection hidden="1"/>
    </xf>
    <xf numFmtId="164" fontId="37" fillId="28" borderId="10" xfId="28" applyFont="1" applyFill="1" applyBorder="1" applyAlignment="1" applyProtection="1">
      <alignment horizontal="center" vertical="center"/>
      <protection hidden="1"/>
    </xf>
    <xf numFmtId="165" fontId="46" fillId="29" borderId="10" xfId="28" applyNumberFormat="1" applyFont="1" applyFill="1" applyBorder="1" applyAlignment="1" applyProtection="1">
      <alignment horizontal="center" vertical="center"/>
      <protection hidden="1"/>
    </xf>
    <xf numFmtId="165" fontId="46" fillId="29" borderId="30" xfId="0" applyNumberFormat="1" applyFont="1" applyFill="1" applyBorder="1" applyAlignment="1" applyProtection="1">
      <alignment horizontal="right" vertical="center"/>
      <protection hidden="1"/>
    </xf>
    <xf numFmtId="164" fontId="46" fillId="29" borderId="10" xfId="28" applyFont="1" applyFill="1" applyBorder="1" applyAlignment="1" applyProtection="1">
      <alignment horizontal="right" vertical="center"/>
      <protection hidden="1"/>
    </xf>
    <xf numFmtId="9" fontId="46" fillId="29" borderId="10" xfId="42" applyFont="1" applyFill="1" applyBorder="1" applyAlignment="1" applyProtection="1">
      <alignment horizontal="center" vertical="center"/>
      <protection hidden="1"/>
    </xf>
    <xf numFmtId="164" fontId="46" fillId="29" borderId="10" xfId="28" applyFont="1" applyFill="1" applyBorder="1" applyAlignment="1" applyProtection="1">
      <alignment horizontal="right" vertical="center" wrapText="1"/>
      <protection hidden="1"/>
    </xf>
    <xf numFmtId="4" fontId="37" fillId="26" borderId="10" xfId="39" applyNumberFormat="1" applyFont="1" applyFill="1" applyBorder="1" applyAlignment="1" applyProtection="1">
      <alignment horizontal="center" vertical="center"/>
      <protection hidden="1"/>
    </xf>
    <xf numFmtId="164" fontId="46" fillId="0" borderId="0" xfId="39" applyNumberFormat="1" applyFont="1" applyFill="1" applyBorder="1" applyAlignment="1" applyProtection="1">
      <alignment horizontal="center" vertical="center"/>
      <protection hidden="1"/>
    </xf>
    <xf numFmtId="0" fontId="46" fillId="0" borderId="0" xfId="39" applyFont="1" applyFill="1" applyBorder="1" applyAlignment="1" applyProtection="1">
      <alignment horizontal="left" vertical="center"/>
      <protection hidden="1"/>
    </xf>
    <xf numFmtId="0" fontId="37" fillId="0" borderId="0" xfId="39" applyFont="1" applyFill="1" applyBorder="1" applyAlignment="1" applyProtection="1">
      <alignment horizontal="right" vertical="center"/>
      <protection hidden="1"/>
    </xf>
    <xf numFmtId="164" fontId="37" fillId="0" borderId="0" xfId="29" applyFont="1" applyFill="1" applyBorder="1" applyAlignment="1" applyProtection="1">
      <alignment horizontal="left" vertical="center"/>
      <protection hidden="1"/>
    </xf>
    <xf numFmtId="0" fontId="46" fillId="29" borderId="10" xfId="42" applyNumberFormat="1" applyFont="1" applyFill="1" applyBorder="1" applyAlignment="1" applyProtection="1">
      <alignment horizontal="center" vertical="center"/>
      <protection hidden="1"/>
    </xf>
    <xf numFmtId="165" fontId="37" fillId="26" borderId="28" xfId="28" applyNumberFormat="1" applyFont="1" applyFill="1" applyBorder="1" applyAlignment="1" applyProtection="1">
      <alignment horizontal="right" vertical="center"/>
      <protection hidden="1"/>
    </xf>
    <xf numFmtId="166" fontId="32" fillId="26" borderId="10" xfId="39" quotePrefix="1" applyNumberFormat="1" applyFont="1" applyFill="1" applyBorder="1" applyAlignment="1" applyProtection="1">
      <alignment horizontal="left" vertical="center"/>
      <protection hidden="1"/>
    </xf>
    <xf numFmtId="0" fontId="7" fillId="0" borderId="25" xfId="39" applyFont="1" applyFill="1" applyBorder="1" applyAlignment="1" applyProtection="1">
      <alignment vertical="center"/>
      <protection hidden="1"/>
    </xf>
    <xf numFmtId="0" fontId="4" fillId="0" borderId="25" xfId="39" applyFont="1" applyFill="1" applyBorder="1" applyAlignment="1" applyProtection="1">
      <alignment vertical="center"/>
    </xf>
    <xf numFmtId="166" fontId="37" fillId="0" borderId="33" xfId="39" applyNumberFormat="1" applyFont="1" applyFill="1" applyBorder="1" applyAlignment="1" applyProtection="1">
      <alignment horizontal="center" vertical="center"/>
      <protection locked="0"/>
    </xf>
    <xf numFmtId="37" fontId="37" fillId="0" borderId="36" xfId="28" applyNumberFormat="1" applyFont="1" applyFill="1" applyBorder="1" applyAlignment="1" applyProtection="1">
      <alignment horizontal="center" vertical="center"/>
      <protection locked="0"/>
    </xf>
    <xf numFmtId="0" fontId="39" fillId="0" borderId="10" xfId="39" applyFont="1" applyFill="1" applyBorder="1" applyAlignment="1" applyProtection="1">
      <alignment horizontal="center" vertical="center" wrapText="1"/>
    </xf>
    <xf numFmtId="165" fontId="46" fillId="29" borderId="10" xfId="28" applyNumberFormat="1" applyFont="1" applyFill="1" applyBorder="1" applyAlignment="1" applyProtection="1">
      <alignment horizontal="right" vertical="center"/>
      <protection hidden="1"/>
    </xf>
    <xf numFmtId="0" fontId="4" fillId="0" borderId="25" xfId="39" applyFont="1" applyFill="1" applyBorder="1" applyAlignment="1" applyProtection="1">
      <alignment vertical="center"/>
      <protection hidden="1"/>
    </xf>
    <xf numFmtId="165" fontId="4" fillId="0" borderId="11" xfId="28" applyNumberFormat="1" applyFont="1" applyFill="1" applyBorder="1" applyAlignment="1" applyProtection="1">
      <alignment vertical="center"/>
      <protection hidden="1"/>
    </xf>
    <xf numFmtId="165" fontId="37" fillId="0" borderId="0" xfId="28" applyNumberFormat="1" applyFont="1" applyFill="1" applyBorder="1" applyAlignment="1" applyProtection="1">
      <alignment horizontal="right" vertical="center"/>
      <protection hidden="1"/>
    </xf>
    <xf numFmtId="165" fontId="39" fillId="0" borderId="0" xfId="28" applyNumberFormat="1" applyFont="1" applyFill="1" applyAlignment="1" applyProtection="1">
      <alignment horizontal="center" vertical="center"/>
      <protection hidden="1"/>
    </xf>
    <xf numFmtId="0" fontId="45" fillId="0" borderId="0" xfId="0" applyFont="1" applyAlignment="1" applyProtection="1">
      <alignment horizontal="center" vertical="center"/>
      <protection hidden="1"/>
    </xf>
    <xf numFmtId="165" fontId="39" fillId="0" borderId="0" xfId="28" applyNumberFormat="1" applyFont="1" applyFill="1" applyAlignment="1" applyProtection="1">
      <alignment vertical="center"/>
      <protection hidden="1"/>
    </xf>
    <xf numFmtId="165" fontId="4" fillId="0" borderId="0" xfId="28" applyNumberFormat="1" applyFont="1" applyFill="1" applyAlignment="1" applyProtection="1">
      <alignment vertical="center"/>
      <protection hidden="1"/>
    </xf>
    <xf numFmtId="0" fontId="39" fillId="0" borderId="0" xfId="39" applyFont="1" applyFill="1" applyAlignment="1" applyProtection="1">
      <alignment vertical="center"/>
      <protection hidden="1"/>
    </xf>
    <xf numFmtId="0" fontId="37" fillId="0" borderId="0" xfId="39" applyFont="1" applyFill="1" applyBorder="1" applyAlignment="1" applyProtection="1">
      <alignment vertical="center"/>
      <protection hidden="1"/>
    </xf>
    <xf numFmtId="0" fontId="37" fillId="0" borderId="0" xfId="39" applyFont="1" applyFill="1" applyAlignment="1" applyProtection="1">
      <alignment vertical="center"/>
      <protection hidden="1"/>
    </xf>
    <xf numFmtId="164" fontId="39" fillId="0" borderId="0" xfId="39" applyNumberFormat="1" applyFont="1" applyFill="1" applyAlignment="1" applyProtection="1">
      <alignment vertical="center"/>
      <protection hidden="1"/>
    </xf>
    <xf numFmtId="0" fontId="49" fillId="0" borderId="48" xfId="39" applyNumberFormat="1" applyFont="1" applyFill="1" applyBorder="1" applyAlignment="1" applyProtection="1">
      <alignment horizontal="left" vertical="center" wrapText="1"/>
      <protection locked="0"/>
    </xf>
    <xf numFmtId="0" fontId="50" fillId="0" borderId="48" xfId="39" applyFont="1" applyFill="1" applyBorder="1" applyAlignment="1" applyProtection="1">
      <alignment horizontal="center" vertical="center" wrapText="1"/>
      <protection locked="0"/>
    </xf>
    <xf numFmtId="0" fontId="50" fillId="0" borderId="13" xfId="39" applyNumberFormat="1" applyFont="1" applyFill="1" applyBorder="1" applyAlignment="1" applyProtection="1">
      <alignment horizontal="center" vertical="center" wrapText="1"/>
      <protection locked="0"/>
    </xf>
    <xf numFmtId="0" fontId="49" fillId="0" borderId="13" xfId="39" applyNumberFormat="1" applyFont="1" applyFill="1" applyBorder="1" applyAlignment="1" applyProtection="1">
      <alignment horizontal="center" vertical="center" wrapText="1"/>
      <protection locked="0"/>
    </xf>
    <xf numFmtId="0" fontId="49" fillId="0" borderId="48" xfId="39" applyFont="1" applyFill="1" applyBorder="1" applyAlignment="1" applyProtection="1">
      <alignment horizontal="left" vertical="center" wrapText="1"/>
      <protection locked="0"/>
    </xf>
    <xf numFmtId="165" fontId="49" fillId="0" borderId="48" xfId="28" applyNumberFormat="1" applyFont="1" applyFill="1" applyBorder="1" applyAlignment="1" applyProtection="1">
      <alignment horizontal="center" vertical="center" wrapText="1"/>
      <protection locked="0"/>
    </xf>
    <xf numFmtId="165" fontId="49" fillId="0" borderId="13" xfId="28" applyNumberFormat="1" applyFont="1" applyFill="1" applyBorder="1" applyAlignment="1" applyProtection="1">
      <alignment horizontal="left" vertical="center" wrapText="1"/>
      <protection hidden="1"/>
    </xf>
    <xf numFmtId="164" fontId="49" fillId="0" borderId="48" xfId="28" applyFont="1" applyFill="1" applyBorder="1" applyAlignment="1" applyProtection="1">
      <alignment horizontal="right" vertical="center"/>
      <protection locked="0"/>
    </xf>
    <xf numFmtId="164" fontId="49" fillId="0" borderId="48" xfId="28" applyFont="1" applyFill="1" applyBorder="1" applyAlignment="1" applyProtection="1">
      <alignment vertical="center"/>
      <protection locked="0"/>
    </xf>
    <xf numFmtId="164" fontId="49" fillId="0" borderId="13" xfId="28" applyFont="1" applyFill="1" applyBorder="1" applyAlignment="1" applyProtection="1">
      <alignment horizontal="left" vertical="center" wrapText="1"/>
      <protection locked="0"/>
    </xf>
    <xf numFmtId="14" fontId="49" fillId="0" borderId="48" xfId="28" applyNumberFormat="1" applyFont="1" applyFill="1" applyBorder="1" applyAlignment="1" applyProtection="1">
      <alignment horizontal="center" vertical="center" wrapText="1"/>
      <protection locked="0"/>
    </xf>
    <xf numFmtId="9" fontId="49" fillId="0" borderId="13" xfId="42" applyFont="1" applyFill="1" applyBorder="1" applyAlignment="1" applyProtection="1">
      <alignment horizontal="center" vertical="center" wrapText="1"/>
      <protection locked="0"/>
    </xf>
    <xf numFmtId="1" fontId="51" fillId="0" borderId="32" xfId="42" applyNumberFormat="1" applyFont="1" applyFill="1" applyBorder="1" applyAlignment="1" applyProtection="1">
      <alignment horizontal="center" vertical="center" wrapText="1"/>
      <protection hidden="1"/>
    </xf>
    <xf numFmtId="0" fontId="49" fillId="0" borderId="16" xfId="39" applyNumberFormat="1" applyFont="1" applyFill="1" applyBorder="1" applyAlignment="1" applyProtection="1">
      <alignment horizontal="left" vertical="center" wrapText="1"/>
      <protection locked="0"/>
    </xf>
    <xf numFmtId="0" fontId="49" fillId="0" borderId="17" xfId="39" applyNumberFormat="1" applyFont="1" applyFill="1" applyBorder="1" applyAlignment="1" applyProtection="1">
      <alignment horizontal="left" vertical="center" wrapText="1"/>
      <protection locked="0"/>
    </xf>
    <xf numFmtId="0" fontId="50" fillId="0" borderId="17" xfId="39" applyFont="1" applyFill="1" applyBorder="1" applyAlignment="1" applyProtection="1">
      <alignment horizontal="center" vertical="center" wrapText="1"/>
      <protection locked="0"/>
    </xf>
    <xf numFmtId="0" fontId="50" fillId="0" borderId="17" xfId="39" applyNumberFormat="1" applyFont="1" applyFill="1" applyBorder="1" applyAlignment="1" applyProtection="1">
      <alignment horizontal="center" vertical="center" wrapText="1"/>
      <protection locked="0"/>
    </xf>
    <xf numFmtId="0" fontId="49" fillId="0" borderId="17" xfId="39" applyNumberFormat="1" applyFont="1" applyFill="1" applyBorder="1" applyAlignment="1" applyProtection="1">
      <alignment horizontal="center" vertical="center" wrapText="1"/>
      <protection locked="0"/>
    </xf>
    <xf numFmtId="0" fontId="49" fillId="0" borderId="17" xfId="39" applyFont="1" applyFill="1" applyBorder="1" applyAlignment="1" applyProtection="1">
      <alignment horizontal="left" vertical="center" wrapText="1"/>
      <protection locked="0"/>
    </xf>
    <xf numFmtId="165" fontId="49" fillId="0" borderId="17" xfId="28" applyNumberFormat="1" applyFont="1" applyFill="1" applyBorder="1" applyAlignment="1" applyProtection="1">
      <alignment horizontal="center" vertical="center" wrapText="1"/>
      <protection locked="0"/>
    </xf>
    <xf numFmtId="165" fontId="49" fillId="0" borderId="17" xfId="28" applyNumberFormat="1" applyFont="1" applyFill="1" applyBorder="1" applyAlignment="1" applyProtection="1">
      <alignment horizontal="left" vertical="center" wrapText="1"/>
      <protection hidden="1"/>
    </xf>
    <xf numFmtId="164" fontId="49" fillId="0" borderId="17" xfId="28" applyFont="1" applyFill="1" applyBorder="1" applyAlignment="1" applyProtection="1">
      <alignment horizontal="right" vertical="center"/>
      <protection locked="0"/>
    </xf>
    <xf numFmtId="164" fontId="49" fillId="0" borderId="17" xfId="28" applyFont="1" applyBorder="1" applyAlignment="1" applyProtection="1">
      <alignment vertical="center"/>
      <protection locked="0"/>
    </xf>
    <xf numFmtId="164" fontId="49" fillId="0" borderId="17" xfId="28" applyFont="1" applyFill="1" applyBorder="1" applyAlignment="1" applyProtection="1">
      <alignment horizontal="left" vertical="center" wrapText="1"/>
      <protection locked="0"/>
    </xf>
    <xf numFmtId="14" fontId="49" fillId="0" borderId="17" xfId="28" applyNumberFormat="1" applyFont="1" applyFill="1" applyBorder="1" applyAlignment="1" applyProtection="1">
      <alignment horizontal="center" vertical="center" wrapText="1"/>
      <protection locked="0"/>
    </xf>
    <xf numFmtId="9" fontId="49" fillId="0" borderId="17" xfId="42" applyFont="1" applyFill="1" applyBorder="1" applyAlignment="1" applyProtection="1">
      <alignment horizontal="center" vertical="center" wrapText="1"/>
      <protection hidden="1"/>
    </xf>
    <xf numFmtId="9" fontId="52" fillId="0" borderId="17" xfId="42" applyFont="1" applyFill="1" applyBorder="1" applyAlignment="1" applyProtection="1">
      <alignment horizontal="center" vertical="center" wrapText="1"/>
      <protection locked="0"/>
    </xf>
    <xf numFmtId="0" fontId="49" fillId="0" borderId="18" xfId="39" applyNumberFormat="1" applyFont="1" applyFill="1" applyBorder="1" applyAlignment="1" applyProtection="1">
      <alignment horizontal="left" vertical="center" wrapText="1"/>
      <protection locked="0"/>
    </xf>
    <xf numFmtId="9" fontId="49" fillId="0" borderId="17" xfId="42" applyFont="1" applyFill="1" applyBorder="1" applyAlignment="1" applyProtection="1">
      <alignment horizontal="center" vertical="center" wrapText="1"/>
      <protection locked="0"/>
    </xf>
    <xf numFmtId="164" fontId="49" fillId="0" borderId="17" xfId="28" applyFont="1" applyFill="1" applyBorder="1" applyAlignment="1" applyProtection="1">
      <alignment vertical="center"/>
      <protection locked="0"/>
    </xf>
    <xf numFmtId="164" fontId="49" fillId="0" borderId="17" xfId="28" applyFont="1" applyFill="1" applyBorder="1" applyAlignment="1" applyProtection="1">
      <alignment horizontal="left" vertical="center"/>
      <protection locked="0"/>
    </xf>
    <xf numFmtId="165" fontId="49" fillId="0" borderId="17" xfId="28" applyNumberFormat="1" applyFont="1" applyFill="1" applyBorder="1" applyAlignment="1" applyProtection="1">
      <alignment horizontal="left" vertical="center" wrapText="1"/>
      <protection locked="0"/>
    </xf>
    <xf numFmtId="0" fontId="49" fillId="0" borderId="15" xfId="39" applyNumberFormat="1" applyFont="1" applyFill="1" applyBorder="1" applyAlignment="1" applyProtection="1">
      <alignment horizontal="left" vertical="center" wrapText="1"/>
      <protection locked="0"/>
    </xf>
    <xf numFmtId="0" fontId="50" fillId="0" borderId="15" xfId="39" applyNumberFormat="1" applyFont="1" applyFill="1" applyBorder="1" applyAlignment="1" applyProtection="1">
      <alignment horizontal="center" vertical="center" wrapText="1"/>
      <protection locked="0"/>
    </xf>
    <xf numFmtId="0" fontId="49" fillId="0" borderId="15" xfId="39" applyNumberFormat="1" applyFont="1" applyFill="1" applyBorder="1" applyAlignment="1" applyProtection="1">
      <alignment horizontal="center" vertical="center" wrapText="1"/>
      <protection locked="0"/>
    </xf>
    <xf numFmtId="165" fontId="49" fillId="0" borderId="15" xfId="28" applyNumberFormat="1" applyFont="1" applyFill="1" applyBorder="1" applyAlignment="1" applyProtection="1">
      <alignment horizontal="left" vertical="center" wrapText="1"/>
      <protection locked="0"/>
    </xf>
    <xf numFmtId="165" fontId="49" fillId="0" borderId="15" xfId="28" applyNumberFormat="1" applyFont="1" applyFill="1" applyBorder="1" applyAlignment="1" applyProtection="1">
      <alignment horizontal="left" vertical="center" wrapText="1"/>
      <protection hidden="1"/>
    </xf>
    <xf numFmtId="164" fontId="49" fillId="0" borderId="15" xfId="28" applyFont="1" applyFill="1" applyBorder="1" applyAlignment="1" applyProtection="1">
      <alignment horizontal="left" vertical="center"/>
      <protection locked="0"/>
    </xf>
    <xf numFmtId="164" fontId="49" fillId="0" borderId="15" xfId="28" applyFont="1" applyFill="1" applyBorder="1" applyAlignment="1" applyProtection="1">
      <alignment horizontal="left" vertical="center" wrapText="1"/>
      <protection locked="0"/>
    </xf>
    <xf numFmtId="14" fontId="49" fillId="0" borderId="15" xfId="28" applyNumberFormat="1" applyFont="1" applyFill="1" applyBorder="1" applyAlignment="1" applyProtection="1">
      <alignment horizontal="center" vertical="center" wrapText="1"/>
      <protection locked="0"/>
    </xf>
    <xf numFmtId="9" fontId="49" fillId="0" borderId="15" xfId="42" applyFont="1" applyFill="1" applyBorder="1" applyAlignment="1" applyProtection="1">
      <alignment horizontal="center" vertical="center" wrapText="1"/>
      <protection locked="0"/>
    </xf>
    <xf numFmtId="0" fontId="49" fillId="0" borderId="19" xfId="39" applyNumberFormat="1" applyFont="1" applyFill="1" applyBorder="1" applyAlignment="1" applyProtection="1">
      <alignment horizontal="left" vertical="center" wrapText="1"/>
      <protection locked="0"/>
    </xf>
    <xf numFmtId="0" fontId="49" fillId="0" borderId="13" xfId="39" applyNumberFormat="1" applyFont="1" applyFill="1" applyBorder="1" applyAlignment="1" applyProtection="1">
      <alignment horizontal="left" vertical="center" wrapText="1"/>
      <protection locked="0"/>
    </xf>
    <xf numFmtId="165" fontId="49" fillId="0" borderId="13" xfId="28" applyNumberFormat="1" applyFont="1" applyFill="1" applyBorder="1" applyAlignment="1" applyProtection="1">
      <alignment horizontal="left" vertical="center" wrapText="1"/>
      <protection locked="0"/>
    </xf>
    <xf numFmtId="164" fontId="49" fillId="0" borderId="13" xfId="28" applyFont="1" applyFill="1" applyBorder="1" applyAlignment="1" applyProtection="1">
      <alignment horizontal="left" vertical="center"/>
      <protection locked="0"/>
    </xf>
    <xf numFmtId="14" fontId="49" fillId="0" borderId="13" xfId="28" applyNumberFormat="1" applyFont="1" applyFill="1" applyBorder="1" applyAlignment="1" applyProtection="1">
      <alignment horizontal="center" vertical="center" wrapText="1"/>
      <protection locked="0"/>
    </xf>
    <xf numFmtId="0" fontId="49" fillId="0" borderId="16" xfId="42" applyNumberFormat="1" applyFont="1" applyFill="1" applyBorder="1" applyAlignment="1" applyProtection="1">
      <alignment horizontal="left" vertical="center" wrapText="1"/>
      <protection locked="0"/>
    </xf>
    <xf numFmtId="0" fontId="49" fillId="0" borderId="18" xfId="42" applyNumberFormat="1" applyFont="1" applyFill="1" applyBorder="1" applyAlignment="1" applyProtection="1">
      <alignment horizontal="left" vertical="center" wrapText="1"/>
      <protection locked="0"/>
    </xf>
    <xf numFmtId="0" fontId="49" fillId="0" borderId="22" xfId="39" applyNumberFormat="1" applyFont="1" applyFill="1" applyBorder="1" applyAlignment="1" applyProtection="1">
      <alignment horizontal="left" vertical="center" wrapText="1"/>
      <protection locked="0"/>
    </xf>
    <xf numFmtId="164" fontId="33" fillId="28" borderId="10" xfId="39" applyNumberFormat="1" applyFont="1" applyFill="1" applyBorder="1" applyAlignment="1" applyProtection="1">
      <alignment horizontal="right" vertical="center"/>
      <protection hidden="1"/>
    </xf>
    <xf numFmtId="164" fontId="47" fillId="29" borderId="10" xfId="0" applyNumberFormat="1" applyFont="1" applyFill="1" applyBorder="1" applyAlignment="1" applyProtection="1">
      <alignment horizontal="right" vertical="center"/>
      <protection hidden="1"/>
    </xf>
    <xf numFmtId="165" fontId="37" fillId="28" borderId="10" xfId="28" applyNumberFormat="1" applyFont="1" applyFill="1" applyBorder="1" applyAlignment="1" applyProtection="1">
      <alignment horizontal="right" vertical="center"/>
      <protection hidden="1"/>
    </xf>
    <xf numFmtId="0" fontId="33" fillId="30" borderId="31" xfId="39" applyFont="1" applyFill="1" applyBorder="1" applyAlignment="1" applyProtection="1">
      <alignment horizontal="right" vertical="center"/>
      <protection hidden="1"/>
    </xf>
    <xf numFmtId="0" fontId="33" fillId="30" borderId="10" xfId="39" applyFont="1" applyFill="1" applyBorder="1" applyAlignment="1" applyProtection="1">
      <alignment horizontal="right" vertical="center"/>
      <protection hidden="1"/>
    </xf>
    <xf numFmtId="0" fontId="49" fillId="0" borderId="12" xfId="39" applyNumberFormat="1" applyFont="1" applyFill="1" applyBorder="1" applyAlignment="1" applyProtection="1">
      <alignment horizontal="center" vertical="center"/>
      <protection locked="0"/>
    </xf>
    <xf numFmtId="0" fontId="49" fillId="0" borderId="20" xfId="39" applyNumberFormat="1" applyFont="1" applyFill="1" applyBorder="1" applyAlignment="1" applyProtection="1">
      <alignment horizontal="center" vertical="center"/>
      <protection locked="0"/>
    </xf>
    <xf numFmtId="0" fontId="49" fillId="0" borderId="21" xfId="39" applyNumberFormat="1" applyFont="1" applyFill="1" applyBorder="1" applyAlignment="1" applyProtection="1">
      <alignment horizontal="center" vertical="center"/>
      <protection locked="0"/>
    </xf>
    <xf numFmtId="0" fontId="49" fillId="0" borderId="14" xfId="39" applyNumberFormat="1" applyFont="1" applyFill="1" applyBorder="1" applyAlignment="1" applyProtection="1">
      <alignment horizontal="center" vertical="center"/>
      <protection locked="0"/>
    </xf>
    <xf numFmtId="0" fontId="53" fillId="0" borderId="0" xfId="39" applyFont="1" applyFill="1" applyAlignment="1" applyProtection="1">
      <alignment vertical="center"/>
    </xf>
    <xf numFmtId="0" fontId="54" fillId="0" borderId="0" xfId="39" applyFont="1" applyFill="1" applyAlignment="1" applyProtection="1">
      <alignment vertical="center"/>
    </xf>
    <xf numFmtId="0" fontId="55" fillId="0" borderId="0" xfId="39" applyFont="1" applyFill="1" applyAlignment="1" applyProtection="1">
      <alignment vertical="center"/>
    </xf>
    <xf numFmtId="0" fontId="56" fillId="0" borderId="0" xfId="39" applyFont="1" applyFill="1" applyAlignment="1" applyProtection="1">
      <alignment vertical="center"/>
    </xf>
    <xf numFmtId="0" fontId="54" fillId="0" borderId="0" xfId="0" applyFont="1" applyBorder="1" applyAlignment="1">
      <alignment vertical="center"/>
    </xf>
    <xf numFmtId="0" fontId="57" fillId="24" borderId="0" xfId="39" applyFont="1" applyFill="1" applyAlignment="1" applyProtection="1">
      <alignment vertical="center"/>
    </xf>
    <xf numFmtId="0" fontId="58" fillId="0" borderId="13" xfId="0" applyFont="1" applyFill="1" applyBorder="1" applyAlignment="1" applyProtection="1">
      <alignment horizontal="center" vertical="top"/>
      <protection locked="0"/>
    </xf>
    <xf numFmtId="0" fontId="58" fillId="0" borderId="48" xfId="0" applyFont="1" applyFill="1" applyBorder="1" applyAlignment="1" applyProtection="1">
      <alignment horizontal="left" vertical="top" wrapText="1"/>
      <protection locked="0"/>
    </xf>
    <xf numFmtId="0" fontId="58" fillId="0" borderId="17" xfId="0" applyFont="1" applyFill="1" applyBorder="1" applyAlignment="1" applyProtection="1">
      <alignment horizontal="center" vertical="top"/>
      <protection locked="0"/>
    </xf>
    <xf numFmtId="0" fontId="58" fillId="0" borderId="17" xfId="0" applyFont="1" applyFill="1" applyBorder="1" applyAlignment="1" applyProtection="1">
      <alignment horizontal="left" vertical="top" wrapText="1"/>
      <protection locked="0"/>
    </xf>
    <xf numFmtId="39" fontId="37" fillId="0" borderId="10" xfId="39" applyNumberFormat="1" applyFont="1" applyFill="1" applyBorder="1" applyAlignment="1" applyProtection="1">
      <alignment horizontal="center" vertical="center"/>
      <protection locked="0"/>
    </xf>
    <xf numFmtId="16" fontId="39" fillId="0" borderId="0" xfId="39" quotePrefix="1" applyNumberFormat="1" applyFont="1" applyFill="1" applyBorder="1" applyAlignment="1" applyProtection="1">
      <alignment vertical="center"/>
      <protection locked="0"/>
    </xf>
    <xf numFmtId="0" fontId="49" fillId="0" borderId="17" xfId="39" applyFont="1" applyFill="1" applyBorder="1" applyAlignment="1" applyProtection="1">
      <alignment horizontal="left" vertical="top" wrapText="1"/>
      <protection locked="0"/>
    </xf>
    <xf numFmtId="166" fontId="37" fillId="0" borderId="33" xfId="39" applyNumberFormat="1" applyFont="1" applyFill="1" applyBorder="1" applyAlignment="1" applyProtection="1">
      <alignment horizontal="center" vertical="center"/>
      <protection locked="0"/>
    </xf>
    <xf numFmtId="166" fontId="37" fillId="0" borderId="34" xfId="39" applyNumberFormat="1" applyFont="1" applyFill="1" applyBorder="1" applyAlignment="1" applyProtection="1">
      <alignment horizontal="center" vertical="center"/>
      <protection locked="0"/>
    </xf>
    <xf numFmtId="166" fontId="37" fillId="0" borderId="23" xfId="39" applyNumberFormat="1" applyFont="1" applyFill="1" applyBorder="1" applyAlignment="1" applyProtection="1">
      <alignment horizontal="center" vertical="center"/>
      <protection locked="0"/>
    </xf>
    <xf numFmtId="37" fontId="37" fillId="0" borderId="36" xfId="28" applyNumberFormat="1" applyFont="1" applyFill="1" applyBorder="1" applyAlignment="1" applyProtection="1">
      <alignment horizontal="center" vertical="center"/>
      <protection locked="0"/>
    </xf>
    <xf numFmtId="37" fontId="37" fillId="0" borderId="37" xfId="28" applyNumberFormat="1" applyFont="1" applyFill="1" applyBorder="1" applyAlignment="1" applyProtection="1">
      <alignment horizontal="center" vertical="center"/>
      <protection locked="0"/>
    </xf>
    <xf numFmtId="37" fontId="37" fillId="0" borderId="28" xfId="28" applyNumberFormat="1" applyFont="1" applyFill="1" applyBorder="1" applyAlignment="1" applyProtection="1">
      <alignment horizontal="center" vertical="center"/>
      <protection locked="0"/>
    </xf>
    <xf numFmtId="0" fontId="48" fillId="0" borderId="0" xfId="39" applyFont="1" applyFill="1" applyBorder="1" applyAlignment="1" applyProtection="1">
      <alignment horizontal="center" vertical="center"/>
    </xf>
    <xf numFmtId="0" fontId="41" fillId="27" borderId="39" xfId="39" applyFont="1" applyFill="1" applyBorder="1" applyAlignment="1" applyProtection="1">
      <alignment horizontal="left" vertical="center"/>
    </xf>
    <xf numFmtId="0" fontId="41" fillId="27" borderId="30" xfId="39" applyFont="1" applyFill="1" applyBorder="1" applyAlignment="1" applyProtection="1">
      <alignment horizontal="left" vertical="center"/>
    </xf>
    <xf numFmtId="0" fontId="41" fillId="0" borderId="40" xfId="39" applyFont="1" applyFill="1" applyBorder="1" applyAlignment="1" applyProtection="1">
      <alignment horizontal="left" vertical="top" wrapText="1"/>
      <protection locked="0"/>
    </xf>
    <xf numFmtId="0" fontId="39" fillId="0" borderId="11" xfId="39" applyFont="1" applyFill="1" applyBorder="1" applyAlignment="1" applyProtection="1">
      <alignment horizontal="left" vertical="top"/>
      <protection locked="0"/>
    </xf>
    <xf numFmtId="0" fontId="39" fillId="0" borderId="41" xfId="39" applyFont="1" applyFill="1" applyBorder="1" applyAlignment="1" applyProtection="1">
      <alignment horizontal="left" vertical="top"/>
      <protection locked="0"/>
    </xf>
    <xf numFmtId="0" fontId="39" fillId="0" borderId="42" xfId="39" applyFont="1" applyFill="1" applyBorder="1" applyAlignment="1" applyProtection="1">
      <alignment horizontal="left" vertical="top"/>
      <protection locked="0"/>
    </xf>
    <xf numFmtId="0" fontId="39" fillId="0" borderId="0" xfId="39" applyFont="1" applyFill="1" applyBorder="1" applyAlignment="1" applyProtection="1">
      <alignment horizontal="left" vertical="top"/>
      <protection locked="0"/>
    </xf>
    <xf numFmtId="0" fontId="39" fillId="0" borderId="43" xfId="39" applyFont="1" applyFill="1" applyBorder="1" applyAlignment="1" applyProtection="1">
      <alignment horizontal="left" vertical="top"/>
      <protection locked="0"/>
    </xf>
    <xf numFmtId="0" fontId="39" fillId="0" borderId="44" xfId="39" applyFont="1" applyFill="1" applyBorder="1" applyAlignment="1" applyProtection="1">
      <alignment horizontal="left" vertical="top"/>
      <protection locked="0"/>
    </xf>
    <xf numFmtId="0" fontId="39" fillId="0" borderId="24" xfId="39" applyFont="1" applyFill="1" applyBorder="1" applyAlignment="1" applyProtection="1">
      <alignment horizontal="left" vertical="top"/>
      <protection locked="0"/>
    </xf>
    <xf numFmtId="0" fontId="39" fillId="0" borderId="45" xfId="39" applyFont="1" applyFill="1" applyBorder="1" applyAlignment="1" applyProtection="1">
      <alignment horizontal="left" vertical="top"/>
      <protection locked="0"/>
    </xf>
    <xf numFmtId="0" fontId="41" fillId="0" borderId="25" xfId="39" applyFont="1" applyFill="1" applyBorder="1" applyAlignment="1" applyProtection="1">
      <alignment horizontal="center" vertical="center" wrapText="1"/>
    </xf>
    <xf numFmtId="0" fontId="41" fillId="0" borderId="46" xfId="39" applyFont="1" applyFill="1" applyBorder="1" applyAlignment="1" applyProtection="1">
      <alignment horizontal="center" vertical="center" wrapText="1"/>
    </xf>
    <xf numFmtId="164" fontId="41" fillId="0" borderId="47" xfId="28" applyFont="1" applyFill="1" applyBorder="1" applyAlignment="1" applyProtection="1">
      <alignment horizontal="center" vertical="center" wrapText="1"/>
    </xf>
    <xf numFmtId="164" fontId="41" fillId="0" borderId="25" xfId="28" applyFont="1" applyFill="1" applyBorder="1" applyAlignment="1" applyProtection="1">
      <alignment horizontal="center" vertical="center" wrapText="1"/>
    </xf>
    <xf numFmtId="164" fontId="41" fillId="0" borderId="46" xfId="28" applyFont="1" applyFill="1" applyBorder="1" applyAlignment="1" applyProtection="1">
      <alignment horizontal="center" vertical="center" wrapText="1"/>
    </xf>
    <xf numFmtId="4" fontId="37" fillId="0" borderId="39" xfId="39" applyNumberFormat="1" applyFont="1" applyFill="1" applyBorder="1" applyAlignment="1" applyProtection="1">
      <alignment horizontal="center" vertical="center"/>
      <protection locked="0"/>
    </xf>
    <xf numFmtId="4" fontId="37" fillId="0" borderId="30" xfId="39" applyNumberFormat="1" applyFont="1" applyFill="1" applyBorder="1" applyAlignment="1" applyProtection="1">
      <alignment horizontal="center" vertical="center"/>
      <protection locked="0"/>
    </xf>
    <xf numFmtId="39" fontId="37" fillId="0" borderId="39" xfId="28" applyNumberFormat="1" applyFont="1" applyFill="1" applyBorder="1" applyAlignment="1" applyProtection="1">
      <alignment horizontal="center" vertical="center"/>
      <protection locked="0"/>
    </xf>
    <xf numFmtId="39" fontId="37" fillId="0" borderId="25" xfId="28" applyNumberFormat="1" applyFont="1" applyFill="1" applyBorder="1" applyAlignment="1" applyProtection="1">
      <alignment horizontal="center" vertical="center"/>
      <protection locked="0"/>
    </xf>
    <xf numFmtId="39" fontId="37" fillId="0" borderId="30" xfId="28" applyNumberFormat="1" applyFont="1" applyFill="1" applyBorder="1" applyAlignment="1" applyProtection="1">
      <alignment horizontal="center" vertical="center"/>
      <protection locked="0"/>
    </xf>
    <xf numFmtId="0" fontId="31" fillId="26" borderId="39" xfId="39" applyFont="1" applyFill="1" applyBorder="1" applyAlignment="1" applyProtection="1">
      <alignment horizontal="left" vertical="center" wrapText="1"/>
      <protection locked="0"/>
    </xf>
    <xf numFmtId="0" fontId="31" fillId="26" borderId="25" xfId="39" applyFont="1" applyFill="1" applyBorder="1" applyAlignment="1" applyProtection="1">
      <alignment horizontal="left" vertical="center" wrapText="1"/>
      <protection locked="0"/>
    </xf>
    <xf numFmtId="0" fontId="31" fillId="26" borderId="30" xfId="39" applyFont="1" applyFill="1" applyBorder="1" applyAlignment="1" applyProtection="1">
      <alignment horizontal="left" vertical="center" wrapText="1"/>
      <protection locked="0"/>
    </xf>
    <xf numFmtId="166" fontId="37" fillId="0" borderId="35" xfId="39" applyNumberFormat="1" applyFont="1" applyFill="1" applyBorder="1" applyAlignment="1" applyProtection="1">
      <alignment horizontal="center" vertical="center"/>
      <protection locked="0"/>
    </xf>
    <xf numFmtId="37" fontId="37" fillId="0" borderId="38" xfId="28" applyNumberFormat="1" applyFont="1" applyFill="1" applyBorder="1" applyAlignment="1" applyProtection="1">
      <alignment horizontal="center" vertical="center"/>
      <protection locked="0"/>
    </xf>
    <xf numFmtId="166" fontId="37" fillId="0" borderId="26" xfId="39" applyNumberFormat="1" applyFont="1" applyFill="1" applyBorder="1" applyAlignment="1" applyProtection="1">
      <alignment horizontal="center" vertical="center"/>
      <protection locked="0"/>
    </xf>
    <xf numFmtId="37" fontId="37" fillId="0" borderId="27" xfId="28" applyNumberFormat="1" applyFont="1" applyFill="1" applyBorder="1" applyAlignment="1" applyProtection="1">
      <alignment horizontal="center" vertical="center"/>
      <protection locked="0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rmal 2" xfId="39"/>
    <cellStyle name="Note" xfId="40" builtinId="10" customBuiltin="1"/>
    <cellStyle name="Output" xfId="41" builtinId="21" customBuiltin="1"/>
    <cellStyle name="Percent" xfId="42" builtinId="5"/>
    <cellStyle name="Percent 2" xfId="43"/>
    <cellStyle name="Title" xfId="44" builtinId="15" customBuiltin="1"/>
    <cellStyle name="Total" xfId="45" builtinId="25" customBuiltin="1"/>
    <cellStyle name="Warning Text" xfId="46" builtinId="11" customBuiltin="1"/>
  </cellStyles>
  <dxfs count="46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theme="1"/>
      </font>
      <fill>
        <patternFill>
          <bgColor rgb="FFFFE7E5"/>
        </patternFill>
      </fill>
    </dxf>
    <dxf>
      <fill>
        <patternFill>
          <bgColor rgb="FFEBFD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numFmt numFmtId="0" formatCode="General"/>
      <fill>
        <patternFill>
          <bgColor rgb="FFFFE7FF"/>
        </patternFill>
      </fill>
    </dxf>
    <dxf>
      <font>
        <color rgb="FFC00000"/>
      </font>
      <fill>
        <patternFill>
          <bgColor rgb="FFFFE5FF"/>
        </patternFill>
      </fill>
    </dxf>
    <dxf>
      <font>
        <color rgb="FFFF3300"/>
      </font>
      <fill>
        <patternFill>
          <bgColor rgb="FFFFE5FC"/>
        </patternFill>
      </fill>
    </dxf>
    <dxf>
      <fill>
        <patternFill>
          <bgColor rgb="FFFFCCFF"/>
        </patternFill>
      </fill>
    </dxf>
    <dxf>
      <font>
        <color rgb="FFC00000"/>
      </font>
      <fill>
        <patternFill>
          <bgColor rgb="FFFFCCFF"/>
        </patternFill>
      </fill>
    </dxf>
    <dxf>
      <font>
        <color rgb="FF002060"/>
      </font>
      <fill>
        <patternFill>
          <bgColor rgb="FFFFE593"/>
        </patternFill>
      </fill>
    </dxf>
    <dxf>
      <font>
        <color rgb="FF7030A0"/>
      </font>
      <fill>
        <patternFill>
          <bgColor rgb="FFFFFF99"/>
        </patternFill>
      </fill>
    </dxf>
    <dxf>
      <font>
        <color rgb="FF0000CC"/>
      </font>
      <fill>
        <patternFill>
          <bgColor rgb="FFDDFFFF"/>
        </patternFill>
      </fill>
    </dxf>
    <dxf>
      <font>
        <color rgb="FF0000CC"/>
      </font>
      <fill>
        <patternFill>
          <bgColor rgb="FFD9FFFF"/>
        </patternFill>
      </fill>
    </dxf>
    <dxf>
      <font>
        <color rgb="FF7030A0"/>
      </font>
      <fill>
        <patternFill>
          <bgColor rgb="FFFFFF99"/>
        </patternFill>
      </fill>
    </dxf>
    <dxf>
      <font>
        <b/>
        <i val="0"/>
        <color theme="1"/>
      </font>
      <fill>
        <patternFill>
          <bgColor rgb="FFFFE7E5"/>
        </patternFill>
      </fill>
    </dxf>
    <dxf>
      <fill>
        <patternFill>
          <bgColor rgb="FFEBFDFF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numFmt numFmtId="0" formatCode="General"/>
      <fill>
        <patternFill>
          <bgColor rgb="FFFFE7FF"/>
        </patternFill>
      </fill>
    </dxf>
    <dxf>
      <font>
        <color rgb="FFC00000"/>
      </font>
      <fill>
        <patternFill>
          <bgColor rgb="FFFFE5FF"/>
        </patternFill>
      </fill>
    </dxf>
    <dxf>
      <font>
        <color rgb="FFFF3300"/>
      </font>
      <fill>
        <patternFill>
          <bgColor rgb="FFFFE5FC"/>
        </patternFill>
      </fill>
    </dxf>
    <dxf>
      <fill>
        <patternFill>
          <bgColor rgb="FFFFCCFF"/>
        </patternFill>
      </fill>
    </dxf>
    <dxf>
      <font>
        <color rgb="FFC00000"/>
      </font>
      <fill>
        <patternFill>
          <bgColor rgb="FFFFCCFF"/>
        </patternFill>
      </fill>
    </dxf>
    <dxf>
      <font>
        <color rgb="FF002060"/>
      </font>
      <fill>
        <patternFill>
          <bgColor rgb="FFFFE593"/>
        </patternFill>
      </fill>
    </dxf>
    <dxf>
      <font>
        <color rgb="FF7030A0"/>
      </font>
      <fill>
        <patternFill>
          <bgColor rgb="FFFFFF99"/>
        </patternFill>
      </fill>
    </dxf>
    <dxf>
      <font>
        <color rgb="FF0000CC"/>
      </font>
      <fill>
        <patternFill>
          <bgColor rgb="FFDDFFFF"/>
        </patternFill>
      </fill>
    </dxf>
    <dxf>
      <font>
        <color rgb="FF0000CC"/>
      </font>
      <fill>
        <patternFill>
          <bgColor rgb="FFD9FFFF"/>
        </patternFill>
      </fill>
    </dxf>
    <dxf>
      <font>
        <color rgb="FF7030A0"/>
      </font>
      <fill>
        <patternFill>
          <bgColor rgb="FFFFFF99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EBFDFF"/>
      <color rgb="FFFFFF99"/>
      <color rgb="FFFFE7E5"/>
      <color rgb="FFFED6F6"/>
      <color rgb="FFFFFF66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104"/>
  <sheetViews>
    <sheetView tabSelected="1" view="pageBreakPreview" topLeftCell="G1" zoomScale="90" zoomScaleSheetLayoutView="90" workbookViewId="0">
      <pane ySplit="6" topLeftCell="A7" activePane="bottomLeft" state="frozen"/>
      <selection pane="bottomLeft" activeCell="M8" sqref="M8"/>
    </sheetView>
  </sheetViews>
  <sheetFormatPr defaultColWidth="9.140625" defaultRowHeight="12.75" x14ac:dyDescent="0.2"/>
  <cols>
    <col min="1" max="1" width="4.5703125" style="2" customWidth="1"/>
    <col min="2" max="2" width="10.28515625" style="2" customWidth="1"/>
    <col min="3" max="3" width="8.42578125" style="17" customWidth="1"/>
    <col min="4" max="4" width="4.85546875" style="17" customWidth="1"/>
    <col min="5" max="5" width="8.85546875" style="17" customWidth="1"/>
    <col min="6" max="6" width="35.7109375" style="17" customWidth="1"/>
    <col min="7" max="7" width="25.7109375" style="17" customWidth="1"/>
    <col min="8" max="10" width="6.28515625" style="17" customWidth="1"/>
    <col min="11" max="13" width="11.5703125" style="2" customWidth="1"/>
    <col min="14" max="15" width="7.7109375" style="2" customWidth="1"/>
    <col min="16" max="17" width="5.7109375" style="2" customWidth="1"/>
    <col min="18" max="18" width="14.7109375" style="34" customWidth="1"/>
    <col min="19" max="19" width="13.28515625" style="17" customWidth="1"/>
    <col min="20" max="20" width="11.42578125" style="168" hidden="1" customWidth="1"/>
    <col min="21" max="22" width="6.7109375" style="2" customWidth="1"/>
    <col min="23" max="16384" width="9.140625" style="2"/>
  </cols>
  <sheetData>
    <row r="1" spans="1:22" ht="24" customHeight="1" x14ac:dyDescent="0.2">
      <c r="A1" s="187" t="s">
        <v>43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</row>
    <row r="2" spans="1:22" ht="9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33"/>
      <c r="S2" s="1"/>
    </row>
    <row r="3" spans="1:22" ht="18" customHeight="1" x14ac:dyDescent="0.2">
      <c r="A3" s="3" t="s">
        <v>12</v>
      </c>
      <c r="B3" s="4"/>
      <c r="C3" s="209" t="s">
        <v>44</v>
      </c>
      <c r="D3" s="210"/>
      <c r="E3" s="211"/>
      <c r="F3" s="27"/>
      <c r="G3" s="27"/>
      <c r="H3" s="27"/>
      <c r="I3" s="27"/>
      <c r="J3" s="27"/>
      <c r="K3" s="5"/>
      <c r="L3" s="5"/>
      <c r="M3" s="6"/>
      <c r="N3" s="5"/>
      <c r="O3" s="7"/>
      <c r="P3" s="7"/>
      <c r="R3" s="8" t="s">
        <v>1</v>
      </c>
      <c r="S3" s="92">
        <f ca="1">TODAY()</f>
        <v>43658</v>
      </c>
      <c r="V3" s="36"/>
    </row>
    <row r="4" spans="1:22" ht="6" customHeight="1" x14ac:dyDescent="0.2">
      <c r="A4" s="9"/>
      <c r="B4" s="9"/>
      <c r="C4" s="9"/>
      <c r="D4" s="9"/>
      <c r="E4" s="9"/>
      <c r="F4" s="9"/>
      <c r="G4" s="9"/>
      <c r="H4" s="9"/>
      <c r="I4" s="9"/>
      <c r="J4" s="9"/>
      <c r="S4" s="10"/>
    </row>
    <row r="5" spans="1:22" s="39" customFormat="1" ht="73.5" customHeight="1" x14ac:dyDescent="0.2">
      <c r="A5" s="11" t="s">
        <v>2</v>
      </c>
      <c r="B5" s="11" t="s">
        <v>13</v>
      </c>
      <c r="C5" s="31" t="s">
        <v>30</v>
      </c>
      <c r="D5" s="32" t="s">
        <v>31</v>
      </c>
      <c r="E5" s="11" t="s">
        <v>28</v>
      </c>
      <c r="F5" s="11" t="s">
        <v>29</v>
      </c>
      <c r="G5" s="11" t="s">
        <v>38</v>
      </c>
      <c r="H5" s="31" t="s">
        <v>20</v>
      </c>
      <c r="I5" s="31" t="s">
        <v>21</v>
      </c>
      <c r="J5" s="31" t="s">
        <v>22</v>
      </c>
      <c r="K5" s="23" t="s">
        <v>14</v>
      </c>
      <c r="L5" s="23" t="s">
        <v>0</v>
      </c>
      <c r="M5" s="23" t="s">
        <v>11</v>
      </c>
      <c r="N5" s="31" t="s">
        <v>33</v>
      </c>
      <c r="O5" s="37" t="s">
        <v>23</v>
      </c>
      <c r="P5" s="37" t="s">
        <v>35</v>
      </c>
      <c r="Q5" s="23" t="s">
        <v>34</v>
      </c>
      <c r="R5" s="38" t="s">
        <v>32</v>
      </c>
      <c r="S5" s="31" t="s">
        <v>41</v>
      </c>
      <c r="T5" s="169"/>
      <c r="U5" s="31" t="s">
        <v>39</v>
      </c>
      <c r="V5" s="97" t="s">
        <v>40</v>
      </c>
    </row>
    <row r="6" spans="1:22" ht="11.25" customHeight="1" x14ac:dyDescent="0.2">
      <c r="A6" s="12">
        <v>1</v>
      </c>
      <c r="B6" s="12">
        <v>2</v>
      </c>
      <c r="C6" s="12">
        <v>3</v>
      </c>
      <c r="D6" s="12">
        <v>4</v>
      </c>
      <c r="E6" s="12">
        <v>5</v>
      </c>
      <c r="F6" s="12">
        <v>6</v>
      </c>
      <c r="G6" s="12">
        <v>7</v>
      </c>
      <c r="H6" s="12">
        <v>8</v>
      </c>
      <c r="I6" s="12">
        <v>9</v>
      </c>
      <c r="J6" s="12">
        <v>10</v>
      </c>
      <c r="K6" s="12">
        <v>11</v>
      </c>
      <c r="L6" s="12">
        <v>12</v>
      </c>
      <c r="M6" s="12">
        <v>13</v>
      </c>
      <c r="N6" s="12">
        <v>14</v>
      </c>
      <c r="O6" s="12">
        <v>15</v>
      </c>
      <c r="P6" s="12">
        <v>16</v>
      </c>
      <c r="Q6" s="12">
        <v>17</v>
      </c>
      <c r="R6" s="12">
        <v>18</v>
      </c>
      <c r="S6" s="12">
        <v>19</v>
      </c>
      <c r="U6" s="24"/>
    </row>
    <row r="7" spans="1:22" ht="19.899999999999999" customHeight="1" x14ac:dyDescent="0.2">
      <c r="A7" s="15" t="s">
        <v>37</v>
      </c>
      <c r="B7" s="94"/>
      <c r="C7" s="94"/>
      <c r="D7" s="16"/>
      <c r="E7" s="16"/>
      <c r="F7" s="94"/>
      <c r="G7" s="94"/>
      <c r="H7" s="94"/>
      <c r="I7" s="94"/>
      <c r="J7" s="16"/>
      <c r="K7" s="94"/>
      <c r="L7" s="94"/>
      <c r="M7" s="16"/>
      <c r="N7" s="94"/>
      <c r="O7" s="94"/>
      <c r="P7" s="94"/>
      <c r="Q7" s="16"/>
      <c r="R7" s="74"/>
      <c r="S7" s="16"/>
      <c r="U7" s="13"/>
    </row>
    <row r="8" spans="1:22" s="39" customFormat="1" ht="27.75" customHeight="1" x14ac:dyDescent="0.2">
      <c r="A8" s="164">
        <v>1</v>
      </c>
      <c r="B8" s="110" t="s">
        <v>45</v>
      </c>
      <c r="C8" s="111" t="s">
        <v>50</v>
      </c>
      <c r="D8" s="112">
        <v>1</v>
      </c>
      <c r="E8" s="174">
        <v>138473002</v>
      </c>
      <c r="F8" s="175" t="s">
        <v>51</v>
      </c>
      <c r="G8" s="114" t="s">
        <v>58</v>
      </c>
      <c r="H8" s="115">
        <v>0</v>
      </c>
      <c r="I8" s="115">
        <v>3000</v>
      </c>
      <c r="J8" s="116">
        <f>I8-H8</f>
        <v>3000</v>
      </c>
      <c r="K8" s="117">
        <v>15413038</v>
      </c>
      <c r="L8" s="118">
        <v>14642386.1</v>
      </c>
      <c r="M8" s="119">
        <v>14641172</v>
      </c>
      <c r="N8" s="120">
        <v>43279</v>
      </c>
      <c r="O8" s="120">
        <v>43462</v>
      </c>
      <c r="P8" s="135">
        <f t="shared" ref="P8:P37" ca="1" si="0">IF(OR(O8&lt;=0,N8&lt;=0),"-",(($S$3-N8)/(O8-N8)))</f>
        <v>2.0710382513661201</v>
      </c>
      <c r="Q8" s="121">
        <v>1</v>
      </c>
      <c r="R8" s="122" t="str">
        <f t="shared" ref="R8:R16" ca="1" si="1">IF(OR(N8&lt;=0,O8&lt;=0),"-",IF(AND(($S$3-N8)&gt;(O8-N8),Q8&lt;100%),"Time Expired",IF(AND(($S$3-N8)&gt;(O8-N8)*3/4,Q8&lt;=10%),"Very Critical",IF(AND(($S$3-N8)&gt;(O8-N8)*3/4,Q8&lt;=25%),"Critical",IF(AND(($S$3-N8)&gt;(O8-N8)*3/4,Q8&lt;=50%),"Slow Progress",IF(AND(($S$3-N8)&gt;(O8-N8)/2,Q8&lt;=10%),"Very Slow Progress",IF(AND(($S$3-N8)&gt;(O8-N8)/2,Q8&lt;=25%),"Progress Slow",IF(AND(($S$3-N8)&gt;(O8-N8)/4,Q8&lt;=20%),"Progress Slow","-"))))))))</f>
        <v>-</v>
      </c>
      <c r="S8" s="123"/>
      <c r="T8" s="169"/>
      <c r="U8" s="102">
        <f>O8-N8</f>
        <v>183</v>
      </c>
      <c r="V8" s="103">
        <f t="shared" ref="V8:V59" ca="1" si="2">IF(N8&lt;=0,"-",($S$3-N8))</f>
        <v>379</v>
      </c>
    </row>
    <row r="9" spans="1:22" s="39" customFormat="1" ht="27" customHeight="1" x14ac:dyDescent="0.2">
      <c r="A9" s="165">
        <v>2</v>
      </c>
      <c r="B9" s="124" t="s">
        <v>47</v>
      </c>
      <c r="C9" s="111" t="s">
        <v>52</v>
      </c>
      <c r="D9" s="126">
        <v>1</v>
      </c>
      <c r="E9" s="176">
        <v>138582009</v>
      </c>
      <c r="F9" s="177" t="s">
        <v>53</v>
      </c>
      <c r="G9" s="128" t="s">
        <v>59</v>
      </c>
      <c r="H9" s="129">
        <v>6565</v>
      </c>
      <c r="I9" s="129">
        <v>9765</v>
      </c>
      <c r="J9" s="130">
        <f>I9-H9</f>
        <v>3200</v>
      </c>
      <c r="K9" s="131">
        <v>21691509</v>
      </c>
      <c r="L9" s="132">
        <v>20606933.550000001</v>
      </c>
      <c r="M9" s="133">
        <v>20606291</v>
      </c>
      <c r="N9" s="120">
        <v>43279</v>
      </c>
      <c r="O9" s="120">
        <v>43462</v>
      </c>
      <c r="P9" s="135">
        <f t="shared" ca="1" si="0"/>
        <v>2.0710382513661201</v>
      </c>
      <c r="Q9" s="136">
        <v>1</v>
      </c>
      <c r="R9" s="122" t="str">
        <f t="shared" ca="1" si="1"/>
        <v>-</v>
      </c>
      <c r="S9" s="137"/>
      <c r="T9" s="169"/>
      <c r="U9" s="102">
        <f t="shared" ref="U9:U37" si="3">O9-N9</f>
        <v>183</v>
      </c>
      <c r="V9" s="103">
        <f t="shared" ca="1" si="2"/>
        <v>379</v>
      </c>
    </row>
    <row r="10" spans="1:22" s="39" customFormat="1" ht="25.15" customHeight="1" x14ac:dyDescent="0.2">
      <c r="A10" s="165">
        <v>3</v>
      </c>
      <c r="B10" s="124" t="s">
        <v>49</v>
      </c>
      <c r="C10" s="111" t="s">
        <v>54</v>
      </c>
      <c r="D10" s="126">
        <v>1</v>
      </c>
      <c r="E10" s="176">
        <v>138742006</v>
      </c>
      <c r="F10" s="177" t="s">
        <v>55</v>
      </c>
      <c r="G10" s="128" t="s">
        <v>62</v>
      </c>
      <c r="H10" s="129">
        <v>0</v>
      </c>
      <c r="I10" s="129">
        <v>8705</v>
      </c>
      <c r="J10" s="130">
        <f t="shared" ref="J10:J37" si="4">I10-H10</f>
        <v>8705</v>
      </c>
      <c r="K10" s="131">
        <v>55002719</v>
      </c>
      <c r="L10" s="132">
        <v>45149248.039999999</v>
      </c>
      <c r="M10" s="133">
        <f>21036435+10213952</f>
        <v>31250387</v>
      </c>
      <c r="N10" s="134">
        <v>43515</v>
      </c>
      <c r="O10" s="134">
        <v>43657</v>
      </c>
      <c r="P10" s="135">
        <f t="shared" ca="1" si="0"/>
        <v>1.0070422535211268</v>
      </c>
      <c r="Q10" s="136">
        <v>0.75</v>
      </c>
      <c r="R10" s="122" t="str">
        <f t="shared" ca="1" si="1"/>
        <v>Time Expired</v>
      </c>
      <c r="S10" s="137"/>
      <c r="T10" s="169"/>
      <c r="U10" s="102">
        <f t="shared" si="3"/>
        <v>142</v>
      </c>
      <c r="V10" s="103">
        <f t="shared" ca="1" si="2"/>
        <v>143</v>
      </c>
    </row>
    <row r="11" spans="1:22" s="39" customFormat="1" ht="25.15" customHeight="1" x14ac:dyDescent="0.2">
      <c r="A11" s="165">
        <v>4</v>
      </c>
      <c r="B11" s="124" t="s">
        <v>48</v>
      </c>
      <c r="C11" s="111" t="s">
        <v>56</v>
      </c>
      <c r="D11" s="126">
        <v>1</v>
      </c>
      <c r="E11" s="176">
        <v>138613004</v>
      </c>
      <c r="F11" s="177" t="s">
        <v>57</v>
      </c>
      <c r="G11" s="128" t="s">
        <v>61</v>
      </c>
      <c r="H11" s="129">
        <v>0</v>
      </c>
      <c r="I11" s="129">
        <v>4200</v>
      </c>
      <c r="J11" s="130">
        <f t="shared" si="4"/>
        <v>4200</v>
      </c>
      <c r="K11" s="131">
        <v>15705917</v>
      </c>
      <c r="L11" s="132">
        <v>14920621.15</v>
      </c>
      <c r="M11" s="133">
        <v>14690963</v>
      </c>
      <c r="N11" s="134">
        <v>43488</v>
      </c>
      <c r="O11" s="134">
        <v>43577</v>
      </c>
      <c r="P11" s="135">
        <f t="shared" ca="1" si="0"/>
        <v>1.9101123595505618</v>
      </c>
      <c r="Q11" s="138">
        <v>1</v>
      </c>
      <c r="R11" s="122" t="str">
        <f t="shared" ca="1" si="1"/>
        <v>-</v>
      </c>
      <c r="S11" s="137"/>
      <c r="T11" s="169"/>
      <c r="U11" s="102">
        <f t="shared" si="3"/>
        <v>89</v>
      </c>
      <c r="V11" s="103">
        <f t="shared" ca="1" si="2"/>
        <v>170</v>
      </c>
    </row>
    <row r="12" spans="1:22" s="39" customFormat="1" ht="25.15" customHeight="1" x14ac:dyDescent="0.2">
      <c r="A12" s="165">
        <v>5</v>
      </c>
      <c r="B12" s="124" t="s">
        <v>46</v>
      </c>
      <c r="C12" s="111" t="s">
        <v>63</v>
      </c>
      <c r="D12" s="126">
        <v>1</v>
      </c>
      <c r="E12" s="127">
        <v>138132010</v>
      </c>
      <c r="F12" s="128" t="s">
        <v>64</v>
      </c>
      <c r="G12" s="180" t="s">
        <v>65</v>
      </c>
      <c r="H12" s="129">
        <v>0</v>
      </c>
      <c r="I12" s="129">
        <v>9076</v>
      </c>
      <c r="J12" s="130">
        <f t="shared" si="4"/>
        <v>9076</v>
      </c>
      <c r="K12" s="131">
        <v>12714016</v>
      </c>
      <c r="L12" s="132">
        <v>12078000</v>
      </c>
      <c r="M12" s="133">
        <v>11811187</v>
      </c>
      <c r="N12" s="134">
        <v>43556</v>
      </c>
      <c r="O12" s="134">
        <v>43709</v>
      </c>
      <c r="P12" s="135">
        <f t="shared" ca="1" si="0"/>
        <v>0.66666666666666663</v>
      </c>
      <c r="Q12" s="136">
        <v>1</v>
      </c>
      <c r="R12" s="122" t="str">
        <f t="shared" ca="1" si="1"/>
        <v>-</v>
      </c>
      <c r="S12" s="137"/>
      <c r="T12" s="169"/>
      <c r="U12" s="102">
        <f t="shared" si="3"/>
        <v>153</v>
      </c>
      <c r="V12" s="103">
        <f t="shared" ca="1" si="2"/>
        <v>102</v>
      </c>
    </row>
    <row r="13" spans="1:22" s="39" customFormat="1" ht="25.15" hidden="1" customHeight="1" x14ac:dyDescent="0.2">
      <c r="A13" s="165"/>
      <c r="B13" s="124"/>
      <c r="C13" s="125"/>
      <c r="D13" s="126"/>
      <c r="E13" s="127"/>
      <c r="F13" s="128"/>
      <c r="G13" s="128"/>
      <c r="H13" s="129"/>
      <c r="I13" s="129"/>
      <c r="J13" s="130">
        <f t="shared" si="4"/>
        <v>0</v>
      </c>
      <c r="K13" s="131"/>
      <c r="L13" s="132"/>
      <c r="M13" s="133"/>
      <c r="N13" s="134"/>
      <c r="O13" s="134"/>
      <c r="P13" s="135" t="str">
        <f t="shared" si="0"/>
        <v>-</v>
      </c>
      <c r="Q13" s="136"/>
      <c r="R13" s="122" t="str">
        <f t="shared" si="1"/>
        <v>-</v>
      </c>
      <c r="S13" s="137"/>
      <c r="T13" s="169"/>
      <c r="U13" s="102">
        <f t="shared" si="3"/>
        <v>0</v>
      </c>
      <c r="V13" s="103" t="str">
        <f t="shared" si="2"/>
        <v>-</v>
      </c>
    </row>
    <row r="14" spans="1:22" s="39" customFormat="1" ht="25.15" hidden="1" customHeight="1" x14ac:dyDescent="0.2">
      <c r="A14" s="165"/>
      <c r="B14" s="124"/>
      <c r="C14" s="125"/>
      <c r="D14" s="126"/>
      <c r="E14" s="127"/>
      <c r="F14" s="128"/>
      <c r="G14" s="128"/>
      <c r="H14" s="129"/>
      <c r="I14" s="129"/>
      <c r="J14" s="130">
        <f t="shared" si="4"/>
        <v>0</v>
      </c>
      <c r="K14" s="131"/>
      <c r="L14" s="139"/>
      <c r="M14" s="133"/>
      <c r="N14" s="134"/>
      <c r="O14" s="134"/>
      <c r="P14" s="135" t="str">
        <f t="shared" si="0"/>
        <v>-</v>
      </c>
      <c r="Q14" s="138"/>
      <c r="R14" s="122" t="str">
        <f t="shared" si="1"/>
        <v>-</v>
      </c>
      <c r="S14" s="137"/>
      <c r="T14" s="169"/>
      <c r="U14" s="102">
        <f t="shared" si="3"/>
        <v>0</v>
      </c>
      <c r="V14" s="103" t="str">
        <f t="shared" si="2"/>
        <v>-</v>
      </c>
    </row>
    <row r="15" spans="1:22" s="39" customFormat="1" ht="25.15" hidden="1" customHeight="1" x14ac:dyDescent="0.2">
      <c r="A15" s="165"/>
      <c r="B15" s="124"/>
      <c r="C15" s="125"/>
      <c r="D15" s="126"/>
      <c r="E15" s="127"/>
      <c r="F15" s="128"/>
      <c r="G15" s="128"/>
      <c r="H15" s="129"/>
      <c r="I15" s="129"/>
      <c r="J15" s="130">
        <f t="shared" si="4"/>
        <v>0</v>
      </c>
      <c r="K15" s="131"/>
      <c r="L15" s="139"/>
      <c r="M15" s="133"/>
      <c r="N15" s="134"/>
      <c r="O15" s="134"/>
      <c r="P15" s="135" t="str">
        <f t="shared" si="0"/>
        <v>-</v>
      </c>
      <c r="Q15" s="136"/>
      <c r="R15" s="122" t="str">
        <f t="shared" si="1"/>
        <v>-</v>
      </c>
      <c r="S15" s="137"/>
      <c r="T15" s="169"/>
      <c r="U15" s="102">
        <f t="shared" si="3"/>
        <v>0</v>
      </c>
      <c r="V15" s="103" t="str">
        <f t="shared" si="2"/>
        <v>-</v>
      </c>
    </row>
    <row r="16" spans="1:22" s="39" customFormat="1" ht="25.15" hidden="1" customHeight="1" x14ac:dyDescent="0.2">
      <c r="A16" s="165"/>
      <c r="B16" s="124"/>
      <c r="C16" s="125"/>
      <c r="D16" s="126"/>
      <c r="E16" s="127"/>
      <c r="F16" s="128"/>
      <c r="G16" s="128"/>
      <c r="H16" s="129"/>
      <c r="I16" s="129"/>
      <c r="J16" s="130">
        <f t="shared" si="4"/>
        <v>0</v>
      </c>
      <c r="K16" s="131"/>
      <c r="L16" s="140"/>
      <c r="M16" s="133"/>
      <c r="N16" s="134"/>
      <c r="O16" s="134"/>
      <c r="P16" s="135" t="str">
        <f t="shared" si="0"/>
        <v>-</v>
      </c>
      <c r="Q16" s="136"/>
      <c r="R16" s="122" t="str">
        <f t="shared" si="1"/>
        <v>-</v>
      </c>
      <c r="S16" s="137"/>
      <c r="T16" s="169"/>
      <c r="U16" s="102">
        <f t="shared" si="3"/>
        <v>0</v>
      </c>
      <c r="V16" s="103" t="str">
        <f t="shared" si="2"/>
        <v>-</v>
      </c>
    </row>
    <row r="17" spans="1:22" s="39" customFormat="1" ht="25.15" hidden="1" customHeight="1" x14ac:dyDescent="0.2">
      <c r="A17" s="165"/>
      <c r="B17" s="124"/>
      <c r="C17" s="125"/>
      <c r="D17" s="126"/>
      <c r="E17" s="127"/>
      <c r="F17" s="128"/>
      <c r="G17" s="128"/>
      <c r="H17" s="129"/>
      <c r="I17" s="129"/>
      <c r="J17" s="130">
        <f t="shared" si="4"/>
        <v>0</v>
      </c>
      <c r="K17" s="131"/>
      <c r="L17" s="139"/>
      <c r="M17" s="133"/>
      <c r="N17" s="134"/>
      <c r="O17" s="134"/>
      <c r="P17" s="135" t="str">
        <f t="shared" si="0"/>
        <v>-</v>
      </c>
      <c r="Q17" s="136"/>
      <c r="R17" s="122" t="str">
        <f t="shared" ref="R17:R37" si="5">IF(OR(N17&lt;=0,O17&lt;=0),"-",IF(AND(($S$3-N17)&gt;(O17-N17),Q17&lt;100%),"Time Expired",IF(AND(($S$3-N17)&gt;(O17-N17)*3/4,Q17&lt;=10%),"Very Critical",IF(AND(($S$3-N17)&gt;(O17-N17)*3/4,Q17&lt;=25%),"Critical",IF(AND(($S$3-N17)&gt;(O17-N17)*3/4,Q17&lt;=50%),"Slow Progress",IF(AND(($S$3-N17)&gt;(O17-N17)/2,Q17&lt;=10%),"Very Slow Progress",IF(AND(($S$3-N17)&gt;(O17-N17)/2,Q17&lt;=25%),"Progress Slow",IF(AND(($S$3-N17)&gt;(O17-N17)/4,Q17&lt;=20%),"Progress Slow","-"))))))))</f>
        <v>-</v>
      </c>
      <c r="S17" s="137"/>
      <c r="T17" s="169"/>
      <c r="U17" s="102">
        <f t="shared" si="3"/>
        <v>0</v>
      </c>
      <c r="V17" s="103" t="str">
        <f t="shared" si="2"/>
        <v>-</v>
      </c>
    </row>
    <row r="18" spans="1:22" s="39" customFormat="1" ht="25.15" hidden="1" customHeight="1" x14ac:dyDescent="0.2">
      <c r="A18" s="165"/>
      <c r="B18" s="124"/>
      <c r="C18" s="125"/>
      <c r="D18" s="126"/>
      <c r="E18" s="127"/>
      <c r="F18" s="128"/>
      <c r="G18" s="128"/>
      <c r="H18" s="129"/>
      <c r="I18" s="129"/>
      <c r="J18" s="130">
        <f t="shared" si="4"/>
        <v>0</v>
      </c>
      <c r="K18" s="131"/>
      <c r="L18" s="139"/>
      <c r="M18" s="133"/>
      <c r="N18" s="134"/>
      <c r="O18" s="134"/>
      <c r="P18" s="135" t="str">
        <f t="shared" si="0"/>
        <v>-</v>
      </c>
      <c r="Q18" s="136"/>
      <c r="R18" s="122" t="str">
        <f t="shared" si="5"/>
        <v>-</v>
      </c>
      <c r="S18" s="137"/>
      <c r="T18" s="169"/>
      <c r="U18" s="102">
        <f t="shared" si="3"/>
        <v>0</v>
      </c>
      <c r="V18" s="103" t="str">
        <f t="shared" si="2"/>
        <v>-</v>
      </c>
    </row>
    <row r="19" spans="1:22" s="39" customFormat="1" ht="25.15" hidden="1" customHeight="1" x14ac:dyDescent="0.2">
      <c r="A19" s="165"/>
      <c r="B19" s="124"/>
      <c r="C19" s="126"/>
      <c r="D19" s="126"/>
      <c r="E19" s="127"/>
      <c r="F19" s="124"/>
      <c r="G19" s="124"/>
      <c r="H19" s="141"/>
      <c r="I19" s="141"/>
      <c r="J19" s="130">
        <f t="shared" si="4"/>
        <v>0</v>
      </c>
      <c r="K19" s="140"/>
      <c r="L19" s="133"/>
      <c r="M19" s="133"/>
      <c r="N19" s="134"/>
      <c r="O19" s="134"/>
      <c r="P19" s="135" t="str">
        <f t="shared" si="0"/>
        <v>-</v>
      </c>
      <c r="Q19" s="138"/>
      <c r="R19" s="122" t="str">
        <f t="shared" si="5"/>
        <v>-</v>
      </c>
      <c r="S19" s="137"/>
      <c r="T19" s="169"/>
      <c r="U19" s="102">
        <f t="shared" si="3"/>
        <v>0</v>
      </c>
      <c r="V19" s="103" t="str">
        <f t="shared" si="2"/>
        <v>-</v>
      </c>
    </row>
    <row r="20" spans="1:22" s="39" customFormat="1" ht="25.15" hidden="1" customHeight="1" x14ac:dyDescent="0.2">
      <c r="A20" s="165"/>
      <c r="B20" s="124"/>
      <c r="C20" s="126"/>
      <c r="D20" s="126"/>
      <c r="E20" s="127"/>
      <c r="F20" s="124"/>
      <c r="G20" s="124"/>
      <c r="H20" s="141"/>
      <c r="I20" s="141"/>
      <c r="J20" s="130">
        <f t="shared" si="4"/>
        <v>0</v>
      </c>
      <c r="K20" s="140"/>
      <c r="L20" s="133"/>
      <c r="M20" s="133"/>
      <c r="N20" s="134"/>
      <c r="O20" s="134"/>
      <c r="P20" s="135" t="str">
        <f t="shared" si="0"/>
        <v>-</v>
      </c>
      <c r="Q20" s="138"/>
      <c r="R20" s="122" t="str">
        <f t="shared" si="5"/>
        <v>-</v>
      </c>
      <c r="S20" s="137"/>
      <c r="T20" s="169"/>
      <c r="U20" s="102">
        <f t="shared" si="3"/>
        <v>0</v>
      </c>
      <c r="V20" s="103" t="str">
        <f t="shared" si="2"/>
        <v>-</v>
      </c>
    </row>
    <row r="21" spans="1:22" s="39" customFormat="1" ht="25.15" hidden="1" customHeight="1" x14ac:dyDescent="0.2">
      <c r="A21" s="165"/>
      <c r="B21" s="124"/>
      <c r="C21" s="126"/>
      <c r="D21" s="126"/>
      <c r="E21" s="127"/>
      <c r="F21" s="124"/>
      <c r="G21" s="124"/>
      <c r="H21" s="141"/>
      <c r="I21" s="141"/>
      <c r="J21" s="130">
        <f t="shared" si="4"/>
        <v>0</v>
      </c>
      <c r="K21" s="140"/>
      <c r="L21" s="133"/>
      <c r="M21" s="133"/>
      <c r="N21" s="134"/>
      <c r="O21" s="134"/>
      <c r="P21" s="135" t="str">
        <f t="shared" si="0"/>
        <v>-</v>
      </c>
      <c r="Q21" s="138"/>
      <c r="R21" s="122" t="str">
        <f t="shared" si="5"/>
        <v>-</v>
      </c>
      <c r="S21" s="137"/>
      <c r="T21" s="169"/>
      <c r="U21" s="102">
        <f t="shared" si="3"/>
        <v>0</v>
      </c>
      <c r="V21" s="103" t="str">
        <f t="shared" si="2"/>
        <v>-</v>
      </c>
    </row>
    <row r="22" spans="1:22" s="39" customFormat="1" ht="25.15" hidden="1" customHeight="1" x14ac:dyDescent="0.2">
      <c r="A22" s="165"/>
      <c r="B22" s="124"/>
      <c r="C22" s="126"/>
      <c r="D22" s="126"/>
      <c r="E22" s="127"/>
      <c r="F22" s="124"/>
      <c r="G22" s="124"/>
      <c r="H22" s="141"/>
      <c r="I22" s="141"/>
      <c r="J22" s="130">
        <f t="shared" si="4"/>
        <v>0</v>
      </c>
      <c r="K22" s="140"/>
      <c r="L22" s="133"/>
      <c r="M22" s="133"/>
      <c r="N22" s="134"/>
      <c r="O22" s="134"/>
      <c r="P22" s="135" t="str">
        <f t="shared" si="0"/>
        <v>-</v>
      </c>
      <c r="Q22" s="138"/>
      <c r="R22" s="122" t="str">
        <f t="shared" si="5"/>
        <v>-</v>
      </c>
      <c r="S22" s="137"/>
      <c r="T22" s="169"/>
      <c r="U22" s="102">
        <f t="shared" si="3"/>
        <v>0</v>
      </c>
      <c r="V22" s="103" t="str">
        <f t="shared" si="2"/>
        <v>-</v>
      </c>
    </row>
    <row r="23" spans="1:22" s="39" customFormat="1" ht="25.15" hidden="1" customHeight="1" x14ac:dyDescent="0.2">
      <c r="A23" s="165"/>
      <c r="B23" s="124"/>
      <c r="C23" s="126"/>
      <c r="D23" s="126"/>
      <c r="E23" s="127"/>
      <c r="F23" s="124"/>
      <c r="G23" s="124"/>
      <c r="H23" s="141"/>
      <c r="I23" s="141"/>
      <c r="J23" s="130">
        <f t="shared" si="4"/>
        <v>0</v>
      </c>
      <c r="K23" s="140"/>
      <c r="L23" s="133"/>
      <c r="M23" s="133"/>
      <c r="N23" s="134"/>
      <c r="O23" s="134"/>
      <c r="P23" s="135" t="str">
        <f t="shared" si="0"/>
        <v>-</v>
      </c>
      <c r="Q23" s="138"/>
      <c r="R23" s="122" t="str">
        <f t="shared" si="5"/>
        <v>-</v>
      </c>
      <c r="S23" s="137"/>
      <c r="T23" s="169"/>
      <c r="U23" s="102">
        <f t="shared" si="3"/>
        <v>0</v>
      </c>
      <c r="V23" s="103" t="str">
        <f t="shared" si="2"/>
        <v>-</v>
      </c>
    </row>
    <row r="24" spans="1:22" s="39" customFormat="1" ht="25.15" hidden="1" customHeight="1" x14ac:dyDescent="0.2">
      <c r="A24" s="165"/>
      <c r="B24" s="124"/>
      <c r="C24" s="126"/>
      <c r="D24" s="126"/>
      <c r="E24" s="127"/>
      <c r="F24" s="124"/>
      <c r="G24" s="124"/>
      <c r="H24" s="141"/>
      <c r="I24" s="141"/>
      <c r="J24" s="130">
        <f t="shared" si="4"/>
        <v>0</v>
      </c>
      <c r="K24" s="140"/>
      <c r="L24" s="133"/>
      <c r="M24" s="133"/>
      <c r="N24" s="134"/>
      <c r="O24" s="134"/>
      <c r="P24" s="135" t="str">
        <f t="shared" si="0"/>
        <v>-</v>
      </c>
      <c r="Q24" s="138"/>
      <c r="R24" s="122" t="str">
        <f t="shared" si="5"/>
        <v>-</v>
      </c>
      <c r="S24" s="137"/>
      <c r="T24" s="169"/>
      <c r="U24" s="102">
        <f t="shared" si="3"/>
        <v>0</v>
      </c>
      <c r="V24" s="103" t="str">
        <f t="shared" si="2"/>
        <v>-</v>
      </c>
    </row>
    <row r="25" spans="1:22" s="39" customFormat="1" ht="25.15" hidden="1" customHeight="1" x14ac:dyDescent="0.2">
      <c r="A25" s="165"/>
      <c r="B25" s="124"/>
      <c r="C25" s="126"/>
      <c r="D25" s="126"/>
      <c r="E25" s="127"/>
      <c r="F25" s="124"/>
      <c r="G25" s="124"/>
      <c r="H25" s="141"/>
      <c r="I25" s="141"/>
      <c r="J25" s="130">
        <f t="shared" si="4"/>
        <v>0</v>
      </c>
      <c r="K25" s="140"/>
      <c r="L25" s="133"/>
      <c r="M25" s="133"/>
      <c r="N25" s="134"/>
      <c r="O25" s="134"/>
      <c r="P25" s="135" t="str">
        <f t="shared" si="0"/>
        <v>-</v>
      </c>
      <c r="Q25" s="138"/>
      <c r="R25" s="122" t="str">
        <f t="shared" si="5"/>
        <v>-</v>
      </c>
      <c r="S25" s="137"/>
      <c r="T25" s="169"/>
      <c r="U25" s="102">
        <f t="shared" si="3"/>
        <v>0</v>
      </c>
      <c r="V25" s="103" t="str">
        <f t="shared" si="2"/>
        <v>-</v>
      </c>
    </row>
    <row r="26" spans="1:22" s="39" customFormat="1" ht="25.15" hidden="1" customHeight="1" x14ac:dyDescent="0.2">
      <c r="A26" s="165"/>
      <c r="B26" s="124"/>
      <c r="C26" s="126"/>
      <c r="D26" s="126"/>
      <c r="E26" s="127"/>
      <c r="F26" s="124"/>
      <c r="G26" s="124"/>
      <c r="H26" s="141"/>
      <c r="I26" s="141"/>
      <c r="J26" s="130">
        <f t="shared" si="4"/>
        <v>0</v>
      </c>
      <c r="K26" s="140"/>
      <c r="L26" s="133"/>
      <c r="M26" s="133"/>
      <c r="N26" s="134"/>
      <c r="O26" s="134"/>
      <c r="P26" s="135" t="str">
        <f t="shared" si="0"/>
        <v>-</v>
      </c>
      <c r="Q26" s="138"/>
      <c r="R26" s="122" t="str">
        <f t="shared" si="5"/>
        <v>-</v>
      </c>
      <c r="S26" s="137"/>
      <c r="T26" s="169"/>
      <c r="U26" s="102">
        <f t="shared" si="3"/>
        <v>0</v>
      </c>
      <c r="V26" s="103" t="str">
        <f t="shared" si="2"/>
        <v>-</v>
      </c>
    </row>
    <row r="27" spans="1:22" s="39" customFormat="1" ht="25.15" hidden="1" customHeight="1" x14ac:dyDescent="0.2">
      <c r="A27" s="165"/>
      <c r="B27" s="124"/>
      <c r="C27" s="126"/>
      <c r="D27" s="126"/>
      <c r="E27" s="127"/>
      <c r="F27" s="124"/>
      <c r="G27" s="124"/>
      <c r="H27" s="141"/>
      <c r="I27" s="141"/>
      <c r="J27" s="130">
        <f t="shared" si="4"/>
        <v>0</v>
      </c>
      <c r="K27" s="140"/>
      <c r="L27" s="133"/>
      <c r="M27" s="133"/>
      <c r="N27" s="134"/>
      <c r="O27" s="134"/>
      <c r="P27" s="135" t="str">
        <f t="shared" si="0"/>
        <v>-</v>
      </c>
      <c r="Q27" s="138"/>
      <c r="R27" s="122" t="str">
        <f t="shared" si="5"/>
        <v>-</v>
      </c>
      <c r="S27" s="137"/>
      <c r="T27" s="169"/>
      <c r="U27" s="102">
        <f t="shared" si="3"/>
        <v>0</v>
      </c>
      <c r="V27" s="103" t="str">
        <f t="shared" si="2"/>
        <v>-</v>
      </c>
    </row>
    <row r="28" spans="1:22" s="39" customFormat="1" ht="25.15" hidden="1" customHeight="1" x14ac:dyDescent="0.2">
      <c r="A28" s="165"/>
      <c r="B28" s="124"/>
      <c r="C28" s="126"/>
      <c r="D28" s="126"/>
      <c r="E28" s="127"/>
      <c r="F28" s="124"/>
      <c r="G28" s="124"/>
      <c r="H28" s="141"/>
      <c r="I28" s="141"/>
      <c r="J28" s="130">
        <f t="shared" si="4"/>
        <v>0</v>
      </c>
      <c r="K28" s="140"/>
      <c r="L28" s="133"/>
      <c r="M28" s="133"/>
      <c r="N28" s="134"/>
      <c r="O28" s="134"/>
      <c r="P28" s="135" t="str">
        <f t="shared" si="0"/>
        <v>-</v>
      </c>
      <c r="Q28" s="138"/>
      <c r="R28" s="122" t="str">
        <f t="shared" si="5"/>
        <v>-</v>
      </c>
      <c r="S28" s="137"/>
      <c r="T28" s="169"/>
      <c r="U28" s="102">
        <f t="shared" si="3"/>
        <v>0</v>
      </c>
      <c r="V28" s="103" t="str">
        <f t="shared" si="2"/>
        <v>-</v>
      </c>
    </row>
    <row r="29" spans="1:22" s="39" customFormat="1" ht="25.15" hidden="1" customHeight="1" x14ac:dyDescent="0.2">
      <c r="A29" s="165"/>
      <c r="B29" s="124"/>
      <c r="C29" s="126"/>
      <c r="D29" s="126"/>
      <c r="E29" s="127"/>
      <c r="F29" s="124"/>
      <c r="G29" s="124"/>
      <c r="H29" s="141"/>
      <c r="I29" s="141"/>
      <c r="J29" s="130">
        <f t="shared" si="4"/>
        <v>0</v>
      </c>
      <c r="K29" s="140"/>
      <c r="L29" s="133"/>
      <c r="M29" s="133"/>
      <c r="N29" s="134"/>
      <c r="O29" s="134"/>
      <c r="P29" s="135" t="str">
        <f t="shared" si="0"/>
        <v>-</v>
      </c>
      <c r="Q29" s="138"/>
      <c r="R29" s="122" t="str">
        <f t="shared" si="5"/>
        <v>-</v>
      </c>
      <c r="S29" s="137"/>
      <c r="T29" s="169"/>
      <c r="U29" s="102">
        <f t="shared" si="3"/>
        <v>0</v>
      </c>
      <c r="V29" s="103" t="str">
        <f t="shared" si="2"/>
        <v>-</v>
      </c>
    </row>
    <row r="30" spans="1:22" s="39" customFormat="1" ht="25.15" hidden="1" customHeight="1" x14ac:dyDescent="0.2">
      <c r="A30" s="165"/>
      <c r="B30" s="124"/>
      <c r="C30" s="126"/>
      <c r="D30" s="126"/>
      <c r="E30" s="127"/>
      <c r="F30" s="124"/>
      <c r="G30" s="124"/>
      <c r="H30" s="141"/>
      <c r="I30" s="141"/>
      <c r="J30" s="130">
        <f t="shared" si="4"/>
        <v>0</v>
      </c>
      <c r="K30" s="140"/>
      <c r="L30" s="133"/>
      <c r="M30" s="133"/>
      <c r="N30" s="134"/>
      <c r="O30" s="134"/>
      <c r="P30" s="135" t="str">
        <f t="shared" si="0"/>
        <v>-</v>
      </c>
      <c r="Q30" s="138"/>
      <c r="R30" s="122" t="str">
        <f t="shared" si="5"/>
        <v>-</v>
      </c>
      <c r="S30" s="137"/>
      <c r="T30" s="169"/>
      <c r="U30" s="102">
        <f t="shared" si="3"/>
        <v>0</v>
      </c>
      <c r="V30" s="103" t="str">
        <f t="shared" si="2"/>
        <v>-</v>
      </c>
    </row>
    <row r="31" spans="1:22" s="39" customFormat="1" ht="25.15" hidden="1" customHeight="1" x14ac:dyDescent="0.2">
      <c r="A31" s="165"/>
      <c r="B31" s="124"/>
      <c r="C31" s="126"/>
      <c r="D31" s="126"/>
      <c r="E31" s="127"/>
      <c r="F31" s="124"/>
      <c r="G31" s="124"/>
      <c r="H31" s="141"/>
      <c r="I31" s="141"/>
      <c r="J31" s="130">
        <f t="shared" si="4"/>
        <v>0</v>
      </c>
      <c r="K31" s="140"/>
      <c r="L31" s="133"/>
      <c r="M31" s="133"/>
      <c r="N31" s="134"/>
      <c r="O31" s="134"/>
      <c r="P31" s="135" t="str">
        <f t="shared" si="0"/>
        <v>-</v>
      </c>
      <c r="Q31" s="138"/>
      <c r="R31" s="122" t="str">
        <f t="shared" si="5"/>
        <v>-</v>
      </c>
      <c r="S31" s="137"/>
      <c r="T31" s="169"/>
      <c r="U31" s="102">
        <f t="shared" si="3"/>
        <v>0</v>
      </c>
      <c r="V31" s="103" t="str">
        <f t="shared" si="2"/>
        <v>-</v>
      </c>
    </row>
    <row r="32" spans="1:22" s="39" customFormat="1" ht="25.15" hidden="1" customHeight="1" x14ac:dyDescent="0.2">
      <c r="A32" s="165"/>
      <c r="B32" s="124"/>
      <c r="C32" s="126"/>
      <c r="D32" s="126"/>
      <c r="E32" s="127"/>
      <c r="F32" s="124"/>
      <c r="G32" s="124"/>
      <c r="H32" s="141"/>
      <c r="I32" s="141"/>
      <c r="J32" s="130">
        <f t="shared" si="4"/>
        <v>0</v>
      </c>
      <c r="K32" s="140"/>
      <c r="L32" s="133"/>
      <c r="M32" s="133"/>
      <c r="N32" s="134"/>
      <c r="O32" s="134"/>
      <c r="P32" s="135" t="str">
        <f t="shared" si="0"/>
        <v>-</v>
      </c>
      <c r="Q32" s="138"/>
      <c r="R32" s="122" t="str">
        <f t="shared" si="5"/>
        <v>-</v>
      </c>
      <c r="S32" s="137"/>
      <c r="T32" s="169"/>
      <c r="U32" s="102">
        <f t="shared" si="3"/>
        <v>0</v>
      </c>
      <c r="V32" s="103" t="str">
        <f t="shared" si="2"/>
        <v>-</v>
      </c>
    </row>
    <row r="33" spans="1:22" s="39" customFormat="1" ht="25.15" hidden="1" customHeight="1" x14ac:dyDescent="0.2">
      <c r="A33" s="165"/>
      <c r="B33" s="124"/>
      <c r="C33" s="126"/>
      <c r="D33" s="126"/>
      <c r="E33" s="127"/>
      <c r="F33" s="124"/>
      <c r="G33" s="124"/>
      <c r="H33" s="141"/>
      <c r="I33" s="141"/>
      <c r="J33" s="130">
        <f t="shared" si="4"/>
        <v>0</v>
      </c>
      <c r="K33" s="140"/>
      <c r="L33" s="133"/>
      <c r="M33" s="133"/>
      <c r="N33" s="134"/>
      <c r="O33" s="134"/>
      <c r="P33" s="135" t="str">
        <f t="shared" si="0"/>
        <v>-</v>
      </c>
      <c r="Q33" s="138"/>
      <c r="R33" s="122" t="str">
        <f t="shared" si="5"/>
        <v>-</v>
      </c>
      <c r="S33" s="137"/>
      <c r="T33" s="169"/>
      <c r="U33" s="102">
        <f t="shared" si="3"/>
        <v>0</v>
      </c>
      <c r="V33" s="103" t="str">
        <f t="shared" si="2"/>
        <v>-</v>
      </c>
    </row>
    <row r="34" spans="1:22" s="39" customFormat="1" ht="25.15" hidden="1" customHeight="1" x14ac:dyDescent="0.2">
      <c r="A34" s="165"/>
      <c r="B34" s="124"/>
      <c r="C34" s="126"/>
      <c r="D34" s="126"/>
      <c r="E34" s="127"/>
      <c r="F34" s="124"/>
      <c r="G34" s="124"/>
      <c r="H34" s="141"/>
      <c r="I34" s="141"/>
      <c r="J34" s="130">
        <f t="shared" si="4"/>
        <v>0</v>
      </c>
      <c r="K34" s="140"/>
      <c r="L34" s="133"/>
      <c r="M34" s="133"/>
      <c r="N34" s="134"/>
      <c r="O34" s="134"/>
      <c r="P34" s="135" t="str">
        <f t="shared" si="0"/>
        <v>-</v>
      </c>
      <c r="Q34" s="138"/>
      <c r="R34" s="122" t="str">
        <f t="shared" si="5"/>
        <v>-</v>
      </c>
      <c r="S34" s="137"/>
      <c r="T34" s="169"/>
      <c r="U34" s="102">
        <f t="shared" si="3"/>
        <v>0</v>
      </c>
      <c r="V34" s="103" t="str">
        <f t="shared" si="2"/>
        <v>-</v>
      </c>
    </row>
    <row r="35" spans="1:22" s="39" customFormat="1" ht="25.15" hidden="1" customHeight="1" x14ac:dyDescent="0.2">
      <c r="A35" s="165"/>
      <c r="B35" s="124"/>
      <c r="C35" s="126"/>
      <c r="D35" s="126"/>
      <c r="E35" s="127"/>
      <c r="F35" s="124"/>
      <c r="G35" s="124"/>
      <c r="H35" s="141"/>
      <c r="I35" s="141"/>
      <c r="J35" s="130">
        <f t="shared" si="4"/>
        <v>0</v>
      </c>
      <c r="K35" s="140"/>
      <c r="L35" s="133"/>
      <c r="M35" s="133"/>
      <c r="N35" s="134"/>
      <c r="O35" s="134"/>
      <c r="P35" s="135" t="str">
        <f t="shared" si="0"/>
        <v>-</v>
      </c>
      <c r="Q35" s="138"/>
      <c r="R35" s="122" t="str">
        <f t="shared" si="5"/>
        <v>-</v>
      </c>
      <c r="S35" s="137"/>
      <c r="T35" s="169"/>
      <c r="U35" s="102">
        <f t="shared" si="3"/>
        <v>0</v>
      </c>
      <c r="V35" s="103" t="str">
        <f t="shared" si="2"/>
        <v>-</v>
      </c>
    </row>
    <row r="36" spans="1:22" s="39" customFormat="1" ht="25.15" hidden="1" customHeight="1" x14ac:dyDescent="0.2">
      <c r="A36" s="165"/>
      <c r="B36" s="124"/>
      <c r="C36" s="126"/>
      <c r="D36" s="126"/>
      <c r="E36" s="127"/>
      <c r="F36" s="124"/>
      <c r="G36" s="124"/>
      <c r="H36" s="141"/>
      <c r="I36" s="141"/>
      <c r="J36" s="130">
        <f t="shared" si="4"/>
        <v>0</v>
      </c>
      <c r="K36" s="140"/>
      <c r="L36" s="133"/>
      <c r="M36" s="133"/>
      <c r="N36" s="134"/>
      <c r="O36" s="134"/>
      <c r="P36" s="135" t="str">
        <f t="shared" si="0"/>
        <v>-</v>
      </c>
      <c r="Q36" s="138"/>
      <c r="R36" s="122" t="str">
        <f t="shared" si="5"/>
        <v>-</v>
      </c>
      <c r="S36" s="137"/>
      <c r="T36" s="169"/>
      <c r="U36" s="102">
        <f t="shared" si="3"/>
        <v>0</v>
      </c>
      <c r="V36" s="103" t="str">
        <f t="shared" si="2"/>
        <v>-</v>
      </c>
    </row>
    <row r="37" spans="1:22" s="39" customFormat="1" ht="25.15" hidden="1" customHeight="1" x14ac:dyDescent="0.2">
      <c r="A37" s="167"/>
      <c r="B37" s="142"/>
      <c r="C37" s="143"/>
      <c r="D37" s="143"/>
      <c r="E37" s="144"/>
      <c r="F37" s="142"/>
      <c r="G37" s="142"/>
      <c r="H37" s="145"/>
      <c r="I37" s="145"/>
      <c r="J37" s="146">
        <f t="shared" si="4"/>
        <v>0</v>
      </c>
      <c r="K37" s="147"/>
      <c r="L37" s="148"/>
      <c r="M37" s="148"/>
      <c r="N37" s="149"/>
      <c r="O37" s="149"/>
      <c r="P37" s="135" t="str">
        <f t="shared" si="0"/>
        <v>-</v>
      </c>
      <c r="Q37" s="150"/>
      <c r="R37" s="122" t="str">
        <f t="shared" si="5"/>
        <v>-</v>
      </c>
      <c r="S37" s="151"/>
      <c r="T37" s="169"/>
      <c r="U37" s="102">
        <f t="shared" si="3"/>
        <v>0</v>
      </c>
      <c r="V37" s="103" t="str">
        <f t="shared" si="2"/>
        <v>-</v>
      </c>
    </row>
    <row r="38" spans="1:22" s="39" customFormat="1" ht="19.899999999999999" customHeight="1" x14ac:dyDescent="0.2">
      <c r="A38" s="80">
        <f>COUNT(A8:A37)</f>
        <v>5</v>
      </c>
      <c r="B38" s="162" t="s">
        <v>9</v>
      </c>
      <c r="C38" s="81">
        <f>COUNT(K8:K37)-COUNT(L8:L37)</f>
        <v>0</v>
      </c>
      <c r="D38" s="81"/>
      <c r="E38" s="81"/>
      <c r="F38" s="81" t="s">
        <v>42</v>
      </c>
      <c r="G38" s="84">
        <f>IF(L8&gt;1,0,K8)+IF(L9&gt;0,0,K9)+IF(L10&gt;0,0,K10)+IF(L11&gt;0,0,K11)+IF(L12&gt;0,0,K12)+IF(L13&gt;0,0,K13)+IF(L14&gt;0,0,K14)+IF(L15&gt;0,0,K15)+IF(L16&gt;0,0,K16)+IF(L17&gt;0,0,K17)+IF(L18&gt;0,0,K18)+IF(L19&gt;0,0,K19)+IF(L20&gt;0,0,K20)+IF(L21&gt;0,0,K21)+IF(L22&gt;0,0,K22)+IF(L23&gt;0,0,K23)+IF(L24&gt;0,0,K24)+IF(L25&gt;0,0,K25)+IF(L26&gt;0,0,K26)+IF(L27&gt;0,0,K27)+IF(L28&gt;0,0,K28)+IF(L29&gt;0,0,K29)+IF(L30&gt;0,0,K30)+IF(L31&gt;0,0,K31)+IF(L32&gt;0,0,K32)+IF(L33&gt;0,0,K33)+IF(L34&gt;0,0,K34)+IF(L35&gt;0,0,K35)+IF(L36&gt;0,0,K36)+IF(L37&gt;0,0,K37)</f>
        <v>0</v>
      </c>
      <c r="H38" s="81"/>
      <c r="I38" s="81"/>
      <c r="J38" s="82">
        <f>SUM(J8:J37)/1000</f>
        <v>28.181000000000001</v>
      </c>
      <c r="K38" s="98">
        <f>SUM(K8:K37)</f>
        <v>120527199</v>
      </c>
      <c r="L38" s="98">
        <f>SUM(L8:L37)</f>
        <v>107397188.84</v>
      </c>
      <c r="M38" s="98">
        <f>SUM(M8:M37)</f>
        <v>93000000</v>
      </c>
      <c r="N38" s="160" t="s">
        <v>6</v>
      </c>
      <c r="O38" s="83">
        <f>IF(M38&lt;=0,"-",(M38/L38))</f>
        <v>0.86594445352337024</v>
      </c>
      <c r="P38" s="83"/>
      <c r="Q38" s="83">
        <f>IF(L8&lt;=0,"0",(IF(Q8&gt;0,Q8*L8)+IF(Q9&gt;0,Q9*L9)+IF(Q10&gt;0,Q10*L10)+IF(Q11&gt;0,Q11*L11)+IF(Q12&gt;0,Q12*L12)+IF(Q13&gt;0,Q13*L13)+IF(Q14&gt;0,Q14*L14)+IF(Q15&gt;0,Q15*L15)+IF(Q16&gt;0,Q16*L16)+IF(Q17&gt;0,Q17*L17)+IF(Q18&gt;0,Q18*L18)+IF(Q19&gt;0,Q19*L19)+IF(Q20&gt;0,Q20*L20)+IF(Q21&gt;0,Q21*L21)+IF(Q22&gt;0,Q22*L22)+IF(Q23&gt;0,Q23*L23)+IF(Q24&gt;0,Q24*L24)+IF(Q25&gt;0,Q25*L25)+IF(Q26&gt;0,Q26*L26)+IF(Q27&gt;0,Q27*L27)+IF(Q28&gt;0,Q28*L28)+IF(Q29&gt;0,Q29*L29)+IF(Q30&gt;0,Q30*L30)+IF(Q31&gt;0,Q31*L31)+IF(Q32&gt;0,Q32*L32)+IF(Q33&gt;0,Q33*L33)+IF(Q34&gt;0,Q34*L34)+IF(Q35&gt;0,Q35*L35)+IF(Q36&gt;0,Q36*L36)+IF(Q37&gt;0,Q37*L37))/L38)</f>
        <v>0.89490123408336331</v>
      </c>
      <c r="R38" s="81"/>
      <c r="S38" s="81"/>
      <c r="T38" s="169"/>
      <c r="U38" s="104"/>
      <c r="V38" s="103"/>
    </row>
    <row r="39" spans="1:22" s="14" customFormat="1" ht="19.899999999999999" customHeight="1" x14ac:dyDescent="0.2">
      <c r="A39" s="30" t="s">
        <v>36</v>
      </c>
      <c r="B39" s="16"/>
      <c r="C39" s="29"/>
      <c r="D39" s="29"/>
      <c r="E39" s="29"/>
      <c r="F39" s="26"/>
      <c r="G39" s="26"/>
      <c r="H39" s="25"/>
      <c r="I39" s="25"/>
      <c r="J39" s="100"/>
      <c r="K39" s="28"/>
      <c r="L39" s="28"/>
      <c r="M39" s="28"/>
      <c r="N39" s="16"/>
      <c r="O39" s="16"/>
      <c r="P39" s="99"/>
      <c r="Q39" s="16"/>
      <c r="R39" s="93"/>
      <c r="S39" s="16"/>
      <c r="T39" s="170"/>
      <c r="U39" s="105"/>
      <c r="V39" s="103"/>
    </row>
    <row r="40" spans="1:22" s="39" customFormat="1" ht="25.15" customHeight="1" x14ac:dyDescent="0.2">
      <c r="A40" s="164"/>
      <c r="B40" s="152"/>
      <c r="C40" s="112"/>
      <c r="D40" s="112"/>
      <c r="E40" s="113"/>
      <c r="F40" s="152"/>
      <c r="G40" s="152"/>
      <c r="H40" s="153"/>
      <c r="I40" s="153"/>
      <c r="J40" s="116">
        <f t="shared" ref="J40:J59" si="6">I40-H40</f>
        <v>0</v>
      </c>
      <c r="K40" s="154"/>
      <c r="L40" s="119"/>
      <c r="M40" s="119"/>
      <c r="N40" s="155"/>
      <c r="O40" s="155"/>
      <c r="P40" s="135" t="str">
        <f t="shared" ref="P40:P59" si="7">IF(OR(O40&lt;=0,N40&lt;=0),"-",(($S$3-N40)/(O40-N40)))</f>
        <v>-</v>
      </c>
      <c r="Q40" s="121"/>
      <c r="R40" s="122" t="str">
        <f t="shared" ref="R40:R59" si="8">IF(OR(N40&lt;=0,O40&lt;=0),"-",IF(AND(($S$3-N40)&gt;(O40-N40),Q40&lt;100%),"Time Expired",IF(AND(($S$3-N40)&gt;(O40-N40)*3/4,Q40&lt;=10%),"Very Critical",IF(AND(($S$3-N40)&gt;(O40-N40)*3/4,Q40&lt;=25%),"Critical",IF(AND(($S$3-N40)&gt;(O40-N40)*3/4,Q40&lt;=50%),"Slow Progress",IF(AND(($S$3-N40)&gt;(O40-N40)/2,Q40&lt;=10%),"Very Slow Progress",IF(AND(($S$3-N40)&gt;(O40-N40)/2,Q40&lt;=25%),"Progress Slow",IF(AND(($S$3-N40)&gt;(O40-N40)/4,Q40&lt;=20%),"Progress Slow","-"))))))))</f>
        <v>-</v>
      </c>
      <c r="S40" s="156"/>
      <c r="T40" s="169"/>
      <c r="U40" s="102">
        <f t="shared" ref="U40:U59" si="9">O40-N40</f>
        <v>0</v>
      </c>
      <c r="V40" s="103" t="str">
        <f t="shared" si="2"/>
        <v>-</v>
      </c>
    </row>
    <row r="41" spans="1:22" s="39" customFormat="1" ht="25.15" hidden="1" customHeight="1" x14ac:dyDescent="0.2">
      <c r="A41" s="165"/>
      <c r="B41" s="124"/>
      <c r="C41" s="126"/>
      <c r="D41" s="126"/>
      <c r="E41" s="127"/>
      <c r="F41" s="124"/>
      <c r="G41" s="124"/>
      <c r="H41" s="141"/>
      <c r="I41" s="141"/>
      <c r="J41" s="130">
        <f t="shared" si="6"/>
        <v>0</v>
      </c>
      <c r="K41" s="140"/>
      <c r="L41" s="133"/>
      <c r="M41" s="133"/>
      <c r="N41" s="134"/>
      <c r="O41" s="134"/>
      <c r="P41" s="135" t="str">
        <f t="shared" si="7"/>
        <v>-</v>
      </c>
      <c r="Q41" s="138"/>
      <c r="R41" s="122" t="str">
        <f t="shared" si="8"/>
        <v>-</v>
      </c>
      <c r="S41" s="157"/>
      <c r="T41" s="169"/>
      <c r="U41" s="102">
        <f t="shared" si="9"/>
        <v>0</v>
      </c>
      <c r="V41" s="103" t="str">
        <f t="shared" si="2"/>
        <v>-</v>
      </c>
    </row>
    <row r="42" spans="1:22" s="39" customFormat="1" ht="25.15" hidden="1" customHeight="1" x14ac:dyDescent="0.2">
      <c r="A42" s="165"/>
      <c r="B42" s="124"/>
      <c r="C42" s="126"/>
      <c r="D42" s="126"/>
      <c r="E42" s="127"/>
      <c r="F42" s="124"/>
      <c r="G42" s="124"/>
      <c r="H42" s="141"/>
      <c r="I42" s="141"/>
      <c r="J42" s="130">
        <f t="shared" si="6"/>
        <v>0</v>
      </c>
      <c r="K42" s="140"/>
      <c r="L42" s="133"/>
      <c r="M42" s="133"/>
      <c r="N42" s="134"/>
      <c r="O42" s="134"/>
      <c r="P42" s="135" t="str">
        <f t="shared" si="7"/>
        <v>-</v>
      </c>
      <c r="Q42" s="138"/>
      <c r="R42" s="122" t="str">
        <f t="shared" si="8"/>
        <v>-</v>
      </c>
      <c r="S42" s="157"/>
      <c r="T42" s="169"/>
      <c r="U42" s="102">
        <f t="shared" si="9"/>
        <v>0</v>
      </c>
      <c r="V42" s="103" t="str">
        <f t="shared" si="2"/>
        <v>-</v>
      </c>
    </row>
    <row r="43" spans="1:22" s="39" customFormat="1" ht="25.15" hidden="1" customHeight="1" x14ac:dyDescent="0.2">
      <c r="A43" s="165"/>
      <c r="B43" s="124"/>
      <c r="C43" s="126"/>
      <c r="D43" s="126"/>
      <c r="E43" s="127"/>
      <c r="F43" s="124"/>
      <c r="G43" s="124"/>
      <c r="H43" s="141"/>
      <c r="I43" s="141"/>
      <c r="J43" s="130">
        <f t="shared" si="6"/>
        <v>0</v>
      </c>
      <c r="K43" s="140"/>
      <c r="L43" s="133"/>
      <c r="M43" s="133"/>
      <c r="N43" s="134"/>
      <c r="O43" s="134"/>
      <c r="P43" s="135" t="str">
        <f t="shared" si="7"/>
        <v>-</v>
      </c>
      <c r="Q43" s="138"/>
      <c r="R43" s="122" t="str">
        <f t="shared" si="8"/>
        <v>-</v>
      </c>
      <c r="S43" s="157"/>
      <c r="T43" s="169"/>
      <c r="U43" s="102">
        <f t="shared" si="9"/>
        <v>0</v>
      </c>
      <c r="V43" s="103" t="str">
        <f t="shared" si="2"/>
        <v>-</v>
      </c>
    </row>
    <row r="44" spans="1:22" s="39" customFormat="1" ht="25.15" hidden="1" customHeight="1" x14ac:dyDescent="0.2">
      <c r="A44" s="165"/>
      <c r="B44" s="124"/>
      <c r="C44" s="126"/>
      <c r="D44" s="126"/>
      <c r="E44" s="127"/>
      <c r="F44" s="124"/>
      <c r="G44" s="124"/>
      <c r="H44" s="141"/>
      <c r="I44" s="141"/>
      <c r="J44" s="130">
        <f t="shared" si="6"/>
        <v>0</v>
      </c>
      <c r="K44" s="140"/>
      <c r="L44" s="133"/>
      <c r="M44" s="133"/>
      <c r="N44" s="134"/>
      <c r="O44" s="134"/>
      <c r="P44" s="135" t="str">
        <f t="shared" si="7"/>
        <v>-</v>
      </c>
      <c r="Q44" s="138"/>
      <c r="R44" s="122" t="str">
        <f t="shared" si="8"/>
        <v>-</v>
      </c>
      <c r="S44" s="157"/>
      <c r="T44" s="169"/>
      <c r="U44" s="102">
        <f t="shared" si="9"/>
        <v>0</v>
      </c>
      <c r="V44" s="103" t="str">
        <f t="shared" si="2"/>
        <v>-</v>
      </c>
    </row>
    <row r="45" spans="1:22" s="39" customFormat="1" ht="25.15" hidden="1" customHeight="1" x14ac:dyDescent="0.2">
      <c r="A45" s="165"/>
      <c r="B45" s="124"/>
      <c r="C45" s="126"/>
      <c r="D45" s="126"/>
      <c r="E45" s="127"/>
      <c r="F45" s="124"/>
      <c r="G45" s="124"/>
      <c r="H45" s="141"/>
      <c r="I45" s="141"/>
      <c r="J45" s="130">
        <f t="shared" si="6"/>
        <v>0</v>
      </c>
      <c r="K45" s="140"/>
      <c r="L45" s="133"/>
      <c r="M45" s="133"/>
      <c r="N45" s="134"/>
      <c r="O45" s="134"/>
      <c r="P45" s="135" t="str">
        <f t="shared" si="7"/>
        <v>-</v>
      </c>
      <c r="Q45" s="138"/>
      <c r="R45" s="122" t="str">
        <f t="shared" si="8"/>
        <v>-</v>
      </c>
      <c r="S45" s="157"/>
      <c r="T45" s="169"/>
      <c r="U45" s="102">
        <f t="shared" si="9"/>
        <v>0</v>
      </c>
      <c r="V45" s="103" t="str">
        <f t="shared" si="2"/>
        <v>-</v>
      </c>
    </row>
    <row r="46" spans="1:22" s="39" customFormat="1" ht="25.15" hidden="1" customHeight="1" x14ac:dyDescent="0.2">
      <c r="A46" s="165"/>
      <c r="B46" s="124"/>
      <c r="C46" s="126"/>
      <c r="D46" s="126"/>
      <c r="E46" s="127"/>
      <c r="F46" s="124"/>
      <c r="G46" s="124"/>
      <c r="H46" s="141"/>
      <c r="I46" s="141"/>
      <c r="J46" s="130">
        <f t="shared" si="6"/>
        <v>0</v>
      </c>
      <c r="K46" s="140"/>
      <c r="L46" s="133"/>
      <c r="M46" s="133"/>
      <c r="N46" s="134"/>
      <c r="O46" s="134"/>
      <c r="P46" s="135" t="str">
        <f t="shared" si="7"/>
        <v>-</v>
      </c>
      <c r="Q46" s="138"/>
      <c r="R46" s="122" t="str">
        <f t="shared" si="8"/>
        <v>-</v>
      </c>
      <c r="S46" s="137"/>
      <c r="T46" s="169"/>
      <c r="U46" s="102">
        <f t="shared" si="9"/>
        <v>0</v>
      </c>
      <c r="V46" s="103" t="str">
        <f t="shared" si="2"/>
        <v>-</v>
      </c>
    </row>
    <row r="47" spans="1:22" s="39" customFormat="1" ht="25.15" hidden="1" customHeight="1" x14ac:dyDescent="0.2">
      <c r="A47" s="165"/>
      <c r="B47" s="124"/>
      <c r="C47" s="126"/>
      <c r="D47" s="126"/>
      <c r="E47" s="127"/>
      <c r="F47" s="124"/>
      <c r="G47" s="124"/>
      <c r="H47" s="141"/>
      <c r="I47" s="141"/>
      <c r="J47" s="130">
        <f t="shared" si="6"/>
        <v>0</v>
      </c>
      <c r="K47" s="140"/>
      <c r="L47" s="133"/>
      <c r="M47" s="133"/>
      <c r="N47" s="134"/>
      <c r="O47" s="134"/>
      <c r="P47" s="135" t="str">
        <f t="shared" si="7"/>
        <v>-</v>
      </c>
      <c r="Q47" s="138"/>
      <c r="R47" s="122" t="str">
        <f t="shared" si="8"/>
        <v>-</v>
      </c>
      <c r="S47" s="157"/>
      <c r="T47" s="169"/>
      <c r="U47" s="102">
        <f t="shared" si="9"/>
        <v>0</v>
      </c>
      <c r="V47" s="103" t="str">
        <f t="shared" si="2"/>
        <v>-</v>
      </c>
    </row>
    <row r="48" spans="1:22" s="39" customFormat="1" ht="25.15" hidden="1" customHeight="1" x14ac:dyDescent="0.2">
      <c r="A48" s="165"/>
      <c r="B48" s="124"/>
      <c r="C48" s="126"/>
      <c r="D48" s="126"/>
      <c r="E48" s="127"/>
      <c r="F48" s="124"/>
      <c r="G48" s="124"/>
      <c r="H48" s="141"/>
      <c r="I48" s="141"/>
      <c r="J48" s="130">
        <f t="shared" si="6"/>
        <v>0</v>
      </c>
      <c r="K48" s="140"/>
      <c r="L48" s="133"/>
      <c r="M48" s="133"/>
      <c r="N48" s="134"/>
      <c r="O48" s="134"/>
      <c r="P48" s="135" t="str">
        <f t="shared" si="7"/>
        <v>-</v>
      </c>
      <c r="Q48" s="138"/>
      <c r="R48" s="122" t="str">
        <f t="shared" si="8"/>
        <v>-</v>
      </c>
      <c r="S48" s="157"/>
      <c r="T48" s="169"/>
      <c r="U48" s="102">
        <f t="shared" si="9"/>
        <v>0</v>
      </c>
      <c r="V48" s="103" t="str">
        <f t="shared" si="2"/>
        <v>-</v>
      </c>
    </row>
    <row r="49" spans="1:22" s="39" customFormat="1" ht="25.15" hidden="1" customHeight="1" x14ac:dyDescent="0.2">
      <c r="A49" s="165"/>
      <c r="B49" s="124"/>
      <c r="C49" s="126"/>
      <c r="D49" s="126"/>
      <c r="E49" s="127"/>
      <c r="F49" s="124"/>
      <c r="G49" s="124"/>
      <c r="H49" s="141"/>
      <c r="I49" s="141"/>
      <c r="J49" s="130">
        <f t="shared" si="6"/>
        <v>0</v>
      </c>
      <c r="K49" s="140"/>
      <c r="L49" s="133"/>
      <c r="M49" s="133"/>
      <c r="N49" s="134"/>
      <c r="O49" s="134"/>
      <c r="P49" s="135" t="str">
        <f t="shared" si="7"/>
        <v>-</v>
      </c>
      <c r="Q49" s="138"/>
      <c r="R49" s="122" t="str">
        <f t="shared" si="8"/>
        <v>-</v>
      </c>
      <c r="S49" s="157"/>
      <c r="T49" s="169"/>
      <c r="U49" s="102">
        <f t="shared" si="9"/>
        <v>0</v>
      </c>
      <c r="V49" s="103" t="str">
        <f t="shared" si="2"/>
        <v>-</v>
      </c>
    </row>
    <row r="50" spans="1:22" s="39" customFormat="1" ht="25.15" hidden="1" customHeight="1" x14ac:dyDescent="0.2">
      <c r="A50" s="165"/>
      <c r="B50" s="124"/>
      <c r="C50" s="126"/>
      <c r="D50" s="126"/>
      <c r="E50" s="127"/>
      <c r="F50" s="124"/>
      <c r="G50" s="124"/>
      <c r="H50" s="141"/>
      <c r="I50" s="141"/>
      <c r="J50" s="130">
        <f t="shared" si="6"/>
        <v>0</v>
      </c>
      <c r="K50" s="140"/>
      <c r="L50" s="133"/>
      <c r="M50" s="133"/>
      <c r="N50" s="134"/>
      <c r="O50" s="134"/>
      <c r="P50" s="135" t="str">
        <f t="shared" si="7"/>
        <v>-</v>
      </c>
      <c r="Q50" s="138"/>
      <c r="R50" s="122" t="str">
        <f t="shared" si="8"/>
        <v>-</v>
      </c>
      <c r="S50" s="157"/>
      <c r="T50" s="169"/>
      <c r="U50" s="102">
        <f t="shared" si="9"/>
        <v>0</v>
      </c>
      <c r="V50" s="103" t="str">
        <f t="shared" si="2"/>
        <v>-</v>
      </c>
    </row>
    <row r="51" spans="1:22" s="39" customFormat="1" ht="25.15" hidden="1" customHeight="1" x14ac:dyDescent="0.2">
      <c r="A51" s="165"/>
      <c r="B51" s="124"/>
      <c r="C51" s="126"/>
      <c r="D51" s="126"/>
      <c r="E51" s="127"/>
      <c r="F51" s="124"/>
      <c r="G51" s="124"/>
      <c r="H51" s="141"/>
      <c r="I51" s="141"/>
      <c r="J51" s="130">
        <f t="shared" si="6"/>
        <v>0</v>
      </c>
      <c r="K51" s="140"/>
      <c r="L51" s="140"/>
      <c r="M51" s="133"/>
      <c r="N51" s="134"/>
      <c r="O51" s="134"/>
      <c r="P51" s="135" t="str">
        <f t="shared" si="7"/>
        <v>-</v>
      </c>
      <c r="Q51" s="138"/>
      <c r="R51" s="122" t="str">
        <f t="shared" si="8"/>
        <v>-</v>
      </c>
      <c r="S51" s="137"/>
      <c r="T51" s="169"/>
      <c r="U51" s="102">
        <f t="shared" si="9"/>
        <v>0</v>
      </c>
      <c r="V51" s="103" t="str">
        <f t="shared" si="2"/>
        <v>-</v>
      </c>
    </row>
    <row r="52" spans="1:22" s="39" customFormat="1" ht="25.15" hidden="1" customHeight="1" x14ac:dyDescent="0.2">
      <c r="A52" s="165"/>
      <c r="B52" s="124"/>
      <c r="C52" s="126"/>
      <c r="D52" s="126"/>
      <c r="E52" s="127"/>
      <c r="F52" s="124"/>
      <c r="G52" s="124"/>
      <c r="H52" s="141"/>
      <c r="I52" s="141"/>
      <c r="J52" s="130">
        <f t="shared" si="6"/>
        <v>0</v>
      </c>
      <c r="K52" s="140"/>
      <c r="L52" s="140"/>
      <c r="M52" s="133"/>
      <c r="N52" s="134"/>
      <c r="O52" s="134"/>
      <c r="P52" s="135" t="str">
        <f t="shared" si="7"/>
        <v>-</v>
      </c>
      <c r="Q52" s="138"/>
      <c r="R52" s="122" t="str">
        <f t="shared" si="8"/>
        <v>-</v>
      </c>
      <c r="S52" s="137"/>
      <c r="T52" s="169"/>
      <c r="U52" s="102">
        <f t="shared" si="9"/>
        <v>0</v>
      </c>
      <c r="V52" s="103" t="str">
        <f t="shared" si="2"/>
        <v>-</v>
      </c>
    </row>
    <row r="53" spans="1:22" s="39" customFormat="1" ht="25.15" hidden="1" customHeight="1" x14ac:dyDescent="0.2">
      <c r="A53" s="165"/>
      <c r="B53" s="124"/>
      <c r="C53" s="126"/>
      <c r="D53" s="126"/>
      <c r="E53" s="127"/>
      <c r="F53" s="124"/>
      <c r="G53" s="124"/>
      <c r="H53" s="141"/>
      <c r="I53" s="141"/>
      <c r="J53" s="130">
        <f t="shared" si="6"/>
        <v>0</v>
      </c>
      <c r="K53" s="140"/>
      <c r="L53" s="133"/>
      <c r="M53" s="133"/>
      <c r="N53" s="134"/>
      <c r="O53" s="134"/>
      <c r="P53" s="135" t="str">
        <f t="shared" si="7"/>
        <v>-</v>
      </c>
      <c r="Q53" s="138"/>
      <c r="R53" s="122" t="str">
        <f t="shared" si="8"/>
        <v>-</v>
      </c>
      <c r="S53" s="157"/>
      <c r="T53" s="169"/>
      <c r="U53" s="102">
        <f t="shared" si="9"/>
        <v>0</v>
      </c>
      <c r="V53" s="103" t="str">
        <f t="shared" si="2"/>
        <v>-</v>
      </c>
    </row>
    <row r="54" spans="1:22" s="39" customFormat="1" ht="25.15" hidden="1" customHeight="1" x14ac:dyDescent="0.2">
      <c r="A54" s="165"/>
      <c r="B54" s="124"/>
      <c r="C54" s="126"/>
      <c r="D54" s="126"/>
      <c r="E54" s="127"/>
      <c r="F54" s="124"/>
      <c r="G54" s="124"/>
      <c r="H54" s="141"/>
      <c r="I54" s="141"/>
      <c r="J54" s="130">
        <f t="shared" si="6"/>
        <v>0</v>
      </c>
      <c r="K54" s="140"/>
      <c r="L54" s="133"/>
      <c r="M54" s="133"/>
      <c r="N54" s="134"/>
      <c r="O54" s="134"/>
      <c r="P54" s="135" t="str">
        <f t="shared" si="7"/>
        <v>-</v>
      </c>
      <c r="Q54" s="138"/>
      <c r="R54" s="122" t="str">
        <f t="shared" si="8"/>
        <v>-</v>
      </c>
      <c r="S54" s="157"/>
      <c r="T54" s="169"/>
      <c r="U54" s="102">
        <f t="shared" si="9"/>
        <v>0</v>
      </c>
      <c r="V54" s="103" t="str">
        <f t="shared" si="2"/>
        <v>-</v>
      </c>
    </row>
    <row r="55" spans="1:22" s="39" customFormat="1" ht="25.15" hidden="1" customHeight="1" x14ac:dyDescent="0.2">
      <c r="A55" s="165"/>
      <c r="B55" s="124"/>
      <c r="C55" s="126"/>
      <c r="D55" s="126"/>
      <c r="E55" s="127"/>
      <c r="F55" s="124"/>
      <c r="G55" s="124"/>
      <c r="H55" s="141"/>
      <c r="I55" s="141"/>
      <c r="J55" s="130">
        <f t="shared" si="6"/>
        <v>0</v>
      </c>
      <c r="K55" s="140"/>
      <c r="L55" s="140"/>
      <c r="M55" s="133"/>
      <c r="N55" s="134"/>
      <c r="O55" s="134"/>
      <c r="P55" s="135" t="str">
        <f t="shared" si="7"/>
        <v>-</v>
      </c>
      <c r="Q55" s="138"/>
      <c r="R55" s="122" t="str">
        <f t="shared" si="8"/>
        <v>-</v>
      </c>
      <c r="S55" s="137"/>
      <c r="T55" s="169"/>
      <c r="U55" s="102">
        <f t="shared" si="9"/>
        <v>0</v>
      </c>
      <c r="V55" s="103" t="str">
        <f t="shared" si="2"/>
        <v>-</v>
      </c>
    </row>
    <row r="56" spans="1:22" s="39" customFormat="1" ht="25.15" hidden="1" customHeight="1" x14ac:dyDescent="0.2">
      <c r="A56" s="165"/>
      <c r="B56" s="124"/>
      <c r="C56" s="126"/>
      <c r="D56" s="126"/>
      <c r="E56" s="127"/>
      <c r="F56" s="124"/>
      <c r="G56" s="124"/>
      <c r="H56" s="141"/>
      <c r="I56" s="141"/>
      <c r="J56" s="130">
        <f t="shared" si="6"/>
        <v>0</v>
      </c>
      <c r="K56" s="140"/>
      <c r="L56" s="133"/>
      <c r="M56" s="133"/>
      <c r="N56" s="134"/>
      <c r="O56" s="134"/>
      <c r="P56" s="135" t="str">
        <f t="shared" si="7"/>
        <v>-</v>
      </c>
      <c r="Q56" s="138"/>
      <c r="R56" s="122" t="str">
        <f t="shared" si="8"/>
        <v>-</v>
      </c>
      <c r="S56" s="137"/>
      <c r="T56" s="169"/>
      <c r="U56" s="102">
        <f t="shared" si="9"/>
        <v>0</v>
      </c>
      <c r="V56" s="103" t="str">
        <f t="shared" si="2"/>
        <v>-</v>
      </c>
    </row>
    <row r="57" spans="1:22" s="39" customFormat="1" ht="25.15" hidden="1" customHeight="1" x14ac:dyDescent="0.2">
      <c r="A57" s="165"/>
      <c r="B57" s="124"/>
      <c r="C57" s="126"/>
      <c r="D57" s="126"/>
      <c r="E57" s="127"/>
      <c r="F57" s="124"/>
      <c r="G57" s="124"/>
      <c r="H57" s="141"/>
      <c r="I57" s="141"/>
      <c r="J57" s="130">
        <f t="shared" si="6"/>
        <v>0</v>
      </c>
      <c r="K57" s="140"/>
      <c r="L57" s="133"/>
      <c r="M57" s="133"/>
      <c r="N57" s="134"/>
      <c r="O57" s="134"/>
      <c r="P57" s="135" t="str">
        <f t="shared" si="7"/>
        <v>-</v>
      </c>
      <c r="Q57" s="138"/>
      <c r="R57" s="122" t="str">
        <f t="shared" si="8"/>
        <v>-</v>
      </c>
      <c r="S57" s="137"/>
      <c r="T57" s="169"/>
      <c r="U57" s="102">
        <f t="shared" si="9"/>
        <v>0</v>
      </c>
      <c r="V57" s="103" t="str">
        <f t="shared" si="2"/>
        <v>-</v>
      </c>
    </row>
    <row r="58" spans="1:22" s="39" customFormat="1" ht="25.15" hidden="1" customHeight="1" x14ac:dyDescent="0.2">
      <c r="A58" s="165"/>
      <c r="B58" s="124"/>
      <c r="C58" s="126"/>
      <c r="D58" s="126"/>
      <c r="E58" s="127"/>
      <c r="F58" s="124"/>
      <c r="G58" s="124"/>
      <c r="H58" s="141"/>
      <c r="I58" s="141"/>
      <c r="J58" s="130">
        <f t="shared" si="6"/>
        <v>0</v>
      </c>
      <c r="K58" s="140"/>
      <c r="L58" s="133"/>
      <c r="M58" s="133"/>
      <c r="N58" s="134"/>
      <c r="O58" s="134"/>
      <c r="P58" s="135" t="str">
        <f t="shared" si="7"/>
        <v>-</v>
      </c>
      <c r="Q58" s="138"/>
      <c r="R58" s="122" t="str">
        <f t="shared" si="8"/>
        <v>-</v>
      </c>
      <c r="S58" s="137"/>
      <c r="T58" s="169"/>
      <c r="U58" s="102">
        <f t="shared" si="9"/>
        <v>0</v>
      </c>
      <c r="V58" s="103" t="str">
        <f t="shared" si="2"/>
        <v>-</v>
      </c>
    </row>
    <row r="59" spans="1:22" s="39" customFormat="1" ht="25.15" hidden="1" customHeight="1" x14ac:dyDescent="0.2">
      <c r="A59" s="166"/>
      <c r="B59" s="158"/>
      <c r="C59" s="126"/>
      <c r="D59" s="126"/>
      <c r="E59" s="127"/>
      <c r="F59" s="124"/>
      <c r="G59" s="124"/>
      <c r="H59" s="141"/>
      <c r="I59" s="141"/>
      <c r="J59" s="130">
        <f t="shared" si="6"/>
        <v>0</v>
      </c>
      <c r="K59" s="140"/>
      <c r="L59" s="133"/>
      <c r="M59" s="133"/>
      <c r="N59" s="134"/>
      <c r="O59" s="134"/>
      <c r="P59" s="135" t="str">
        <f t="shared" si="7"/>
        <v>-</v>
      </c>
      <c r="Q59" s="138"/>
      <c r="R59" s="122" t="str">
        <f t="shared" si="8"/>
        <v>-</v>
      </c>
      <c r="S59" s="137"/>
      <c r="T59" s="169"/>
      <c r="U59" s="102">
        <f t="shared" si="9"/>
        <v>0</v>
      </c>
      <c r="V59" s="103" t="str">
        <f t="shared" si="2"/>
        <v>-</v>
      </c>
    </row>
    <row r="60" spans="1:22" s="39" customFormat="1" ht="19.899999999999999" customHeight="1" x14ac:dyDescent="0.2">
      <c r="A60" s="80">
        <f>COUNT(A40:A59)</f>
        <v>0</v>
      </c>
      <c r="B60" s="163" t="s">
        <v>10</v>
      </c>
      <c r="C60" s="81">
        <f>COUNT(K40:K59)-COUNT(L40:L59)</f>
        <v>0</v>
      </c>
      <c r="D60" s="81"/>
      <c r="E60" s="81"/>
      <c r="F60" s="81" t="s">
        <v>42</v>
      </c>
      <c r="G60" s="84">
        <f>IF(L40&gt;1,0,K40)+IF(L41&gt;0,0,K41)+IF(L42&gt;0,0,K42)+IF(L43&gt;0,0,K43)+IF(L44&gt;0,0,K44)+IF(L45&gt;0,0,K45)+IF(L46&gt;0,0,K46)+IF(L47&gt;0,0,K47)+IF(L48&gt;0,0,K48)+IF(L49&gt;0,0,K49)+IF(L50&gt;0,0,K50)+IF(L51&gt;0,0,K51)+IF(L52&gt;0,0,K52)+IF(L53&gt;0,0,K53)+IF(L54&gt;0,0,K54)+IF(L55&gt;0,0,K55)+IF(L56&gt;0,0,K56)+IF(L57&gt;0,0,K57)+IF(L58&gt;0,0,K58)+IF(L59&gt;0,0,K59)</f>
        <v>0</v>
      </c>
      <c r="H60" s="81"/>
      <c r="I60" s="81"/>
      <c r="J60" s="82">
        <f>SUM(J40:J59)</f>
        <v>0</v>
      </c>
      <c r="K60" s="98">
        <f>SUM(K40:K59)</f>
        <v>0</v>
      </c>
      <c r="L60" s="98">
        <f>SUM(L40:L59)</f>
        <v>0</v>
      </c>
      <c r="M60" s="98">
        <f>SUM(M40:M59)</f>
        <v>0</v>
      </c>
      <c r="N60" s="160" t="s">
        <v>6</v>
      </c>
      <c r="O60" s="83" t="str">
        <f>IF(M60&lt;=0,"-",(M60/L60))</f>
        <v>-</v>
      </c>
      <c r="P60" s="83"/>
      <c r="Q60" s="90" t="str">
        <f>IF(L40&lt;=0,"0",(IF(Q40&gt;0,Q40*L40)+IF(Q41&gt;0,Q41*L41)+IF(Q42&gt;0,Q42*L42)+IF(Q43&gt;0,Q43*L43)+IF(Q44&gt;0,Q44*L44)+IF(Q45&gt;0,Q45*L45)+IF(Q46&gt;0,Q46*L46)+IF(Q47&gt;0,Q47*L47)+IF(Q48&gt;0,Q48*L48)+IF(Q49&gt;0,Q49*L49)+IF(Q50&gt;0,Q50*L50)+IF(Q51&gt;0,Q51*L51)+IF(Q52&gt;0,Q52*L52)+IF(Q53&gt;0,Q53*L53)+IF(Q54&gt;0,Q54*L54)+IF(Q55&gt;0,Q55*L55)+IF(Q56&gt;0,Q56*L56)+IF(Q57&gt;0,Q57*L57)+IF(Q58&gt;0,Q58*L58)+IF(Q59&gt;0,Q59*L59))/L60)</f>
        <v>0</v>
      </c>
      <c r="R60" s="81"/>
      <c r="S60" s="81"/>
      <c r="T60" s="169"/>
      <c r="U60" s="106"/>
      <c r="V60" s="106"/>
    </row>
    <row r="61" spans="1:22" s="40" customFormat="1" ht="6" customHeight="1" x14ac:dyDescent="0.2">
      <c r="A61" s="58"/>
      <c r="B61" s="45"/>
      <c r="C61" s="59"/>
      <c r="D61" s="59"/>
      <c r="E61" s="59"/>
      <c r="F61" s="41"/>
      <c r="G61" s="41"/>
      <c r="H61" s="60"/>
      <c r="I61" s="60"/>
      <c r="J61" s="101"/>
      <c r="K61" s="61"/>
      <c r="L61" s="61"/>
      <c r="M61" s="61"/>
      <c r="N61" s="61"/>
      <c r="O61" s="61"/>
      <c r="P61" s="62"/>
      <c r="Q61" s="61"/>
      <c r="R61" s="62"/>
      <c r="S61" s="59"/>
      <c r="T61" s="171"/>
      <c r="U61" s="107"/>
      <c r="V61" s="108"/>
    </row>
    <row r="62" spans="1:22" s="39" customFormat="1" ht="19.899999999999999" customHeight="1" x14ac:dyDescent="0.2">
      <c r="A62" s="75">
        <f>SUM(A60,A38)</f>
        <v>5</v>
      </c>
      <c r="B62" s="76" t="s">
        <v>3</v>
      </c>
      <c r="C62" s="75">
        <f>SUM(C60,C38)</f>
        <v>0</v>
      </c>
      <c r="D62" s="77"/>
      <c r="E62" s="77"/>
      <c r="F62" s="161" t="s">
        <v>42</v>
      </c>
      <c r="G62" s="79">
        <f>SUM(G60,G38)</f>
        <v>0</v>
      </c>
      <c r="H62" s="77"/>
      <c r="I62" s="77"/>
      <c r="J62" s="77"/>
      <c r="K62" s="77">
        <f>SUM(K60,K38)</f>
        <v>120527199</v>
      </c>
      <c r="L62" s="77">
        <f>SUM(L60,L38)</f>
        <v>107397188.84</v>
      </c>
      <c r="M62" s="77">
        <f>SUM(M60,M38)</f>
        <v>93000000</v>
      </c>
      <c r="N62" s="159" t="s">
        <v>6</v>
      </c>
      <c r="O62" s="63">
        <f>IF(M62&lt;=0,"0",(M62/L62))</f>
        <v>0.86594445352337024</v>
      </c>
      <c r="P62" s="63"/>
      <c r="Q62" s="63">
        <f>IF(L62&lt;=0,"0",(IF(Q38&gt;0,Q38*L38)+IF(Q60&gt;0,Q60*L60))/L62)</f>
        <v>0.89490123408336331</v>
      </c>
      <c r="R62" s="78"/>
      <c r="S62" s="78"/>
      <c r="T62" s="169"/>
      <c r="U62" s="179" t="s">
        <v>66</v>
      </c>
      <c r="V62" s="106"/>
    </row>
    <row r="63" spans="1:22" s="39" customFormat="1" ht="6" customHeight="1" x14ac:dyDescent="0.2">
      <c r="C63" s="42"/>
      <c r="D63" s="42"/>
      <c r="E63" s="42"/>
      <c r="F63" s="42"/>
      <c r="G63" s="42"/>
      <c r="H63" s="42"/>
      <c r="I63" s="42"/>
      <c r="J63" s="42"/>
      <c r="L63" s="43"/>
      <c r="M63" s="43"/>
      <c r="N63" s="43"/>
      <c r="O63" s="43"/>
      <c r="P63" s="43"/>
      <c r="Q63" s="43"/>
      <c r="R63" s="64"/>
      <c r="S63" s="42"/>
      <c r="T63" s="169"/>
      <c r="U63" s="106"/>
      <c r="V63" s="106"/>
    </row>
    <row r="64" spans="1:22" s="39" customFormat="1" ht="19.899999999999999" customHeight="1" x14ac:dyDescent="0.2">
      <c r="A64" s="40" t="s">
        <v>5</v>
      </c>
      <c r="C64" s="42"/>
      <c r="D64" s="42"/>
      <c r="E64" s="42"/>
      <c r="F64" s="44"/>
      <c r="G64" s="44" t="s">
        <v>24</v>
      </c>
      <c r="H64" s="49">
        <f>J60</f>
        <v>0</v>
      </c>
      <c r="I64" s="87" t="s">
        <v>25</v>
      </c>
      <c r="J64" s="88" t="s">
        <v>26</v>
      </c>
      <c r="K64" s="86">
        <f>J38</f>
        <v>28.181000000000001</v>
      </c>
      <c r="L64" s="89" t="s">
        <v>27</v>
      </c>
      <c r="M64" s="43"/>
      <c r="N64" s="43"/>
      <c r="O64" s="43"/>
      <c r="P64" s="43"/>
      <c r="Q64" s="46" t="s">
        <v>15</v>
      </c>
      <c r="R64" s="65"/>
      <c r="S64" s="85">
        <f>S67-M62</f>
        <v>0</v>
      </c>
      <c r="T64" s="169"/>
      <c r="U64" s="106"/>
      <c r="V64" s="106"/>
    </row>
    <row r="65" spans="1:22" s="39" customFormat="1" ht="6" customHeight="1" x14ac:dyDescent="0.2">
      <c r="A65" s="40"/>
      <c r="C65" s="42"/>
      <c r="D65" s="42"/>
      <c r="E65" s="42"/>
      <c r="F65" s="42"/>
      <c r="G65" s="42"/>
      <c r="H65" s="42"/>
      <c r="I65" s="42"/>
      <c r="J65" s="42"/>
      <c r="L65" s="43"/>
      <c r="M65" s="43"/>
      <c r="N65" s="43"/>
      <c r="O65" s="43"/>
      <c r="P65" s="43"/>
      <c r="Q65" s="46"/>
      <c r="R65" s="65"/>
      <c r="S65" s="47"/>
      <c r="T65" s="169"/>
      <c r="U65" s="106"/>
      <c r="V65" s="106"/>
    </row>
    <row r="66" spans="1:22" s="39" customFormat="1" ht="19.899999999999999" customHeight="1" x14ac:dyDescent="0.2">
      <c r="A66" s="66" t="s">
        <v>4</v>
      </c>
      <c r="B66" s="214"/>
      <c r="C66" s="212"/>
      <c r="D66" s="181"/>
      <c r="E66" s="212"/>
      <c r="F66" s="19"/>
      <c r="G66" s="95"/>
      <c r="H66" s="181"/>
      <c r="I66" s="182"/>
      <c r="J66" s="212"/>
      <c r="K66" s="20"/>
      <c r="L66" s="21"/>
      <c r="M66" s="21"/>
      <c r="N66" s="19"/>
      <c r="O66" s="181"/>
      <c r="P66" s="182"/>
      <c r="Q66" s="183"/>
      <c r="R66" s="67"/>
      <c r="S66" s="48" t="s">
        <v>16</v>
      </c>
      <c r="T66" s="169"/>
      <c r="U66" s="106"/>
      <c r="V66" s="106"/>
    </row>
    <row r="67" spans="1:22" s="39" customFormat="1" ht="19.899999999999999" customHeight="1" x14ac:dyDescent="0.2">
      <c r="A67" s="68" t="s">
        <v>17</v>
      </c>
      <c r="B67" s="215">
        <v>93000000</v>
      </c>
      <c r="C67" s="213"/>
      <c r="D67" s="184"/>
      <c r="E67" s="213"/>
      <c r="F67" s="22"/>
      <c r="G67" s="96"/>
      <c r="H67" s="184"/>
      <c r="I67" s="185"/>
      <c r="J67" s="213"/>
      <c r="K67" s="22"/>
      <c r="L67" s="22"/>
      <c r="M67" s="22"/>
      <c r="N67" s="22"/>
      <c r="O67" s="184"/>
      <c r="P67" s="185"/>
      <c r="Q67" s="186"/>
      <c r="R67" s="69"/>
      <c r="S67" s="91">
        <f>SUM(B67:Q67)</f>
        <v>93000000</v>
      </c>
      <c r="T67" s="169"/>
      <c r="U67" s="106"/>
      <c r="V67" s="109"/>
    </row>
    <row r="68" spans="1:22" s="39" customFormat="1" ht="3.75" customHeight="1" x14ac:dyDescent="0.2">
      <c r="A68" s="45"/>
      <c r="B68" s="50"/>
      <c r="C68" s="50"/>
      <c r="D68" s="51"/>
      <c r="E68" s="52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70"/>
      <c r="S68" s="51"/>
      <c r="T68" s="169"/>
      <c r="U68" s="106"/>
      <c r="V68" s="106"/>
    </row>
    <row r="69" spans="1:22" s="39" customFormat="1" ht="19.899999999999999" customHeight="1" x14ac:dyDescent="0.2">
      <c r="B69" s="188" t="s">
        <v>7</v>
      </c>
      <c r="C69" s="189"/>
      <c r="D69" s="53"/>
      <c r="E69" s="54"/>
      <c r="F69" s="55"/>
      <c r="G69" s="55"/>
      <c r="H69" s="55"/>
      <c r="I69" s="55"/>
      <c r="J69" s="55"/>
      <c r="L69" s="43"/>
      <c r="M69" s="43"/>
      <c r="N69" s="43"/>
      <c r="O69" s="43"/>
      <c r="P69" s="43"/>
      <c r="Q69" s="43"/>
      <c r="R69" s="64"/>
      <c r="S69" s="42"/>
      <c r="T69" s="169"/>
      <c r="U69" s="106"/>
      <c r="V69" s="106"/>
    </row>
    <row r="70" spans="1:22" s="39" customFormat="1" ht="6.75" customHeight="1" x14ac:dyDescent="0.2">
      <c r="B70" s="56"/>
      <c r="C70" s="56"/>
      <c r="D70" s="55"/>
      <c r="E70" s="55"/>
      <c r="F70" s="55"/>
      <c r="G70" s="55"/>
      <c r="H70" s="55"/>
      <c r="I70" s="55"/>
      <c r="J70" s="55"/>
      <c r="L70" s="43"/>
      <c r="M70" s="43"/>
      <c r="N70" s="43"/>
      <c r="O70" s="43"/>
      <c r="P70" s="43"/>
      <c r="Q70" s="43"/>
      <c r="R70" s="64"/>
      <c r="S70" s="42"/>
      <c r="T70" s="169"/>
      <c r="U70" s="106"/>
      <c r="V70" s="106"/>
    </row>
    <row r="71" spans="1:22" s="39" customFormat="1" ht="40.5" customHeight="1" x14ac:dyDescent="0.2">
      <c r="B71" s="190" t="s">
        <v>67</v>
      </c>
      <c r="C71" s="191"/>
      <c r="D71" s="191"/>
      <c r="E71" s="191"/>
      <c r="F71" s="191"/>
      <c r="G71" s="191"/>
      <c r="H71" s="191"/>
      <c r="I71" s="191"/>
      <c r="J71" s="191"/>
      <c r="K71" s="191"/>
      <c r="L71" s="192"/>
      <c r="M71" s="199" t="s">
        <v>18</v>
      </c>
      <c r="N71" s="200"/>
      <c r="O71" s="201" t="s">
        <v>8</v>
      </c>
      <c r="P71" s="202"/>
      <c r="Q71" s="203"/>
      <c r="R71" s="71"/>
      <c r="S71" s="72" t="s">
        <v>19</v>
      </c>
      <c r="T71" s="169"/>
      <c r="U71" s="106"/>
      <c r="V71" s="106"/>
    </row>
    <row r="72" spans="1:22" s="39" customFormat="1" ht="6" customHeight="1" x14ac:dyDescent="0.2">
      <c r="B72" s="193"/>
      <c r="C72" s="194"/>
      <c r="D72" s="194"/>
      <c r="E72" s="194"/>
      <c r="F72" s="194"/>
      <c r="G72" s="194"/>
      <c r="H72" s="194"/>
      <c r="I72" s="194"/>
      <c r="J72" s="194"/>
      <c r="K72" s="194"/>
      <c r="L72" s="195"/>
      <c r="M72" s="57"/>
      <c r="N72" s="43"/>
      <c r="O72" s="43"/>
      <c r="P72" s="43"/>
      <c r="Q72" s="43"/>
      <c r="R72" s="64"/>
      <c r="S72" s="42"/>
      <c r="T72" s="169"/>
      <c r="U72" s="106"/>
      <c r="V72" s="106"/>
    </row>
    <row r="73" spans="1:22" s="39" customFormat="1" ht="28.5" customHeight="1" x14ac:dyDescent="0.2">
      <c r="B73" s="196"/>
      <c r="C73" s="197"/>
      <c r="D73" s="197"/>
      <c r="E73" s="197"/>
      <c r="F73" s="197"/>
      <c r="G73" s="197"/>
      <c r="H73" s="197"/>
      <c r="I73" s="197"/>
      <c r="J73" s="197"/>
      <c r="K73" s="197"/>
      <c r="L73" s="198"/>
      <c r="M73" s="204" t="s">
        <v>60</v>
      </c>
      <c r="N73" s="205"/>
      <c r="O73" s="206" t="s">
        <v>60</v>
      </c>
      <c r="P73" s="207"/>
      <c r="Q73" s="208"/>
      <c r="R73" s="73"/>
      <c r="S73" s="178">
        <v>0</v>
      </c>
      <c r="T73" s="169"/>
      <c r="U73" s="106"/>
      <c r="V73" s="106"/>
    </row>
    <row r="74" spans="1:22" ht="19.5" customHeight="1" x14ac:dyDescent="0.2">
      <c r="L74" s="18"/>
      <c r="M74" s="18"/>
      <c r="N74" s="18"/>
      <c r="O74" s="18"/>
      <c r="P74" s="18"/>
      <c r="Q74" s="18"/>
      <c r="R74" s="35"/>
    </row>
    <row r="85" spans="20:20" x14ac:dyDescent="0.2">
      <c r="T85" s="172" t="s">
        <v>45</v>
      </c>
    </row>
    <row r="86" spans="20:20" x14ac:dyDescent="0.2">
      <c r="T86" s="172" t="s">
        <v>46</v>
      </c>
    </row>
    <row r="87" spans="20:20" x14ac:dyDescent="0.2">
      <c r="T87" s="172" t="s">
        <v>47</v>
      </c>
    </row>
    <row r="88" spans="20:20" x14ac:dyDescent="0.2">
      <c r="T88" s="172" t="s">
        <v>48</v>
      </c>
    </row>
    <row r="89" spans="20:20" x14ac:dyDescent="0.2">
      <c r="T89" s="172" t="s">
        <v>49</v>
      </c>
    </row>
    <row r="90" spans="20:20" x14ac:dyDescent="0.2">
      <c r="T90" s="172"/>
    </row>
    <row r="91" spans="20:20" ht="12.75" customHeight="1" x14ac:dyDescent="0.2">
      <c r="T91" s="172"/>
    </row>
    <row r="92" spans="20:20" x14ac:dyDescent="0.2">
      <c r="T92" s="172"/>
    </row>
    <row r="93" spans="20:20" x14ac:dyDescent="0.2">
      <c r="T93" s="172"/>
    </row>
    <row r="94" spans="20:20" x14ac:dyDescent="0.2">
      <c r="T94" s="172"/>
    </row>
    <row r="95" spans="20:20" x14ac:dyDescent="0.2">
      <c r="T95" s="172"/>
    </row>
    <row r="96" spans="20:20" x14ac:dyDescent="0.2">
      <c r="T96" s="172"/>
    </row>
    <row r="97" spans="20:20" x14ac:dyDescent="0.2">
      <c r="T97" s="172"/>
    </row>
    <row r="98" spans="20:20" x14ac:dyDescent="0.2">
      <c r="T98" s="173"/>
    </row>
    <row r="99" spans="20:20" x14ac:dyDescent="0.2">
      <c r="T99" s="173"/>
    </row>
    <row r="100" spans="20:20" x14ac:dyDescent="0.2">
      <c r="T100" s="173"/>
    </row>
    <row r="101" spans="20:20" x14ac:dyDescent="0.2">
      <c r="T101" s="173"/>
    </row>
    <row r="102" spans="20:20" x14ac:dyDescent="0.2">
      <c r="T102" s="173"/>
    </row>
    <row r="103" spans="20:20" x14ac:dyDescent="0.2">
      <c r="T103" s="173"/>
    </row>
    <row r="104" spans="20:20" x14ac:dyDescent="0.2">
      <c r="T104" s="173"/>
    </row>
  </sheetData>
  <sheetProtection password="8DA1" sheet="1" objects="1" scenarios="1" formatCells="0" formatRows="0" insertRows="0" sort="0" autoFilter="0"/>
  <mergeCells count="16">
    <mergeCell ref="O66:Q66"/>
    <mergeCell ref="O67:Q67"/>
    <mergeCell ref="A1:S1"/>
    <mergeCell ref="B69:C69"/>
    <mergeCell ref="B71:L73"/>
    <mergeCell ref="M71:N71"/>
    <mergeCell ref="O71:Q71"/>
    <mergeCell ref="M73:N73"/>
    <mergeCell ref="O73:Q73"/>
    <mergeCell ref="C3:E3"/>
    <mergeCell ref="D66:E66"/>
    <mergeCell ref="D67:E67"/>
    <mergeCell ref="H66:J66"/>
    <mergeCell ref="H67:J67"/>
    <mergeCell ref="B66:C66"/>
    <mergeCell ref="B67:C67"/>
  </mergeCells>
  <conditionalFormatting sqref="V13">
    <cfRule type="cellIs" dxfId="45" priority="65" operator="greaterThan">
      <formula>U13</formula>
    </cfRule>
    <cfRule type="cellIs" dxfId="44" priority="69" operator="greaterThan">
      <formula>$U$13</formula>
    </cfRule>
  </conditionalFormatting>
  <conditionalFormatting sqref="V8:V12">
    <cfRule type="cellIs" dxfId="43" priority="61" operator="greaterThan">
      <formula>U8</formula>
    </cfRule>
    <cfRule type="cellIs" dxfId="42" priority="62" operator="greaterThan">
      <formula>$U$13</formula>
    </cfRule>
  </conditionalFormatting>
  <conditionalFormatting sqref="V14:V59">
    <cfRule type="cellIs" dxfId="41" priority="59" operator="greaterThan">
      <formula>U14</formula>
    </cfRule>
    <cfRule type="cellIs" dxfId="40" priority="60" operator="greaterThan">
      <formula>$U$13</formula>
    </cfRule>
  </conditionalFormatting>
  <conditionalFormatting sqref="P12">
    <cfRule type="cellIs" dxfId="39" priority="58" operator="greaterThan">
      <formula>1</formula>
    </cfRule>
  </conditionalFormatting>
  <conditionalFormatting sqref="R17:R37 R40:R59">
    <cfRule type="containsText" dxfId="38" priority="42" stopIfTrue="1" operator="containsText" text="Very Slow Progress">
      <formula>NOT(ISERROR(SEARCH("Very Slow Progress",R17)))</formula>
    </cfRule>
    <cfRule type="containsText" dxfId="37" priority="43" stopIfTrue="1" operator="containsText" text="Progress Slow">
      <formula>NOT(ISERROR(SEARCH("Progress Slow",R17)))</formula>
    </cfRule>
    <cfRule type="containsText" dxfId="36" priority="44" stopIfTrue="1" operator="containsText" text="Slow Progress">
      <formula>NOT(ISERROR(SEARCH("Slow Progress",R17)))</formula>
    </cfRule>
    <cfRule type="containsText" dxfId="35" priority="45" stopIfTrue="1" operator="containsText" text="Very Slow Progress">
      <formula>NOT(ISERROR(SEARCH("Very Slow Progress",R17)))</formula>
    </cfRule>
    <cfRule type="containsText" dxfId="34" priority="46" stopIfTrue="1" operator="containsText" text="Critical">
      <formula>NOT(ISERROR(SEARCH("Critical",R17)))</formula>
    </cfRule>
    <cfRule type="containsText" dxfId="33" priority="47" stopIfTrue="1" operator="containsText" text="Time Expired">
      <formula>NOT(ISERROR(SEARCH("Time Expired",R17)))</formula>
    </cfRule>
    <cfRule type="containsText" dxfId="32" priority="48" stopIfTrue="1" operator="containsText" text="Time Expired">
      <formula>NOT(ISERROR(SEARCH("Time Expired",R17)))</formula>
    </cfRule>
    <cfRule type="containsText" dxfId="31" priority="49" stopIfTrue="1" operator="containsText" text="Very Critical">
      <formula>NOT(ISERROR(SEARCH("Very Critical",R17)))</formula>
    </cfRule>
    <cfRule type="containsText" dxfId="30" priority="50" stopIfTrue="1" operator="containsText" text="Time Expired">
      <formula>NOT(ISERROR(SEARCH("Time Expired",R17)))</formula>
    </cfRule>
    <cfRule type="containsText" dxfId="29" priority="51" stopIfTrue="1" operator="containsText" text="Time Expired">
      <formula>NOT(ISERROR(SEARCH("Time Expired",R17)))</formula>
    </cfRule>
    <cfRule type="containsText" dxfId="28" priority="52" stopIfTrue="1" operator="containsText" text="Time Expired">
      <formula>NOT(ISERROR(SEARCH("Time Expired",R17)))</formula>
    </cfRule>
    <cfRule type="containsText" dxfId="27" priority="53" stopIfTrue="1" operator="containsText" text="Time Expire">
      <formula>NOT(ISERROR(SEARCH("Time Expire",R17)))</formula>
    </cfRule>
    <cfRule type="containsText" dxfId="26" priority="54" stopIfTrue="1" operator="containsText" text="Very Slow Progress">
      <formula>NOT(ISERROR(SEARCH("Very Slow Progress",R17)))</formula>
    </cfRule>
    <cfRule type="containsText" dxfId="25" priority="55" stopIfTrue="1" operator="containsText" text="Time Expire">
      <formula>NOT(ISERROR(SEARCH("Time Expire",R17)))</formula>
    </cfRule>
    <cfRule type="containsText" dxfId="24" priority="56" stopIfTrue="1" operator="containsText" text="Slow Progress">
      <formula>NOT(ISERROR(SEARCH("Slow Progress",R17)))</formula>
    </cfRule>
  </conditionalFormatting>
  <conditionalFormatting sqref="R17">
    <cfRule type="containsText" dxfId="23" priority="22" operator="containsText" text="Very Critical">
      <formula>NOT(ISERROR(SEARCH("Very Critical",R17)))</formula>
    </cfRule>
    <cfRule type="containsText" dxfId="22" priority="40" operator="containsText" text="Very Critical">
      <formula>NOT(ISERROR(SEARCH("Very Critical",R17)))</formula>
    </cfRule>
    <cfRule type="containsText" dxfId="21" priority="41" operator="containsText" text="Very Critical">
      <formula>NOT(ISERROR(SEARCH("Very Critical",R17)))</formula>
    </cfRule>
  </conditionalFormatting>
  <conditionalFormatting sqref="R8:R16">
    <cfRule type="containsText" dxfId="20" priority="7" stopIfTrue="1" operator="containsText" text="Very Slow Progress">
      <formula>NOT(ISERROR(SEARCH("Very Slow Progress",R8)))</formula>
    </cfRule>
    <cfRule type="containsText" dxfId="19" priority="8" stopIfTrue="1" operator="containsText" text="Progress Slow">
      <formula>NOT(ISERROR(SEARCH("Progress Slow",R8)))</formula>
    </cfRule>
    <cfRule type="containsText" dxfId="18" priority="9" stopIfTrue="1" operator="containsText" text="Slow Progress">
      <formula>NOT(ISERROR(SEARCH("Slow Progress",R8)))</formula>
    </cfRule>
    <cfRule type="containsText" dxfId="17" priority="10" stopIfTrue="1" operator="containsText" text="Very Slow Progress">
      <formula>NOT(ISERROR(SEARCH("Very Slow Progress",R8)))</formula>
    </cfRule>
    <cfRule type="containsText" dxfId="16" priority="11" stopIfTrue="1" operator="containsText" text="Critical">
      <formula>NOT(ISERROR(SEARCH("Critical",R8)))</formula>
    </cfRule>
    <cfRule type="containsText" dxfId="15" priority="12" stopIfTrue="1" operator="containsText" text="Time Expired">
      <formula>NOT(ISERROR(SEARCH("Time Expired",R8)))</formula>
    </cfRule>
    <cfRule type="containsText" dxfId="14" priority="13" stopIfTrue="1" operator="containsText" text="Time Expired">
      <formula>NOT(ISERROR(SEARCH("Time Expired",R8)))</formula>
    </cfRule>
    <cfRule type="containsText" dxfId="13" priority="14" stopIfTrue="1" operator="containsText" text="Very Critical">
      <formula>NOT(ISERROR(SEARCH("Very Critical",R8)))</formula>
    </cfRule>
    <cfRule type="containsText" dxfId="12" priority="15" stopIfTrue="1" operator="containsText" text="Time Expired">
      <formula>NOT(ISERROR(SEARCH("Time Expired",R8)))</formula>
    </cfRule>
    <cfRule type="containsText" dxfId="11" priority="16" stopIfTrue="1" operator="containsText" text="Time Expired">
      <formula>NOT(ISERROR(SEARCH("Time Expired",R8)))</formula>
    </cfRule>
    <cfRule type="containsText" dxfId="10" priority="17" stopIfTrue="1" operator="containsText" text="Time Expired">
      <formula>NOT(ISERROR(SEARCH("Time Expired",R8)))</formula>
    </cfRule>
    <cfRule type="containsText" dxfId="9" priority="18" stopIfTrue="1" operator="containsText" text="Time Expire">
      <formula>NOT(ISERROR(SEARCH("Time Expire",R8)))</formula>
    </cfRule>
    <cfRule type="containsText" dxfId="8" priority="19" stopIfTrue="1" operator="containsText" text="Very Slow Progress">
      <formula>NOT(ISERROR(SEARCH("Very Slow Progress",R8)))</formula>
    </cfRule>
    <cfRule type="containsText" dxfId="7" priority="20" stopIfTrue="1" operator="containsText" text="Time Expire">
      <formula>NOT(ISERROR(SEARCH("Time Expire",R8)))</formula>
    </cfRule>
    <cfRule type="containsText" dxfId="6" priority="21" stopIfTrue="1" operator="containsText" text="Slow Progress">
      <formula>NOT(ISERROR(SEARCH("Slow Progress",R8)))</formula>
    </cfRule>
  </conditionalFormatting>
  <conditionalFormatting sqref="R40:R59 R18:R37 R8:R16">
    <cfRule type="containsText" dxfId="5" priority="4" operator="containsText" text="Very Critical">
      <formula>NOT(ISERROR(SEARCH("Very Critical",R8)))</formula>
    </cfRule>
    <cfRule type="containsText" dxfId="4" priority="5" operator="containsText" text="Very Critical">
      <formula>NOT(ISERROR(SEARCH("Very Critical",R8)))</formula>
    </cfRule>
    <cfRule type="containsText" dxfId="3" priority="6" operator="containsText" text="Very Critical">
      <formula>NOT(ISERROR(SEARCH("Very Critical",R8)))</formula>
    </cfRule>
  </conditionalFormatting>
  <conditionalFormatting sqref="P8:P11">
    <cfRule type="cellIs" dxfId="2" priority="3" operator="greaterThan">
      <formula>1</formula>
    </cfRule>
  </conditionalFormatting>
  <conditionalFormatting sqref="P13:P37">
    <cfRule type="cellIs" dxfId="1" priority="2" operator="greaterThan">
      <formula>1</formula>
    </cfRule>
  </conditionalFormatting>
  <conditionalFormatting sqref="P40:P59">
    <cfRule type="cellIs" dxfId="0" priority="1" operator="greaterThan">
      <formula>1</formula>
    </cfRule>
  </conditionalFormatting>
  <dataValidations count="1">
    <dataValidation type="list" allowBlank="1" showInputMessage="1" showErrorMessage="1" sqref="B8:B37 B40:B59">
      <formula1>$T$85:$T$90</formula1>
    </dataValidation>
  </dataValidations>
  <printOptions horizontalCentered="1"/>
  <pageMargins left="0.17" right="0.17" top="0.5" bottom="0.17" header="0" footer="0"/>
  <pageSetup paperSize="9" scale="70" orientation="landscape" r:id="rId1"/>
  <headerFooter alignWithMargins="0">
    <oddHeader>&amp;R&amp;"Arial,Bold"&amp;9&amp;UPage &amp;P of 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G21"/>
    </sheetView>
  </sheetViews>
  <sheetFormatPr defaultRowHeight="12.75" x14ac:dyDescent="0.2"/>
  <cols>
    <col min="1" max="1" width="15.140625" customWidth="1"/>
    <col min="2" max="2" width="12.7109375" customWidth="1"/>
    <col min="3" max="3" width="14.140625" customWidth="1"/>
    <col min="7" max="7" width="19.140625" customWidth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Joypurhat</vt:lpstr>
      <vt:lpstr>Sheet1</vt:lpstr>
      <vt:lpstr>Joypurhat!Print_Area</vt:lpstr>
      <vt:lpstr>Joypurhat!Print_Titles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LGEDkhulna</dc:creator>
  <cp:lastModifiedBy>user</cp:lastModifiedBy>
  <cp:lastPrinted>2019-07-05T13:09:52Z</cp:lastPrinted>
  <dcterms:created xsi:type="dcterms:W3CDTF">1996-10-14T23:33:28Z</dcterms:created>
  <dcterms:modified xsi:type="dcterms:W3CDTF">2019-07-12T13:36:44Z</dcterms:modified>
</cp:coreProperties>
</file>