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charts/chart6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Default Extension="emf" ContentType="image/x-emf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Default Extension="gif" ContentType="image/gif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harts/chart8.xml" ContentType="application/vnd.openxmlformats-officedocument.drawingml.char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4470" yWindow="840" windowWidth="8760" windowHeight="4425" tabRatio="786"/>
  </bookViews>
  <sheets>
    <sheet name="Distribution of Facilitator" sheetId="25" r:id="rId1"/>
    <sheet name="Master Trg.Plan for women Crews" sheetId="22" r:id="rId2"/>
    <sheet name="Detail Trg. Plan (F1May)17" sheetId="40" r:id="rId3"/>
    <sheet name="Detail Trg. Plan (F1Mar &amp;Apr)17" sheetId="39" r:id="rId4"/>
    <sheet name="Detail Trg. Plan (F1Jan&amp;Feb) 17" sheetId="38" r:id="rId5"/>
    <sheet name="Detail Trg. Plan (F1Nov&amp;Dec)16" sheetId="37" r:id="rId6"/>
    <sheet name="Detail Trg. Plan (F1Sep&amp; Oct)16" sheetId="36" r:id="rId7"/>
    <sheet name="Detail Trg. Plan (F1Jul&amp;Aug)16" sheetId="35" r:id="rId8"/>
    <sheet name="Plan Project 13-14" sheetId="23" state="hidden" r:id="rId9"/>
    <sheet name="Plan Revenue 13-14" sheetId="21" state="hidden" r:id="rId10"/>
    <sheet name="SUMMARY 13-14" sheetId="19" state="hidden" r:id="rId11"/>
    <sheet name="SUMMARY 12-13" sheetId="4" state="hidden" r:id="rId12"/>
    <sheet name="Achievement 12-13" sheetId="17" state="hidden" r:id="rId13"/>
    <sheet name="First Page" sheetId="10" state="hidden" r:id="rId14"/>
    <sheet name="Last page" sheetId="11" state="hidden" r:id="rId15"/>
    <sheet name="Graph 12-13" sheetId="20" state="hidden" r:id="rId16"/>
    <sheet name="Detail Trg. Plan (F1May&amp;Jun)16" sheetId="34" r:id="rId17"/>
    <sheet name="Detail Trg. Plan (F1Mar&amp;Apr)16" sheetId="33" r:id="rId18"/>
    <sheet name="Detail Trg. Plan (F1Jan&amp;Feb)16" sheetId="32" r:id="rId19"/>
    <sheet name="Detail Trg. Plan (F1Nov&amp;Dec)15" sheetId="31" r:id="rId20"/>
    <sheet name="Detail Trg. Plan (F1Sep &amp;Oct)15" sheetId="30" r:id="rId21"/>
    <sheet name="Detail Trg. Plan (F1Jul &amp;Au)15" sheetId="29" r:id="rId22"/>
    <sheet name="Detail Trg. Plan (F1May&amp;June)15" sheetId="28" r:id="rId23"/>
    <sheet name="Detail Trg. Plan (F1Mar&amp;Apr)15" sheetId="27" r:id="rId24"/>
    <sheet name="Sheet1" sheetId="41" r:id="rId25"/>
  </sheets>
  <definedNames>
    <definedName name="_xlnm.Print_Area" localSheetId="12">'Achievement 12-13'!$A$1:$O$394</definedName>
    <definedName name="_xlnm.Print_Area" localSheetId="4">'Detail Trg. Plan (F1Jan&amp;Feb) 17'!$A$1:$AH$407</definedName>
    <definedName name="_xlnm.Print_Area" localSheetId="18">'Detail Trg. Plan (F1Jan&amp;Feb)16'!$A$1:$AH$399</definedName>
    <definedName name="_xlnm.Print_Area" localSheetId="21">'Detail Trg. Plan (F1Jul &amp;Au)15'!$A$1:$AH$391</definedName>
    <definedName name="_xlnm.Print_Area" localSheetId="7">'Detail Trg. Plan (F1Jul&amp;Aug)16'!$A$1:$AH$396</definedName>
    <definedName name="_xlnm.Print_Area" localSheetId="3">'Detail Trg. Plan (F1Mar &amp;Apr)17'!$A$1:$AH$374</definedName>
    <definedName name="_xlnm.Print_Area" localSheetId="23">'Detail Trg. Plan (F1Mar&amp;Apr)15'!$A$1:$AH$418</definedName>
    <definedName name="_xlnm.Print_Area" localSheetId="17">'Detail Trg. Plan (F1Mar&amp;Apr)16'!$A$1:$AH$413</definedName>
    <definedName name="_xlnm.Print_Area" localSheetId="16">'Detail Trg. Plan (F1May&amp;Jun)16'!$A$1:$AH$403</definedName>
    <definedName name="_xlnm.Print_Area" localSheetId="22">'Detail Trg. Plan (F1May&amp;June)15'!$A$1:$AH$403</definedName>
    <definedName name="_xlnm.Print_Area" localSheetId="2">'Detail Trg. Plan (F1May)17'!$A$1:$AH$381</definedName>
    <definedName name="_xlnm.Print_Area" localSheetId="19">'Detail Trg. Plan (F1Nov&amp;Dec)15'!$A$1:$AH$398</definedName>
    <definedName name="_xlnm.Print_Area" localSheetId="5">'Detail Trg. Plan (F1Nov&amp;Dec)16'!$A$1:$AH$400</definedName>
    <definedName name="_xlnm.Print_Area" localSheetId="20">'Detail Trg. Plan (F1Sep &amp;Oct)15'!$A$1:$AH$393</definedName>
    <definedName name="_xlnm.Print_Area" localSheetId="6">'Detail Trg. Plan (F1Sep&amp; Oct)16'!$A$1:$AH$399</definedName>
    <definedName name="_xlnm.Print_Area" localSheetId="8">'Plan Project 13-14'!$A$1:$L$408,'Plan Project 13-14'!$N$11</definedName>
    <definedName name="_xlnm.Print_Titles" localSheetId="12">'Achievement 12-13'!$1:$7</definedName>
    <definedName name="_xlnm.Print_Titles" localSheetId="4">'Detail Trg. Plan (F1Jan&amp;Feb) 17'!#REF!</definedName>
    <definedName name="_xlnm.Print_Titles" localSheetId="18">'Detail Trg. Plan (F1Jan&amp;Feb)16'!#REF!</definedName>
    <definedName name="_xlnm.Print_Titles" localSheetId="21">'Detail Trg. Plan (F1Jul &amp;Au)15'!#REF!</definedName>
    <definedName name="_xlnm.Print_Titles" localSheetId="7">'Detail Trg. Plan (F1Jul&amp;Aug)16'!#REF!</definedName>
    <definedName name="_xlnm.Print_Titles" localSheetId="3">'Detail Trg. Plan (F1Mar &amp;Apr)17'!#REF!</definedName>
    <definedName name="_xlnm.Print_Titles" localSheetId="23">'Detail Trg. Plan (F1Mar&amp;Apr)15'!#REF!</definedName>
    <definedName name="_xlnm.Print_Titles" localSheetId="17">'Detail Trg. Plan (F1Mar&amp;Apr)16'!#REF!</definedName>
    <definedName name="_xlnm.Print_Titles" localSheetId="16">'Detail Trg. Plan (F1May&amp;Jun)16'!#REF!</definedName>
    <definedName name="_xlnm.Print_Titles" localSheetId="22">'Detail Trg. Plan (F1May&amp;June)15'!#REF!</definedName>
    <definedName name="_xlnm.Print_Titles" localSheetId="2">'Detail Trg. Plan (F1May)17'!#REF!</definedName>
    <definedName name="_xlnm.Print_Titles" localSheetId="19">'Detail Trg. Plan (F1Nov&amp;Dec)15'!#REF!</definedName>
    <definedName name="_xlnm.Print_Titles" localSheetId="5">'Detail Trg. Plan (F1Nov&amp;Dec)16'!#REF!</definedName>
    <definedName name="_xlnm.Print_Titles" localSheetId="20">'Detail Trg. Plan (F1Sep &amp;Oct)15'!#REF!</definedName>
    <definedName name="_xlnm.Print_Titles" localSheetId="6">'Detail Trg. Plan (F1Sep&amp; Oct)16'!#REF!</definedName>
    <definedName name="_xlnm.Print_Titles" localSheetId="0">'Distribution of Facilitator'!$1:$17</definedName>
    <definedName name="_xlnm.Print_Titles" localSheetId="1">'Master Trg.Plan for women Crews'!$7:$9</definedName>
    <definedName name="_xlnm.Print_Titles" localSheetId="8">'Plan Project 13-14'!$1:$5</definedName>
    <definedName name="_xlnm.Print_Titles" localSheetId="9">'Plan Revenue 13-14'!$1:$6</definedName>
    <definedName name="Training_on_Household_Information_Card__HIC__Filling_Data_Collection___Presentation_of_2nd_PRPB" localSheetId="4">#REF!</definedName>
    <definedName name="Training_on_Household_Information_Card__HIC__Filling_Data_Collection___Presentation_of_2nd_PRPB" localSheetId="18">#REF!</definedName>
    <definedName name="Training_on_Household_Information_Card__HIC__Filling_Data_Collection___Presentation_of_2nd_PRPB" localSheetId="21">#REF!</definedName>
    <definedName name="Training_on_Household_Information_Card__HIC__Filling_Data_Collection___Presentation_of_2nd_PRPB" localSheetId="7">#REF!</definedName>
    <definedName name="Training_on_Household_Information_Card__HIC__Filling_Data_Collection___Presentation_of_2nd_PRPB" localSheetId="3">#REF!</definedName>
    <definedName name="Training_on_Household_Information_Card__HIC__Filling_Data_Collection___Presentation_of_2nd_PRPB" localSheetId="23">#REF!</definedName>
    <definedName name="Training_on_Household_Information_Card__HIC__Filling_Data_Collection___Presentation_of_2nd_PRPB" localSheetId="17">#REF!</definedName>
    <definedName name="Training_on_Household_Information_Card__HIC__Filling_Data_Collection___Presentation_of_2nd_PRPB" localSheetId="16">#REF!</definedName>
    <definedName name="Training_on_Household_Information_Card__HIC__Filling_Data_Collection___Presentation_of_2nd_PRPB" localSheetId="22">#REF!</definedName>
    <definedName name="Training_on_Household_Information_Card__HIC__Filling_Data_Collection___Presentation_of_2nd_PRPB" localSheetId="2">#REF!</definedName>
    <definedName name="Training_on_Household_Information_Card__HIC__Filling_Data_Collection___Presentation_of_2nd_PRPB" localSheetId="19">#REF!</definedName>
    <definedName name="Training_on_Household_Information_Card__HIC__Filling_Data_Collection___Presentation_of_2nd_PRPB" localSheetId="5">#REF!</definedName>
    <definedName name="Training_on_Household_Information_Card__HIC__Filling_Data_Collection___Presentation_of_2nd_PRPB" localSheetId="20">#REF!</definedName>
    <definedName name="Training_on_Household_Information_Card__HIC__Filling_Data_Collection___Presentation_of_2nd_PRPB" localSheetId="6">#REF!</definedName>
    <definedName name="Training_on_Household_Information_Card__HIC__Filling_Data_Collection___Presentation_of_2nd_PRPB" localSheetId="0">#REF!</definedName>
    <definedName name="Training_on_Household_Information_Card__HIC__Filling_Data_Collection___Presentation_of_2nd_PRPB" localSheetId="15">#REF!</definedName>
    <definedName name="Training_on_Household_Information_Card__HIC__Filling_Data_Collection___Presentation_of_2nd_PRPB" localSheetId="8">#REF!</definedName>
    <definedName name="Training_on_Household_Information_Card__HIC__Filling_Data_Collection___Presentation_of_2nd_PRPB" localSheetId="10">#REF!</definedName>
    <definedName name="Training_on_Household_Information_Card__HIC__Filling_Data_Collection___Presentation_of_2nd_PRPB">#REF!</definedName>
    <definedName name="Training_on_Social_Awareness_LCS_Work_Implementation_and_Technical_Aspects_Earth_Work" localSheetId="4">#REF!</definedName>
    <definedName name="Training_on_Social_Awareness_LCS_Work_Implementation_and_Technical_Aspects_Earth_Work" localSheetId="18">#REF!</definedName>
    <definedName name="Training_on_Social_Awareness_LCS_Work_Implementation_and_Technical_Aspects_Earth_Work" localSheetId="21">#REF!</definedName>
    <definedName name="Training_on_Social_Awareness_LCS_Work_Implementation_and_Technical_Aspects_Earth_Work" localSheetId="7">#REF!</definedName>
    <definedName name="Training_on_Social_Awareness_LCS_Work_Implementation_and_Technical_Aspects_Earth_Work" localSheetId="3">#REF!</definedName>
    <definedName name="Training_on_Social_Awareness_LCS_Work_Implementation_and_Technical_Aspects_Earth_Work" localSheetId="23">#REF!</definedName>
    <definedName name="Training_on_Social_Awareness_LCS_Work_Implementation_and_Technical_Aspects_Earth_Work" localSheetId="17">#REF!</definedName>
    <definedName name="Training_on_Social_Awareness_LCS_Work_Implementation_and_Technical_Aspects_Earth_Work" localSheetId="16">#REF!</definedName>
    <definedName name="Training_on_Social_Awareness_LCS_Work_Implementation_and_Technical_Aspects_Earth_Work" localSheetId="22">#REF!</definedName>
    <definedName name="Training_on_Social_Awareness_LCS_Work_Implementation_and_Technical_Aspects_Earth_Work" localSheetId="2">#REF!</definedName>
    <definedName name="Training_on_Social_Awareness_LCS_Work_Implementation_and_Technical_Aspects_Earth_Work" localSheetId="19">#REF!</definedName>
    <definedName name="Training_on_Social_Awareness_LCS_Work_Implementation_and_Technical_Aspects_Earth_Work" localSheetId="5">#REF!</definedName>
    <definedName name="Training_on_Social_Awareness_LCS_Work_Implementation_and_Technical_Aspects_Earth_Work" localSheetId="20">#REF!</definedName>
    <definedName name="Training_on_Social_Awareness_LCS_Work_Implementation_and_Technical_Aspects_Earth_Work" localSheetId="6">#REF!</definedName>
    <definedName name="Training_on_Social_Awareness_LCS_Work_Implementation_and_Technical_Aspects_Earth_Work" localSheetId="0">#REF!</definedName>
    <definedName name="Training_on_Social_Awareness_LCS_Work_Implementation_and_Technical_Aspects_Earth_Work" localSheetId="15">#REF!</definedName>
    <definedName name="Training_on_Social_Awareness_LCS_Work_Implementation_and_Technical_Aspects_Earth_Work" localSheetId="8">#REF!</definedName>
    <definedName name="Training_on_Social_Awareness_LCS_Work_Implementation_and_Technical_Aspects_Earth_Work" localSheetId="10">#REF!</definedName>
    <definedName name="Training_on_Social_Awareness_LCS_Work_Implementation_and_Technical_Aspects_Earth_Work">#REF!</definedName>
  </definedNames>
  <calcPr calcId="124519" fullCalcOnLoad="1"/>
</workbook>
</file>

<file path=xl/calcChain.xml><?xml version="1.0" encoding="utf-8"?>
<calcChain xmlns="http://schemas.openxmlformats.org/spreadsheetml/2006/main">
  <c r="H17" i="25"/>
  <c r="J17"/>
  <c r="F17"/>
  <c r="V12" i="20"/>
  <c r="W12"/>
  <c r="X12"/>
  <c r="Z12"/>
  <c r="AA12"/>
  <c r="AB12"/>
  <c r="Y18"/>
  <c r="L10" i="17"/>
  <c r="M10"/>
  <c r="O10"/>
  <c r="A11"/>
  <c r="J11"/>
  <c r="L11"/>
  <c r="M11"/>
  <c r="O11"/>
  <c r="A12"/>
  <c r="L12"/>
  <c r="M12"/>
  <c r="O12"/>
  <c r="A13"/>
  <c r="L13"/>
  <c r="M13"/>
  <c r="O13"/>
  <c r="A14"/>
  <c r="J14"/>
  <c r="L14"/>
  <c r="M14"/>
  <c r="O14"/>
  <c r="A15"/>
  <c r="L15"/>
  <c r="M15"/>
  <c r="O15"/>
  <c r="A16"/>
  <c r="L16"/>
  <c r="M16"/>
  <c r="A17"/>
  <c r="L17"/>
  <c r="M17"/>
  <c r="A18"/>
  <c r="L18"/>
  <c r="M18"/>
  <c r="A19"/>
  <c r="L19"/>
  <c r="M19"/>
  <c r="D20"/>
  <c r="E20"/>
  <c r="G20"/>
  <c r="H20"/>
  <c r="J20"/>
  <c r="K20"/>
  <c r="L20"/>
  <c r="M20"/>
  <c r="N20"/>
  <c r="O20"/>
  <c r="G22"/>
  <c r="L22"/>
  <c r="M22"/>
  <c r="A23"/>
  <c r="G23"/>
  <c r="L23"/>
  <c r="M23"/>
  <c r="A24"/>
  <c r="G24"/>
  <c r="L24"/>
  <c r="M24"/>
  <c r="A25"/>
  <c r="E25"/>
  <c r="G25"/>
  <c r="L25"/>
  <c r="M25"/>
  <c r="A26"/>
  <c r="E26"/>
  <c r="G26"/>
  <c r="L26"/>
  <c r="M26"/>
  <c r="D27"/>
  <c r="E27"/>
  <c r="G27"/>
  <c r="H27"/>
  <c r="J27"/>
  <c r="K27"/>
  <c r="L27"/>
  <c r="M27"/>
  <c r="N27"/>
  <c r="O27"/>
  <c r="D28"/>
  <c r="E28"/>
  <c r="G28"/>
  <c r="H28"/>
  <c r="J28"/>
  <c r="K28"/>
  <c r="L28"/>
  <c r="M28"/>
  <c r="N28"/>
  <c r="O28"/>
  <c r="E30"/>
  <c r="L30"/>
  <c r="M30"/>
  <c r="A31"/>
  <c r="E31"/>
  <c r="L31"/>
  <c r="M31"/>
  <c r="N31"/>
  <c r="O31"/>
  <c r="A32"/>
  <c r="E32"/>
  <c r="L32"/>
  <c r="M32"/>
  <c r="A33"/>
  <c r="E33"/>
  <c r="L33"/>
  <c r="M33"/>
  <c r="A34"/>
  <c r="E34"/>
  <c r="L34"/>
  <c r="M34"/>
  <c r="A35"/>
  <c r="L35"/>
  <c r="M35"/>
  <c r="A36"/>
  <c r="L36"/>
  <c r="A37"/>
  <c r="D37"/>
  <c r="E37"/>
  <c r="G37"/>
  <c r="L37"/>
  <c r="M37"/>
  <c r="D38"/>
  <c r="E38"/>
  <c r="F38"/>
  <c r="G38"/>
  <c r="H38"/>
  <c r="I38"/>
  <c r="J38"/>
  <c r="K38"/>
  <c r="L38"/>
  <c r="M38"/>
  <c r="N38"/>
  <c r="O38"/>
  <c r="L41"/>
  <c r="M41"/>
  <c r="A42"/>
  <c r="L42"/>
  <c r="M42"/>
  <c r="A43"/>
  <c r="L43"/>
  <c r="M43"/>
  <c r="D44"/>
  <c r="E44"/>
  <c r="F44"/>
  <c r="G44"/>
  <c r="H44"/>
  <c r="I44"/>
  <c r="J44"/>
  <c r="K44"/>
  <c r="L44"/>
  <c r="M44"/>
  <c r="N44"/>
  <c r="O44"/>
  <c r="L46"/>
  <c r="M46"/>
  <c r="A47"/>
  <c r="L47"/>
  <c r="M47"/>
  <c r="A48"/>
  <c r="L48"/>
  <c r="M48"/>
  <c r="A49"/>
  <c r="L49"/>
  <c r="M49"/>
  <c r="D50"/>
  <c r="E50"/>
  <c r="F50"/>
  <c r="G50"/>
  <c r="H50"/>
  <c r="J50"/>
  <c r="K50"/>
  <c r="L50"/>
  <c r="M50"/>
  <c r="N50"/>
  <c r="O50"/>
  <c r="D54"/>
  <c r="E54"/>
  <c r="F54"/>
  <c r="G54"/>
  <c r="H54"/>
  <c r="I54"/>
  <c r="J54"/>
  <c r="K54"/>
  <c r="L54"/>
  <c r="M54"/>
  <c r="N54"/>
  <c r="O54"/>
  <c r="A57"/>
  <c r="A58"/>
  <c r="A59"/>
  <c r="D60"/>
  <c r="E60"/>
  <c r="F60"/>
  <c r="G60"/>
  <c r="H60"/>
  <c r="I60"/>
  <c r="J60"/>
  <c r="K60"/>
  <c r="L60"/>
  <c r="M60"/>
  <c r="N60"/>
  <c r="O60"/>
  <c r="D66"/>
  <c r="E66"/>
  <c r="F66"/>
  <c r="G66"/>
  <c r="H66"/>
  <c r="I66"/>
  <c r="J66"/>
  <c r="K66"/>
  <c r="L66"/>
  <c r="M66"/>
  <c r="N66"/>
  <c r="O66"/>
  <c r="E68"/>
  <c r="G68"/>
  <c r="L68"/>
  <c r="M68"/>
  <c r="E69"/>
  <c r="G69"/>
  <c r="D70"/>
  <c r="E70"/>
  <c r="G70"/>
  <c r="H70"/>
  <c r="J70"/>
  <c r="K70"/>
  <c r="L70"/>
  <c r="M70"/>
  <c r="N70"/>
  <c r="O70"/>
  <c r="M72"/>
  <c r="A73"/>
  <c r="A74"/>
  <c r="A75"/>
  <c r="A76"/>
  <c r="D77"/>
  <c r="E77"/>
  <c r="G77"/>
  <c r="H77"/>
  <c r="J77"/>
  <c r="K77"/>
  <c r="L77"/>
  <c r="M77"/>
  <c r="N77"/>
  <c r="O77"/>
  <c r="A82"/>
  <c r="L82"/>
  <c r="M82"/>
  <c r="A83"/>
  <c r="L83"/>
  <c r="M83"/>
  <c r="A84"/>
  <c r="L84"/>
  <c r="M84"/>
  <c r="A85"/>
  <c r="L85"/>
  <c r="M85"/>
  <c r="A86"/>
  <c r="A87"/>
  <c r="D88"/>
  <c r="E88"/>
  <c r="F88"/>
  <c r="G88"/>
  <c r="H88"/>
  <c r="I88"/>
  <c r="J88"/>
  <c r="K88"/>
  <c r="L88"/>
  <c r="M88"/>
  <c r="N88"/>
  <c r="O88"/>
  <c r="A91"/>
  <c r="A92"/>
  <c r="D93"/>
  <c r="E93"/>
  <c r="F93"/>
  <c r="G93"/>
  <c r="H93"/>
  <c r="I93"/>
  <c r="J93"/>
  <c r="K93"/>
  <c r="L93"/>
  <c r="M93"/>
  <c r="N93"/>
  <c r="O93"/>
  <c r="A95"/>
  <c r="A96"/>
  <c r="D97"/>
  <c r="E97"/>
  <c r="G97"/>
  <c r="H97"/>
  <c r="I97"/>
  <c r="J97"/>
  <c r="K97"/>
  <c r="L97"/>
  <c r="M97"/>
  <c r="N97"/>
  <c r="O97"/>
  <c r="A99"/>
  <c r="D100"/>
  <c r="E100"/>
  <c r="F100"/>
  <c r="G100"/>
  <c r="H100"/>
  <c r="I100"/>
  <c r="J100"/>
  <c r="K100"/>
  <c r="L100"/>
  <c r="M100"/>
  <c r="N100"/>
  <c r="O100"/>
  <c r="D101"/>
  <c r="E101"/>
  <c r="F101"/>
  <c r="G101"/>
  <c r="H101"/>
  <c r="J101"/>
  <c r="K101"/>
  <c r="L101"/>
  <c r="M101"/>
  <c r="N101"/>
  <c r="O101"/>
  <c r="A104"/>
  <c r="A105"/>
  <c r="A106"/>
  <c r="A108"/>
  <c r="A109"/>
  <c r="A110"/>
  <c r="A111"/>
  <c r="A112"/>
  <c r="D113"/>
  <c r="E113"/>
  <c r="G113"/>
  <c r="H113"/>
  <c r="J113"/>
  <c r="K113"/>
  <c r="L113"/>
  <c r="M113"/>
  <c r="N113"/>
  <c r="O113"/>
  <c r="D114"/>
  <c r="E114"/>
  <c r="G114"/>
  <c r="H114"/>
  <c r="J114"/>
  <c r="K114"/>
  <c r="L114"/>
  <c r="M114"/>
  <c r="N114"/>
  <c r="O114"/>
  <c r="A118"/>
  <c r="A119"/>
  <c r="L119"/>
  <c r="M119"/>
  <c r="A120"/>
  <c r="L120"/>
  <c r="M120"/>
  <c r="A121"/>
  <c r="G121"/>
  <c r="L121"/>
  <c r="M121"/>
  <c r="A122"/>
  <c r="G122"/>
  <c r="L122"/>
  <c r="M122"/>
  <c r="A123"/>
  <c r="G123"/>
  <c r="A124"/>
  <c r="G124"/>
  <c r="L124"/>
  <c r="M124"/>
  <c r="A125"/>
  <c r="G125"/>
  <c r="A126"/>
  <c r="G126"/>
  <c r="A127"/>
  <c r="G127"/>
  <c r="L127"/>
  <c r="M127"/>
  <c r="A128"/>
  <c r="G128"/>
  <c r="A129"/>
  <c r="G129"/>
  <c r="L129"/>
  <c r="M129"/>
  <c r="A130"/>
  <c r="G130"/>
  <c r="A131"/>
  <c r="D132"/>
  <c r="E132"/>
  <c r="G132"/>
  <c r="H132"/>
  <c r="J132"/>
  <c r="K132"/>
  <c r="L132"/>
  <c r="M132"/>
  <c r="N132"/>
  <c r="O132"/>
  <c r="G134"/>
  <c r="L134"/>
  <c r="M134"/>
  <c r="G135"/>
  <c r="L135"/>
  <c r="M135"/>
  <c r="G136"/>
  <c r="G137"/>
  <c r="L137"/>
  <c r="M137"/>
  <c r="G138"/>
  <c r="G139"/>
  <c r="L139"/>
  <c r="M139"/>
  <c r="G140"/>
  <c r="L140"/>
  <c r="G141"/>
  <c r="L141"/>
  <c r="G142"/>
  <c r="L142"/>
  <c r="G143"/>
  <c r="D144"/>
  <c r="E144"/>
  <c r="G144"/>
  <c r="H144"/>
  <c r="J144"/>
  <c r="K144"/>
  <c r="L144"/>
  <c r="M144"/>
  <c r="N144"/>
  <c r="O144"/>
  <c r="A146"/>
  <c r="G146"/>
  <c r="A147"/>
  <c r="G147"/>
  <c r="A148"/>
  <c r="G148"/>
  <c r="A149"/>
  <c r="G149"/>
  <c r="L149"/>
  <c r="M149"/>
  <c r="A150"/>
  <c r="G150"/>
  <c r="M150"/>
  <c r="A151"/>
  <c r="G151"/>
  <c r="M151"/>
  <c r="A152"/>
  <c r="G152"/>
  <c r="M152"/>
  <c r="A153"/>
  <c r="G153"/>
  <c r="L153"/>
  <c r="M153"/>
  <c r="D154"/>
  <c r="E154"/>
  <c r="G154"/>
  <c r="H154"/>
  <c r="J154"/>
  <c r="K154"/>
  <c r="L154"/>
  <c r="M154"/>
  <c r="N154"/>
  <c r="O154"/>
  <c r="A156"/>
  <c r="G156"/>
  <c r="A157"/>
  <c r="G157"/>
  <c r="A158"/>
  <c r="M158"/>
  <c r="A159"/>
  <c r="M159"/>
  <c r="A160"/>
  <c r="G160"/>
  <c r="A161"/>
  <c r="G161"/>
  <c r="A162"/>
  <c r="G162"/>
  <c r="M162"/>
  <c r="A163"/>
  <c r="A164"/>
  <c r="G164"/>
  <c r="M164"/>
  <c r="A165"/>
  <c r="M165"/>
  <c r="A166"/>
  <c r="G166"/>
  <c r="D167"/>
  <c r="E167"/>
  <c r="G167"/>
  <c r="H167"/>
  <c r="J167"/>
  <c r="K167"/>
  <c r="L167"/>
  <c r="M167"/>
  <c r="N167"/>
  <c r="O167"/>
  <c r="A169"/>
  <c r="G169"/>
  <c r="A170"/>
  <c r="G170"/>
  <c r="A171"/>
  <c r="G171"/>
  <c r="L171"/>
  <c r="M171"/>
  <c r="A172"/>
  <c r="G172"/>
  <c r="L172"/>
  <c r="M172"/>
  <c r="A173"/>
  <c r="G173"/>
  <c r="L173"/>
  <c r="M173"/>
  <c r="D174"/>
  <c r="E174"/>
  <c r="G174"/>
  <c r="H174"/>
  <c r="J174"/>
  <c r="K174"/>
  <c r="L174"/>
  <c r="M174"/>
  <c r="N174"/>
  <c r="O174"/>
  <c r="A176"/>
  <c r="G176"/>
  <c r="A177"/>
  <c r="G177"/>
  <c r="A178"/>
  <c r="G178"/>
  <c r="M178"/>
  <c r="G179"/>
  <c r="G180"/>
  <c r="G181"/>
  <c r="A182"/>
  <c r="G182"/>
  <c r="A183"/>
  <c r="G183"/>
  <c r="A184"/>
  <c r="G184"/>
  <c r="D185"/>
  <c r="E185"/>
  <c r="G185"/>
  <c r="H185"/>
  <c r="J185"/>
  <c r="K185"/>
  <c r="L185"/>
  <c r="M185"/>
  <c r="N185"/>
  <c r="O185"/>
  <c r="A187"/>
  <c r="G187"/>
  <c r="A188"/>
  <c r="G188"/>
  <c r="L188"/>
  <c r="M188"/>
  <c r="A189"/>
  <c r="G189"/>
  <c r="A190"/>
  <c r="G190"/>
  <c r="L190"/>
  <c r="M190"/>
  <c r="A191"/>
  <c r="G191"/>
  <c r="L191"/>
  <c r="A192"/>
  <c r="G192"/>
  <c r="L192"/>
  <c r="M192"/>
  <c r="A193"/>
  <c r="G193"/>
  <c r="L193"/>
  <c r="M193"/>
  <c r="A194"/>
  <c r="G194"/>
  <c r="L194"/>
  <c r="M194"/>
  <c r="A195"/>
  <c r="G195"/>
  <c r="M195"/>
  <c r="A196"/>
  <c r="G196"/>
  <c r="L196"/>
  <c r="M196"/>
  <c r="A197"/>
  <c r="G197"/>
  <c r="L197"/>
  <c r="A198"/>
  <c r="G198"/>
  <c r="L198"/>
  <c r="M198"/>
  <c r="D199"/>
  <c r="E199"/>
  <c r="G199"/>
  <c r="H199"/>
  <c r="J199"/>
  <c r="K199"/>
  <c r="L199"/>
  <c r="M199"/>
  <c r="N199"/>
  <c r="O199"/>
  <c r="A201"/>
  <c r="G201"/>
  <c r="L201"/>
  <c r="M201"/>
  <c r="A202"/>
  <c r="G202"/>
  <c r="L202"/>
  <c r="M202"/>
  <c r="A203"/>
  <c r="G203"/>
  <c r="L203"/>
  <c r="M203"/>
  <c r="A204"/>
  <c r="G204"/>
  <c r="L204"/>
  <c r="M204"/>
  <c r="A205"/>
  <c r="D205"/>
  <c r="L205"/>
  <c r="M205"/>
  <c r="A206"/>
  <c r="G206"/>
  <c r="D207"/>
  <c r="E207"/>
  <c r="F207"/>
  <c r="G207"/>
  <c r="H207"/>
  <c r="I207"/>
  <c r="J207"/>
  <c r="K207"/>
  <c r="L207"/>
  <c r="M207"/>
  <c r="N207"/>
  <c r="O207"/>
  <c r="D208"/>
  <c r="E208"/>
  <c r="F208"/>
  <c r="G208"/>
  <c r="H208"/>
  <c r="J208"/>
  <c r="K208"/>
  <c r="L208"/>
  <c r="M208"/>
  <c r="N208"/>
  <c r="O208"/>
  <c r="D211"/>
  <c r="E211"/>
  <c r="F211"/>
  <c r="G211"/>
  <c r="H211"/>
  <c r="I211"/>
  <c r="J211"/>
  <c r="K211"/>
  <c r="L211"/>
  <c r="M211"/>
  <c r="N211"/>
  <c r="O211"/>
  <c r="L213"/>
  <c r="M213"/>
  <c r="A214"/>
  <c r="L214"/>
  <c r="M214"/>
  <c r="A215"/>
  <c r="L215"/>
  <c r="M215"/>
  <c r="D216"/>
  <c r="E216"/>
  <c r="G216"/>
  <c r="H216"/>
  <c r="J216"/>
  <c r="K216"/>
  <c r="L216"/>
  <c r="M216"/>
  <c r="N216"/>
  <c r="O216"/>
  <c r="L218"/>
  <c r="M218"/>
  <c r="A219"/>
  <c r="L219"/>
  <c r="M219"/>
  <c r="A220"/>
  <c r="L220"/>
  <c r="M220"/>
  <c r="A221"/>
  <c r="L221"/>
  <c r="M221"/>
  <c r="A222"/>
  <c r="L222"/>
  <c r="M222"/>
  <c r="A223"/>
  <c r="L223"/>
  <c r="M223"/>
  <c r="A224"/>
  <c r="L224"/>
  <c r="M224"/>
  <c r="A225"/>
  <c r="L225"/>
  <c r="M225"/>
  <c r="A226"/>
  <c r="L226"/>
  <c r="M226"/>
  <c r="A227"/>
  <c r="L227"/>
  <c r="M227"/>
  <c r="A228"/>
  <c r="L228"/>
  <c r="M228"/>
  <c r="A229"/>
  <c r="L229"/>
  <c r="M229"/>
  <c r="D230"/>
  <c r="E230"/>
  <c r="F230"/>
  <c r="G230"/>
  <c r="H230"/>
  <c r="I230"/>
  <c r="J230"/>
  <c r="K230"/>
  <c r="L230"/>
  <c r="M230"/>
  <c r="N230"/>
  <c r="O230"/>
  <c r="J232"/>
  <c r="M232"/>
  <c r="L233"/>
  <c r="M233"/>
  <c r="L234"/>
  <c r="M234"/>
  <c r="L235"/>
  <c r="M235"/>
  <c r="H236"/>
  <c r="J236"/>
  <c r="K236"/>
  <c r="L236"/>
  <c r="M236"/>
  <c r="N236"/>
  <c r="O236"/>
  <c r="E238"/>
  <c r="G238"/>
  <c r="J238"/>
  <c r="K238"/>
  <c r="L238"/>
  <c r="M238"/>
  <c r="N238"/>
  <c r="O238"/>
  <c r="D239"/>
  <c r="E239"/>
  <c r="F239"/>
  <c r="G239"/>
  <c r="H239"/>
  <c r="J239"/>
  <c r="K239"/>
  <c r="L239"/>
  <c r="M239"/>
  <c r="N239"/>
  <c r="O239"/>
  <c r="D249"/>
  <c r="E249"/>
  <c r="G249"/>
  <c r="H249"/>
  <c r="I249"/>
  <c r="J249"/>
  <c r="K249"/>
  <c r="L249"/>
  <c r="M249"/>
  <c r="N249"/>
  <c r="O249"/>
  <c r="A252"/>
  <c r="A253"/>
  <c r="A254"/>
  <c r="A255"/>
  <c r="A256"/>
  <c r="A257"/>
  <c r="A258"/>
  <c r="A259"/>
  <c r="A260"/>
  <c r="A261"/>
  <c r="A262"/>
  <c r="A263"/>
  <c r="A264"/>
  <c r="A265"/>
  <c r="D266"/>
  <c r="E266"/>
  <c r="F266"/>
  <c r="G266"/>
  <c r="H266"/>
  <c r="I266"/>
  <c r="J266"/>
  <c r="K266"/>
  <c r="L266"/>
  <c r="M266"/>
  <c r="N266"/>
  <c r="O266"/>
  <c r="J269"/>
  <c r="L269"/>
  <c r="M269"/>
  <c r="G270"/>
  <c r="L270"/>
  <c r="M270"/>
  <c r="G271"/>
  <c r="L271"/>
  <c r="M271"/>
  <c r="G272"/>
  <c r="L272"/>
  <c r="M272"/>
  <c r="D273"/>
  <c r="E273"/>
  <c r="F273"/>
  <c r="G273"/>
  <c r="H273"/>
  <c r="I273"/>
  <c r="J273"/>
  <c r="K273"/>
  <c r="L273"/>
  <c r="M273"/>
  <c r="N273"/>
  <c r="O273"/>
  <c r="G275"/>
  <c r="G276"/>
  <c r="G277"/>
  <c r="L277"/>
  <c r="M277"/>
  <c r="G278"/>
  <c r="M278"/>
  <c r="G279"/>
  <c r="L279"/>
  <c r="M279"/>
  <c r="G280"/>
  <c r="L280"/>
  <c r="M280"/>
  <c r="G281"/>
  <c r="L281"/>
  <c r="M281"/>
  <c r="G282"/>
  <c r="L282"/>
  <c r="M282"/>
  <c r="D283"/>
  <c r="E283"/>
  <c r="F283"/>
  <c r="G283"/>
  <c r="H283"/>
  <c r="I283"/>
  <c r="J283"/>
  <c r="K283"/>
  <c r="L283"/>
  <c r="M283"/>
  <c r="N283"/>
  <c r="O283"/>
  <c r="G285"/>
  <c r="L285"/>
  <c r="M285"/>
  <c r="G286"/>
  <c r="L286"/>
  <c r="M286"/>
  <c r="G287"/>
  <c r="L287"/>
  <c r="M287"/>
  <c r="G288"/>
  <c r="M289"/>
  <c r="M290"/>
  <c r="D291"/>
  <c r="E291"/>
  <c r="F291"/>
  <c r="G291"/>
  <c r="H291"/>
  <c r="I291"/>
  <c r="J291"/>
  <c r="K291"/>
  <c r="L291"/>
  <c r="M291"/>
  <c r="N291"/>
  <c r="O291"/>
  <c r="G293"/>
  <c r="L293"/>
  <c r="M293"/>
  <c r="G294"/>
  <c r="G295"/>
  <c r="G296"/>
  <c r="L296"/>
  <c r="M296"/>
  <c r="D297"/>
  <c r="E297"/>
  <c r="F297"/>
  <c r="G297"/>
  <c r="H297"/>
  <c r="I297"/>
  <c r="J297"/>
  <c r="K297"/>
  <c r="L297"/>
  <c r="M297"/>
  <c r="N297"/>
  <c r="O297"/>
  <c r="G299"/>
  <c r="L299"/>
  <c r="M299"/>
  <c r="G300"/>
  <c r="L300"/>
  <c r="M300"/>
  <c r="G301"/>
  <c r="L301"/>
  <c r="M301"/>
  <c r="G302"/>
  <c r="L302"/>
  <c r="M302"/>
  <c r="L303"/>
  <c r="M303"/>
  <c r="D304"/>
  <c r="E304"/>
  <c r="F304"/>
  <c r="G304"/>
  <c r="H304"/>
  <c r="I304"/>
  <c r="J304"/>
  <c r="K304"/>
  <c r="L304"/>
  <c r="M304"/>
  <c r="N304"/>
  <c r="O304"/>
  <c r="G306"/>
  <c r="L306"/>
  <c r="M306"/>
  <c r="G307"/>
  <c r="L307"/>
  <c r="M307"/>
  <c r="G308"/>
  <c r="L308"/>
  <c r="M308"/>
  <c r="G309"/>
  <c r="L309"/>
  <c r="M309"/>
  <c r="G310"/>
  <c r="L310"/>
  <c r="M310"/>
  <c r="G311"/>
  <c r="L311"/>
  <c r="M311"/>
  <c r="G312"/>
  <c r="L312"/>
  <c r="M312"/>
  <c r="G313"/>
  <c r="L313"/>
  <c r="M313"/>
  <c r="G314"/>
  <c r="L314"/>
  <c r="M314"/>
  <c r="G315"/>
  <c r="L315"/>
  <c r="M315"/>
  <c r="G316"/>
  <c r="L316"/>
  <c r="M316"/>
  <c r="D317"/>
  <c r="E317"/>
  <c r="F317"/>
  <c r="G317"/>
  <c r="H317"/>
  <c r="I317"/>
  <c r="J317"/>
  <c r="K317"/>
  <c r="L317"/>
  <c r="M317"/>
  <c r="N317"/>
  <c r="O317"/>
  <c r="L319"/>
  <c r="M319"/>
  <c r="G320"/>
  <c r="L320"/>
  <c r="M320"/>
  <c r="D321"/>
  <c r="E321"/>
  <c r="F321"/>
  <c r="G321"/>
  <c r="H321"/>
  <c r="I321"/>
  <c r="J321"/>
  <c r="K321"/>
  <c r="L321"/>
  <c r="M321"/>
  <c r="N321"/>
  <c r="O321"/>
  <c r="L323"/>
  <c r="M323"/>
  <c r="G324"/>
  <c r="L324"/>
  <c r="M324"/>
  <c r="G325"/>
  <c r="L325"/>
  <c r="M325"/>
  <c r="G326"/>
  <c r="L326"/>
  <c r="M326"/>
  <c r="G327"/>
  <c r="L327"/>
  <c r="M327"/>
  <c r="D328"/>
  <c r="E328"/>
  <c r="F328"/>
  <c r="G328"/>
  <c r="H328"/>
  <c r="I328"/>
  <c r="J328"/>
  <c r="K328"/>
  <c r="L328"/>
  <c r="M328"/>
  <c r="N328"/>
  <c r="O328"/>
  <c r="D330"/>
  <c r="E330"/>
  <c r="G330"/>
  <c r="H330"/>
  <c r="J330"/>
  <c r="K330"/>
  <c r="L330"/>
  <c r="M330"/>
  <c r="N330"/>
  <c r="O330"/>
  <c r="G332"/>
  <c r="L332"/>
  <c r="M332"/>
  <c r="A333"/>
  <c r="G333"/>
  <c r="L333"/>
  <c r="M333"/>
  <c r="A334"/>
  <c r="G334"/>
  <c r="L334"/>
  <c r="M334"/>
  <c r="A335"/>
  <c r="G335"/>
  <c r="L335"/>
  <c r="M335"/>
  <c r="A336"/>
  <c r="G336"/>
  <c r="L336"/>
  <c r="A337"/>
  <c r="G337"/>
  <c r="L337"/>
  <c r="M337"/>
  <c r="A338"/>
  <c r="G338"/>
  <c r="L338"/>
  <c r="M338"/>
  <c r="A339"/>
  <c r="G339"/>
  <c r="L339"/>
  <c r="M339"/>
  <c r="A340"/>
  <c r="G340"/>
  <c r="L340"/>
  <c r="M340"/>
  <c r="A341"/>
  <c r="G341"/>
  <c r="L341"/>
  <c r="M341"/>
  <c r="A342"/>
  <c r="G342"/>
  <c r="L342"/>
  <c r="M342"/>
  <c r="A343"/>
  <c r="G343"/>
  <c r="L343"/>
  <c r="M343"/>
  <c r="A344"/>
  <c r="G344"/>
  <c r="L344"/>
  <c r="M344"/>
  <c r="A345"/>
  <c r="G345"/>
  <c r="L345"/>
  <c r="M345"/>
  <c r="A346"/>
  <c r="G346"/>
  <c r="L346"/>
  <c r="M346"/>
  <c r="A347"/>
  <c r="G347"/>
  <c r="L347"/>
  <c r="M347"/>
  <c r="A348"/>
  <c r="G348"/>
  <c r="L348"/>
  <c r="M348"/>
  <c r="A349"/>
  <c r="G349"/>
  <c r="L349"/>
  <c r="M349"/>
  <c r="A350"/>
  <c r="G350"/>
  <c r="L350"/>
  <c r="M350"/>
  <c r="A351"/>
  <c r="G351"/>
  <c r="L351"/>
  <c r="M351"/>
  <c r="A352"/>
  <c r="G352"/>
  <c r="L352"/>
  <c r="M352"/>
  <c r="D353"/>
  <c r="E353"/>
  <c r="G353"/>
  <c r="H353"/>
  <c r="J353"/>
  <c r="K353"/>
  <c r="L353"/>
  <c r="M353"/>
  <c r="N353"/>
  <c r="O353"/>
  <c r="A356"/>
  <c r="A357"/>
  <c r="A358"/>
  <c r="A359"/>
  <c r="A360"/>
  <c r="A361"/>
  <c r="A362"/>
  <c r="A363"/>
  <c r="A364"/>
  <c r="A365"/>
  <c r="A366"/>
  <c r="A367"/>
  <c r="A368"/>
  <c r="A369"/>
  <c r="A370"/>
  <c r="D371"/>
  <c r="E371"/>
  <c r="G371"/>
  <c r="H371"/>
  <c r="J371"/>
  <c r="K371"/>
  <c r="L371"/>
  <c r="M371"/>
  <c r="N371"/>
  <c r="O371"/>
  <c r="L373"/>
  <c r="M373"/>
  <c r="A374"/>
  <c r="L374"/>
  <c r="M374"/>
  <c r="A375"/>
  <c r="L375"/>
  <c r="M375"/>
  <c r="A376"/>
  <c r="L376"/>
  <c r="M376"/>
  <c r="A377"/>
  <c r="L377"/>
  <c r="M377"/>
  <c r="A378"/>
  <c r="L378"/>
  <c r="M378"/>
  <c r="A379"/>
  <c r="L379"/>
  <c r="M379"/>
  <c r="A380"/>
  <c r="L380"/>
  <c r="M380"/>
  <c r="A381"/>
  <c r="L381"/>
  <c r="M381"/>
  <c r="A382"/>
  <c r="L382"/>
  <c r="M382"/>
  <c r="A383"/>
  <c r="L383"/>
  <c r="A384"/>
  <c r="L384"/>
  <c r="A385"/>
  <c r="L385"/>
  <c r="A386"/>
  <c r="L386"/>
  <c r="A387"/>
  <c r="L387"/>
  <c r="A388"/>
  <c r="L388"/>
  <c r="A389"/>
  <c r="L389"/>
  <c r="A390"/>
  <c r="L390"/>
  <c r="D391"/>
  <c r="E391"/>
  <c r="G391"/>
  <c r="H391"/>
  <c r="J391"/>
  <c r="K391"/>
  <c r="L391"/>
  <c r="M391"/>
  <c r="N391"/>
  <c r="O391"/>
  <c r="D392"/>
  <c r="E392"/>
  <c r="G392"/>
  <c r="H392"/>
  <c r="J392"/>
  <c r="K392"/>
  <c r="L392"/>
  <c r="M392"/>
  <c r="N392"/>
  <c r="O392"/>
  <c r="D393"/>
  <c r="E393"/>
  <c r="G393"/>
  <c r="H393"/>
  <c r="J393"/>
  <c r="K393"/>
  <c r="L393"/>
  <c r="M393"/>
  <c r="N393"/>
  <c r="O393"/>
  <c r="D394"/>
  <c r="E394"/>
  <c r="G394"/>
  <c r="H394"/>
  <c r="J394"/>
  <c r="K394"/>
  <c r="L394"/>
  <c r="M394"/>
  <c r="N394"/>
  <c r="O394"/>
  <c r="G9" i="4"/>
  <c r="I9"/>
  <c r="I11" s="1"/>
  <c r="J9"/>
  <c r="K9"/>
  <c r="L9"/>
  <c r="L11" s="1"/>
  <c r="L33" s="1"/>
  <c r="N9"/>
  <c r="N11" s="1"/>
  <c r="N33" s="1"/>
  <c r="G10"/>
  <c r="H10"/>
  <c r="I10"/>
  <c r="J10"/>
  <c r="J11" s="1"/>
  <c r="J33" s="1"/>
  <c r="K10"/>
  <c r="L10"/>
  <c r="N10"/>
  <c r="C11"/>
  <c r="D11"/>
  <c r="E11"/>
  <c r="F11"/>
  <c r="G11"/>
  <c r="H11"/>
  <c r="K11"/>
  <c r="M11"/>
  <c r="C13"/>
  <c r="C32" s="1"/>
  <c r="C33" s="1"/>
  <c r="D13"/>
  <c r="E13"/>
  <c r="F13"/>
  <c r="H13"/>
  <c r="I13"/>
  <c r="J13"/>
  <c r="K13"/>
  <c r="L13"/>
  <c r="M13"/>
  <c r="N13"/>
  <c r="A14"/>
  <c r="C14"/>
  <c r="D14"/>
  <c r="E14"/>
  <c r="F14"/>
  <c r="I14"/>
  <c r="I32" s="1"/>
  <c r="J14"/>
  <c r="K14"/>
  <c r="L14"/>
  <c r="M14"/>
  <c r="M32" s="1"/>
  <c r="M33" s="1"/>
  <c r="N14"/>
  <c r="A15"/>
  <c r="C15"/>
  <c r="D15"/>
  <c r="E15"/>
  <c r="F15"/>
  <c r="H15"/>
  <c r="I15"/>
  <c r="J15"/>
  <c r="K15"/>
  <c r="L15"/>
  <c r="M15"/>
  <c r="N15"/>
  <c r="A16"/>
  <c r="C16"/>
  <c r="D16"/>
  <c r="E16"/>
  <c r="F16"/>
  <c r="H16"/>
  <c r="I16"/>
  <c r="J16"/>
  <c r="K16"/>
  <c r="L16"/>
  <c r="M16"/>
  <c r="N16"/>
  <c r="A17"/>
  <c r="C17"/>
  <c r="D17"/>
  <c r="E17"/>
  <c r="F17"/>
  <c r="H17"/>
  <c r="I17"/>
  <c r="J17"/>
  <c r="K17"/>
  <c r="L17"/>
  <c r="M17"/>
  <c r="N17"/>
  <c r="A18"/>
  <c r="D18"/>
  <c r="E18"/>
  <c r="E32" s="1"/>
  <c r="E33" s="1"/>
  <c r="F18"/>
  <c r="H18"/>
  <c r="I18"/>
  <c r="J18"/>
  <c r="K18"/>
  <c r="L18"/>
  <c r="M18"/>
  <c r="N18"/>
  <c r="A19"/>
  <c r="C19"/>
  <c r="D19"/>
  <c r="E19"/>
  <c r="F19"/>
  <c r="H19"/>
  <c r="I19"/>
  <c r="J19"/>
  <c r="K19"/>
  <c r="L19"/>
  <c r="M19"/>
  <c r="N19"/>
  <c r="A20"/>
  <c r="C20"/>
  <c r="D20"/>
  <c r="E20"/>
  <c r="F20"/>
  <c r="H20"/>
  <c r="I20"/>
  <c r="J20"/>
  <c r="K20"/>
  <c r="L20"/>
  <c r="M20"/>
  <c r="N20"/>
  <c r="A21"/>
  <c r="C21"/>
  <c r="D21"/>
  <c r="E21"/>
  <c r="F21"/>
  <c r="H21"/>
  <c r="I21"/>
  <c r="J21"/>
  <c r="K21"/>
  <c r="L21"/>
  <c r="M21"/>
  <c r="N21"/>
  <c r="A22"/>
  <c r="C22"/>
  <c r="D22"/>
  <c r="E22"/>
  <c r="F22"/>
  <c r="H22"/>
  <c r="I22"/>
  <c r="J22"/>
  <c r="K22"/>
  <c r="L22"/>
  <c r="M22"/>
  <c r="N22"/>
  <c r="A23"/>
  <c r="C23"/>
  <c r="D23"/>
  <c r="E23"/>
  <c r="F23"/>
  <c r="H23"/>
  <c r="I23"/>
  <c r="J23"/>
  <c r="K23"/>
  <c r="L23"/>
  <c r="M23"/>
  <c r="N23"/>
  <c r="A24"/>
  <c r="D24"/>
  <c r="D32" s="1"/>
  <c r="D33" s="1"/>
  <c r="H24"/>
  <c r="I24"/>
  <c r="J24"/>
  <c r="K24"/>
  <c r="K32" s="1"/>
  <c r="K33" s="1"/>
  <c r="L24"/>
  <c r="M24"/>
  <c r="N24"/>
  <c r="A25"/>
  <c r="C25"/>
  <c r="D25"/>
  <c r="E25"/>
  <c r="F25"/>
  <c r="H25"/>
  <c r="I25"/>
  <c r="J25"/>
  <c r="K25"/>
  <c r="L25"/>
  <c r="M25"/>
  <c r="N25"/>
  <c r="A26"/>
  <c r="C26"/>
  <c r="D26"/>
  <c r="E26"/>
  <c r="F26"/>
  <c r="H26"/>
  <c r="I26"/>
  <c r="J26"/>
  <c r="K26"/>
  <c r="L26"/>
  <c r="M26"/>
  <c r="N26"/>
  <c r="A27"/>
  <c r="C27"/>
  <c r="D27"/>
  <c r="E27"/>
  <c r="F27"/>
  <c r="H27"/>
  <c r="I27"/>
  <c r="J27"/>
  <c r="K27"/>
  <c r="L27"/>
  <c r="M27"/>
  <c r="N27"/>
  <c r="A28"/>
  <c r="C28"/>
  <c r="D28"/>
  <c r="E28"/>
  <c r="F28"/>
  <c r="H28"/>
  <c r="I28"/>
  <c r="J28"/>
  <c r="K28"/>
  <c r="L28"/>
  <c r="M28"/>
  <c r="N28"/>
  <c r="A29"/>
  <c r="D29"/>
  <c r="E29"/>
  <c r="F29"/>
  <c r="H29"/>
  <c r="H32" s="1"/>
  <c r="H33" s="1"/>
  <c r="I29"/>
  <c r="J29"/>
  <c r="K29"/>
  <c r="L29"/>
  <c r="L32" s="1"/>
  <c r="M29"/>
  <c r="N29"/>
  <c r="A30"/>
  <c r="C30"/>
  <c r="D30"/>
  <c r="E30"/>
  <c r="F30"/>
  <c r="H30"/>
  <c r="I30"/>
  <c r="J30"/>
  <c r="K30"/>
  <c r="L30"/>
  <c r="M30"/>
  <c r="N30"/>
  <c r="A31"/>
  <c r="C31"/>
  <c r="D31"/>
  <c r="E31"/>
  <c r="F31"/>
  <c r="H31"/>
  <c r="I31"/>
  <c r="J31"/>
  <c r="K31"/>
  <c r="L31"/>
  <c r="F32"/>
  <c r="G32"/>
  <c r="J32"/>
  <c r="N32"/>
  <c r="F33"/>
  <c r="G33"/>
  <c r="C8" i="19"/>
  <c r="D8"/>
  <c r="E8"/>
  <c r="F8"/>
  <c r="C9"/>
  <c r="D9"/>
  <c r="E9"/>
  <c r="F9"/>
  <c r="C10"/>
  <c r="C12" s="1"/>
  <c r="D10"/>
  <c r="E10"/>
  <c r="F10"/>
  <c r="F12" s="1"/>
  <c r="G10"/>
  <c r="G12" s="1"/>
  <c r="C11"/>
  <c r="D11"/>
  <c r="E11"/>
  <c r="E12" s="1"/>
  <c r="F11"/>
  <c r="G11"/>
  <c r="D12"/>
  <c r="C14"/>
  <c r="D14"/>
  <c r="E14"/>
  <c r="F14"/>
  <c r="G14"/>
  <c r="A15"/>
  <c r="C15"/>
  <c r="D15"/>
  <c r="E15"/>
  <c r="F15"/>
  <c r="G15"/>
  <c r="A16"/>
  <c r="C16"/>
  <c r="C33" s="1"/>
  <c r="C34" s="1"/>
  <c r="D16"/>
  <c r="E16"/>
  <c r="F16"/>
  <c r="G16"/>
  <c r="A17"/>
  <c r="D17"/>
  <c r="D33" s="1"/>
  <c r="D34" s="1"/>
  <c r="E17"/>
  <c r="F17"/>
  <c r="G17"/>
  <c r="A18"/>
  <c r="C18"/>
  <c r="D18"/>
  <c r="E18"/>
  <c r="F18"/>
  <c r="G18"/>
  <c r="G33" s="1"/>
  <c r="G34" s="1"/>
  <c r="A19"/>
  <c r="C19"/>
  <c r="D19"/>
  <c r="E19"/>
  <c r="F19"/>
  <c r="G19"/>
  <c r="A20"/>
  <c r="C20"/>
  <c r="D20"/>
  <c r="E20"/>
  <c r="F20"/>
  <c r="G20"/>
  <c r="A21"/>
  <c r="C21"/>
  <c r="D21"/>
  <c r="E21"/>
  <c r="F21"/>
  <c r="G21"/>
  <c r="A22"/>
  <c r="C22"/>
  <c r="D22"/>
  <c r="E22"/>
  <c r="F22"/>
  <c r="G22"/>
  <c r="A23"/>
  <c r="C23"/>
  <c r="D23"/>
  <c r="E23"/>
  <c r="F23"/>
  <c r="G23"/>
  <c r="A24"/>
  <c r="C24"/>
  <c r="D24"/>
  <c r="E24"/>
  <c r="F24"/>
  <c r="G24"/>
  <c r="A25"/>
  <c r="C25"/>
  <c r="D25"/>
  <c r="E25"/>
  <c r="F25"/>
  <c r="G25"/>
  <c r="A26"/>
  <c r="C26"/>
  <c r="D26"/>
  <c r="E26"/>
  <c r="F26"/>
  <c r="G26"/>
  <c r="A27"/>
  <c r="C27"/>
  <c r="D27"/>
  <c r="E27"/>
  <c r="F27"/>
  <c r="G27"/>
  <c r="A28"/>
  <c r="C28"/>
  <c r="D28"/>
  <c r="E28"/>
  <c r="F28"/>
  <c r="G28"/>
  <c r="A29"/>
  <c r="C29"/>
  <c r="D29"/>
  <c r="E29"/>
  <c r="E33" s="1"/>
  <c r="E34" s="1"/>
  <c r="F29"/>
  <c r="G29"/>
  <c r="A30"/>
  <c r="C30"/>
  <c r="D30"/>
  <c r="E30"/>
  <c r="F30"/>
  <c r="G30"/>
  <c r="A31"/>
  <c r="C31"/>
  <c r="D31"/>
  <c r="E31"/>
  <c r="F31"/>
  <c r="G31"/>
  <c r="A32"/>
  <c r="C32"/>
  <c r="D32"/>
  <c r="E32"/>
  <c r="F32"/>
  <c r="G32"/>
  <c r="F33"/>
  <c r="F34" s="1"/>
  <c r="H10" i="21"/>
  <c r="I10"/>
  <c r="J10"/>
  <c r="O10"/>
  <c r="A11"/>
  <c r="H11"/>
  <c r="I11"/>
  <c r="J11"/>
  <c r="O11"/>
  <c r="A12"/>
  <c r="H12"/>
  <c r="I12"/>
  <c r="J12"/>
  <c r="O12"/>
  <c r="A14"/>
  <c r="H14"/>
  <c r="I14"/>
  <c r="J14"/>
  <c r="O14"/>
  <c r="A15"/>
  <c r="H15"/>
  <c r="I15"/>
  <c r="J15"/>
  <c r="O15"/>
  <c r="A16"/>
  <c r="H16"/>
  <c r="I16"/>
  <c r="J16"/>
  <c r="M16"/>
  <c r="O16"/>
  <c r="A17"/>
  <c r="H17"/>
  <c r="I17"/>
  <c r="J17"/>
  <c r="M17"/>
  <c r="O17"/>
  <c r="A18"/>
  <c r="H18"/>
  <c r="I18"/>
  <c r="J18"/>
  <c r="O18"/>
  <c r="A19"/>
  <c r="H19"/>
  <c r="I19"/>
  <c r="J19"/>
  <c r="O19"/>
  <c r="A20"/>
  <c r="H20"/>
  <c r="I20"/>
  <c r="J20"/>
  <c r="O20"/>
  <c r="A22"/>
  <c r="H22"/>
  <c r="I22"/>
  <c r="J22"/>
  <c r="O22"/>
  <c r="A23"/>
  <c r="H23"/>
  <c r="I23"/>
  <c r="J23"/>
  <c r="O23"/>
  <c r="A25"/>
  <c r="H25"/>
  <c r="I25"/>
  <c r="J25"/>
  <c r="O25"/>
  <c r="A26"/>
  <c r="H26"/>
  <c r="I26"/>
  <c r="J26"/>
  <c r="O26"/>
  <c r="G28"/>
  <c r="H28"/>
  <c r="I28"/>
  <c r="J28"/>
  <c r="H31"/>
  <c r="I31"/>
  <c r="J31"/>
  <c r="O31"/>
  <c r="A32"/>
  <c r="H32"/>
  <c r="I32"/>
  <c r="J32"/>
  <c r="O32"/>
  <c r="A33"/>
  <c r="H33"/>
  <c r="I33"/>
  <c r="J33"/>
  <c r="O33"/>
  <c r="A34"/>
  <c r="H34"/>
  <c r="I34"/>
  <c r="J34"/>
  <c r="O34"/>
  <c r="A35"/>
  <c r="H35"/>
  <c r="I35"/>
  <c r="J35"/>
  <c r="M35"/>
  <c r="O35"/>
  <c r="A36"/>
  <c r="H36"/>
  <c r="I36"/>
  <c r="J36"/>
  <c r="M36"/>
  <c r="O36"/>
  <c r="G38"/>
  <c r="H38"/>
  <c r="I38"/>
  <c r="J38"/>
  <c r="G39"/>
  <c r="H39"/>
  <c r="I39"/>
  <c r="J39"/>
  <c r="H42"/>
  <c r="I42"/>
  <c r="J42"/>
  <c r="O42"/>
  <c r="A43"/>
  <c r="H43"/>
  <c r="I43"/>
  <c r="J43"/>
  <c r="O43"/>
  <c r="A44"/>
  <c r="H44"/>
  <c r="I44"/>
  <c r="J44"/>
  <c r="M44"/>
  <c r="O44"/>
  <c r="A45"/>
  <c r="H45"/>
  <c r="I45"/>
  <c r="J45"/>
  <c r="M45"/>
  <c r="O45"/>
  <c r="A46"/>
  <c r="I46"/>
  <c r="J46"/>
  <c r="M46"/>
  <c r="O46"/>
  <c r="A47"/>
  <c r="H47"/>
  <c r="I47"/>
  <c r="J47"/>
  <c r="M47"/>
  <c r="O47"/>
  <c r="A49"/>
  <c r="H49"/>
  <c r="I49"/>
  <c r="J49"/>
  <c r="O49"/>
  <c r="A50"/>
  <c r="H50"/>
  <c r="I50"/>
  <c r="J50"/>
  <c r="O50"/>
  <c r="A51"/>
  <c r="H51"/>
  <c r="I51"/>
  <c r="J51"/>
  <c r="O51"/>
  <c r="A52"/>
  <c r="H52"/>
  <c r="I52"/>
  <c r="J52"/>
  <c r="O52"/>
  <c r="A53"/>
  <c r="H53"/>
  <c r="I53"/>
  <c r="J53"/>
  <c r="O53"/>
  <c r="A54"/>
  <c r="H54"/>
  <c r="I54"/>
  <c r="J54"/>
  <c r="O54"/>
  <c r="A55"/>
  <c r="H55"/>
  <c r="I55"/>
  <c r="J55"/>
  <c r="O55"/>
  <c r="A56"/>
  <c r="H56"/>
  <c r="I56"/>
  <c r="J56"/>
  <c r="M56"/>
  <c r="A57"/>
  <c r="H57"/>
  <c r="I57"/>
  <c r="J57"/>
  <c r="O57"/>
  <c r="A59"/>
  <c r="I59"/>
  <c r="J59"/>
  <c r="O59"/>
  <c r="A60"/>
  <c r="H60"/>
  <c r="I60"/>
  <c r="J60"/>
  <c r="A61"/>
  <c r="H61"/>
  <c r="I61"/>
  <c r="J61"/>
  <c r="A62"/>
  <c r="H62"/>
  <c r="I62"/>
  <c r="J62"/>
  <c r="O62"/>
  <c r="A63"/>
  <c r="H63"/>
  <c r="I63"/>
  <c r="J63"/>
  <c r="O63"/>
  <c r="A64"/>
  <c r="H64"/>
  <c r="I64"/>
  <c r="J64"/>
  <c r="O64"/>
  <c r="A65"/>
  <c r="H65"/>
  <c r="I65"/>
  <c r="J65"/>
  <c r="O65"/>
  <c r="A66"/>
  <c r="H66"/>
  <c r="I66"/>
  <c r="J66"/>
  <c r="O66"/>
  <c r="A67"/>
  <c r="H67"/>
  <c r="I67"/>
  <c r="J67"/>
  <c r="O67"/>
  <c r="A70"/>
  <c r="H70"/>
  <c r="I70"/>
  <c r="J70"/>
  <c r="O70"/>
  <c r="A71"/>
  <c r="H71"/>
  <c r="I71"/>
  <c r="J71"/>
  <c r="O71"/>
  <c r="A72"/>
  <c r="H72"/>
  <c r="I72"/>
  <c r="J72"/>
  <c r="M72"/>
  <c r="O72"/>
  <c r="A73"/>
  <c r="H73"/>
  <c r="I73"/>
  <c r="J73"/>
  <c r="O73"/>
  <c r="G74"/>
  <c r="H74"/>
  <c r="I74"/>
  <c r="J74"/>
  <c r="H8" i="23"/>
  <c r="I8"/>
  <c r="A9"/>
  <c r="H9"/>
  <c r="I9"/>
  <c r="A10"/>
  <c r="H10"/>
  <c r="I10"/>
  <c r="A11"/>
  <c r="H11"/>
  <c r="I11"/>
  <c r="A12"/>
  <c r="H12"/>
  <c r="I12"/>
  <c r="A13"/>
  <c r="H13"/>
  <c r="I13"/>
  <c r="A14"/>
  <c r="H14"/>
  <c r="I14"/>
  <c r="A15"/>
  <c r="H15"/>
  <c r="I15"/>
  <c r="A16"/>
  <c r="H16"/>
  <c r="I16"/>
  <c r="A17"/>
  <c r="H17"/>
  <c r="I17"/>
  <c r="A18"/>
  <c r="H18"/>
  <c r="I18"/>
  <c r="A19"/>
  <c r="H19"/>
  <c r="I19"/>
  <c r="A20"/>
  <c r="H20"/>
  <c r="I20"/>
  <c r="A21"/>
  <c r="A22"/>
  <c r="A23"/>
  <c r="A24"/>
  <c r="A25"/>
  <c r="H25"/>
  <c r="I25"/>
  <c r="A26"/>
  <c r="H26"/>
  <c r="I26"/>
  <c r="A27"/>
  <c r="H27"/>
  <c r="I27"/>
  <c r="A28"/>
  <c r="H28"/>
  <c r="I28"/>
  <c r="A29"/>
  <c r="H29"/>
  <c r="I29"/>
  <c r="I31"/>
  <c r="A32"/>
  <c r="I32"/>
  <c r="I34"/>
  <c r="G35"/>
  <c r="H35"/>
  <c r="I35"/>
  <c r="J35"/>
  <c r="H37"/>
  <c r="I37"/>
  <c r="H38"/>
  <c r="I38"/>
  <c r="H39"/>
  <c r="I39"/>
  <c r="G40"/>
  <c r="H40"/>
  <c r="I40"/>
  <c r="J40"/>
  <c r="G48"/>
  <c r="J48"/>
  <c r="G55"/>
  <c r="J55"/>
  <c r="G60"/>
  <c r="J60"/>
  <c r="G67"/>
  <c r="J67"/>
  <c r="G73"/>
  <c r="J73"/>
  <c r="G81"/>
  <c r="J81"/>
  <c r="G86"/>
  <c r="J86"/>
  <c r="G87"/>
  <c r="J87"/>
  <c r="H89"/>
  <c r="I89"/>
  <c r="A90"/>
  <c r="H90"/>
  <c r="I90"/>
  <c r="A91"/>
  <c r="H91"/>
  <c r="I91"/>
  <c r="A92"/>
  <c r="H92"/>
  <c r="I92"/>
  <c r="A93"/>
  <c r="H93"/>
  <c r="I93"/>
  <c r="H94"/>
  <c r="I94"/>
  <c r="A95"/>
  <c r="H95"/>
  <c r="I95"/>
  <c r="G96"/>
  <c r="H96"/>
  <c r="I96"/>
  <c r="J96"/>
  <c r="G102"/>
  <c r="H102"/>
  <c r="I102"/>
  <c r="J102"/>
  <c r="H104"/>
  <c r="I104"/>
  <c r="H105"/>
  <c r="I105"/>
  <c r="G106"/>
  <c r="H106"/>
  <c r="I106"/>
  <c r="J106"/>
  <c r="H108"/>
  <c r="I108"/>
  <c r="A109"/>
  <c r="H109"/>
  <c r="I109"/>
  <c r="A110"/>
  <c r="H110"/>
  <c r="I110"/>
  <c r="A111"/>
  <c r="H111"/>
  <c r="I111"/>
  <c r="A112"/>
  <c r="H112"/>
  <c r="I112"/>
  <c r="J112"/>
  <c r="A113"/>
  <c r="H113"/>
  <c r="I113"/>
  <c r="J113"/>
  <c r="A114"/>
  <c r="H114"/>
  <c r="I114"/>
  <c r="J114"/>
  <c r="A115"/>
  <c r="H115"/>
  <c r="I115"/>
  <c r="A116"/>
  <c r="H116"/>
  <c r="I116"/>
  <c r="A117"/>
  <c r="H117"/>
  <c r="I117"/>
  <c r="A118"/>
  <c r="H118"/>
  <c r="I118"/>
  <c r="A119"/>
  <c r="H119"/>
  <c r="I119"/>
  <c r="A120"/>
  <c r="H120"/>
  <c r="I120"/>
  <c r="A121"/>
  <c r="H121"/>
  <c r="I121"/>
  <c r="A122"/>
  <c r="H122"/>
  <c r="I122"/>
  <c r="J122"/>
  <c r="A123"/>
  <c r="H123"/>
  <c r="I123"/>
  <c r="J123"/>
  <c r="A124"/>
  <c r="H124"/>
  <c r="I124"/>
  <c r="J124"/>
  <c r="A125"/>
  <c r="H125"/>
  <c r="I125"/>
  <c r="J125"/>
  <c r="A126"/>
  <c r="H126"/>
  <c r="I126"/>
  <c r="A127"/>
  <c r="H127"/>
  <c r="I127"/>
  <c r="A128"/>
  <c r="H128"/>
  <c r="I128"/>
  <c r="A129"/>
  <c r="H129"/>
  <c r="I129"/>
  <c r="A130"/>
  <c r="H130"/>
  <c r="I130"/>
  <c r="A131"/>
  <c r="H131"/>
  <c r="I131"/>
  <c r="A132"/>
  <c r="H132"/>
  <c r="I132"/>
  <c r="A133"/>
  <c r="H133"/>
  <c r="I133"/>
  <c r="A134"/>
  <c r="H134"/>
  <c r="I134"/>
  <c r="A135"/>
  <c r="H135"/>
  <c r="I135"/>
  <c r="A136"/>
  <c r="H136"/>
  <c r="I136"/>
  <c r="A137"/>
  <c r="H137"/>
  <c r="I137"/>
  <c r="A138"/>
  <c r="H138"/>
  <c r="I138"/>
  <c r="A139"/>
  <c r="H139"/>
  <c r="I139"/>
  <c r="A140"/>
  <c r="H140"/>
  <c r="I140"/>
  <c r="A141"/>
  <c r="H141"/>
  <c r="I141"/>
  <c r="E142"/>
  <c r="F142"/>
  <c r="G142"/>
  <c r="H142"/>
  <c r="I142"/>
  <c r="J142"/>
  <c r="H144"/>
  <c r="I144"/>
  <c r="H145"/>
  <c r="I145"/>
  <c r="H146"/>
  <c r="I146"/>
  <c r="H147"/>
  <c r="I147"/>
  <c r="H148"/>
  <c r="I148"/>
  <c r="H149"/>
  <c r="I149"/>
  <c r="H150"/>
  <c r="I150"/>
  <c r="H151"/>
  <c r="I151"/>
  <c r="H152"/>
  <c r="I152"/>
  <c r="H153"/>
  <c r="I153"/>
  <c r="H154"/>
  <c r="I154"/>
  <c r="H155"/>
  <c r="I155"/>
  <c r="H156"/>
  <c r="I156"/>
  <c r="H157"/>
  <c r="I157"/>
  <c r="H158"/>
  <c r="I158"/>
  <c r="H159"/>
  <c r="I159"/>
  <c r="H160"/>
  <c r="I160"/>
  <c r="H161"/>
  <c r="I161"/>
  <c r="H162"/>
  <c r="I162"/>
  <c r="H163"/>
  <c r="I163"/>
  <c r="G164"/>
  <c r="H164"/>
  <c r="I164"/>
  <c r="J164"/>
  <c r="H166"/>
  <c r="I166"/>
  <c r="H167"/>
  <c r="I167"/>
  <c r="H168"/>
  <c r="I168"/>
  <c r="H169"/>
  <c r="I169"/>
  <c r="H170"/>
  <c r="I170"/>
  <c r="H171"/>
  <c r="I171"/>
  <c r="H172"/>
  <c r="I172"/>
  <c r="H173"/>
  <c r="I173"/>
  <c r="H174"/>
  <c r="I174"/>
  <c r="H175"/>
  <c r="I175"/>
  <c r="H176"/>
  <c r="I176"/>
  <c r="H177"/>
  <c r="I177"/>
  <c r="H178"/>
  <c r="I178"/>
  <c r="H179"/>
  <c r="I179"/>
  <c r="H180"/>
  <c r="I180"/>
  <c r="H181"/>
  <c r="I181"/>
  <c r="G182"/>
  <c r="H182"/>
  <c r="I182"/>
  <c r="J182"/>
  <c r="H185"/>
  <c r="I185"/>
  <c r="A186"/>
  <c r="H186"/>
  <c r="I186"/>
  <c r="A187"/>
  <c r="H187"/>
  <c r="I187"/>
  <c r="A188"/>
  <c r="H188"/>
  <c r="I188"/>
  <c r="A189"/>
  <c r="H189"/>
  <c r="I189"/>
  <c r="A190"/>
  <c r="H190"/>
  <c r="I190"/>
  <c r="A191"/>
  <c r="H191"/>
  <c r="I191"/>
  <c r="A192"/>
  <c r="H192"/>
  <c r="I192"/>
  <c r="A193"/>
  <c r="H193"/>
  <c r="I193"/>
  <c r="A194"/>
  <c r="H194"/>
  <c r="I194"/>
  <c r="A195"/>
  <c r="H195"/>
  <c r="I195"/>
  <c r="A196"/>
  <c r="H196"/>
  <c r="I196"/>
  <c r="A197"/>
  <c r="H197"/>
  <c r="I197"/>
  <c r="A198"/>
  <c r="G199"/>
  <c r="H199"/>
  <c r="I199"/>
  <c r="J199"/>
  <c r="A201"/>
  <c r="H201"/>
  <c r="I201"/>
  <c r="A202"/>
  <c r="H202"/>
  <c r="I202"/>
  <c r="A203"/>
  <c r="H203"/>
  <c r="I203"/>
  <c r="A204"/>
  <c r="H204"/>
  <c r="I204"/>
  <c r="A205"/>
  <c r="H205"/>
  <c r="I205"/>
  <c r="A206"/>
  <c r="H206"/>
  <c r="I206"/>
  <c r="A207"/>
  <c r="H207"/>
  <c r="I207"/>
  <c r="A208"/>
  <c r="H208"/>
  <c r="I208"/>
  <c r="A209"/>
  <c r="H209"/>
  <c r="I209"/>
  <c r="A210"/>
  <c r="H210"/>
  <c r="I210"/>
  <c r="G211"/>
  <c r="H211"/>
  <c r="I211"/>
  <c r="J211"/>
  <c r="A213"/>
  <c r="H213"/>
  <c r="I213"/>
  <c r="A214"/>
  <c r="H214"/>
  <c r="I214"/>
  <c r="A215"/>
  <c r="H215"/>
  <c r="I215"/>
  <c r="A216"/>
  <c r="H216"/>
  <c r="I216"/>
  <c r="G217"/>
  <c r="H217"/>
  <c r="I217"/>
  <c r="J217"/>
  <c r="A219"/>
  <c r="A220"/>
  <c r="A221"/>
  <c r="H221"/>
  <c r="I221"/>
  <c r="A222"/>
  <c r="H222"/>
  <c r="I222"/>
  <c r="A223"/>
  <c r="H223"/>
  <c r="I223"/>
  <c r="A224"/>
  <c r="H224"/>
  <c r="I224"/>
  <c r="A225"/>
  <c r="H225"/>
  <c r="I225"/>
  <c r="A226"/>
  <c r="H226"/>
  <c r="I226"/>
  <c r="A227"/>
  <c r="H227"/>
  <c r="I227"/>
  <c r="G228"/>
  <c r="H228"/>
  <c r="I228"/>
  <c r="J228"/>
  <c r="A230"/>
  <c r="H230"/>
  <c r="I230"/>
  <c r="A231"/>
  <c r="H231"/>
  <c r="I231"/>
  <c r="A232"/>
  <c r="H232"/>
  <c r="I232"/>
  <c r="G233"/>
  <c r="H233"/>
  <c r="I233"/>
  <c r="J233"/>
  <c r="A235"/>
  <c r="H235"/>
  <c r="I235"/>
  <c r="J235"/>
  <c r="A236"/>
  <c r="H236"/>
  <c r="I236"/>
  <c r="A237"/>
  <c r="H237"/>
  <c r="A238"/>
  <c r="H238"/>
  <c r="I238"/>
  <c r="J238"/>
  <c r="G239"/>
  <c r="H239"/>
  <c r="I239"/>
  <c r="J239"/>
  <c r="A241"/>
  <c r="H241"/>
  <c r="I241"/>
  <c r="A242"/>
  <c r="A243"/>
  <c r="H243"/>
  <c r="I243"/>
  <c r="A244"/>
  <c r="A245"/>
  <c r="A246"/>
  <c r="H246"/>
  <c r="I246"/>
  <c r="A247"/>
  <c r="H247"/>
  <c r="I247"/>
  <c r="A248"/>
  <c r="H248"/>
  <c r="I248"/>
  <c r="A249"/>
  <c r="H249"/>
  <c r="I249"/>
  <c r="A250"/>
  <c r="H250"/>
  <c r="I250"/>
  <c r="A251"/>
  <c r="H251"/>
  <c r="I251"/>
  <c r="A252"/>
  <c r="H252"/>
  <c r="I252"/>
  <c r="G253"/>
  <c r="H253"/>
  <c r="I253"/>
  <c r="J253"/>
  <c r="A255"/>
  <c r="A256"/>
  <c r="A257"/>
  <c r="A258"/>
  <c r="G259"/>
  <c r="H259"/>
  <c r="I259"/>
  <c r="J259"/>
  <c r="G260"/>
  <c r="H260"/>
  <c r="I260"/>
  <c r="J260"/>
  <c r="H262"/>
  <c r="I262"/>
  <c r="H263"/>
  <c r="I263"/>
  <c r="H264"/>
  <c r="I264"/>
  <c r="H265"/>
  <c r="I265"/>
  <c r="H266"/>
  <c r="I266"/>
  <c r="H267"/>
  <c r="I267"/>
  <c r="H268"/>
  <c r="I268"/>
  <c r="H269"/>
  <c r="I269"/>
  <c r="H270"/>
  <c r="I270"/>
  <c r="H271"/>
  <c r="I271"/>
  <c r="H272"/>
  <c r="I272"/>
  <c r="H273"/>
  <c r="I273"/>
  <c r="H274"/>
  <c r="I274"/>
  <c r="H275"/>
  <c r="I275"/>
  <c r="E276"/>
  <c r="F276"/>
  <c r="G276"/>
  <c r="H276"/>
  <c r="I276"/>
  <c r="J276"/>
  <c r="H278"/>
  <c r="I278"/>
  <c r="A279"/>
  <c r="H279"/>
  <c r="I279"/>
  <c r="A280"/>
  <c r="H280"/>
  <c r="I280"/>
  <c r="A281"/>
  <c r="H281"/>
  <c r="I281"/>
  <c r="A282"/>
  <c r="H282"/>
  <c r="I282"/>
  <c r="A283"/>
  <c r="H283"/>
  <c r="I283"/>
  <c r="A284"/>
  <c r="H284"/>
  <c r="I284"/>
  <c r="A285"/>
  <c r="H285"/>
  <c r="I285"/>
  <c r="G286"/>
  <c r="H286"/>
  <c r="I286"/>
  <c r="J286"/>
  <c r="F288"/>
  <c r="A289"/>
  <c r="A290"/>
  <c r="A291"/>
  <c r="A292"/>
  <c r="A293"/>
  <c r="A294"/>
  <c r="A295"/>
  <c r="A296"/>
  <c r="G297"/>
  <c r="H297"/>
  <c r="I297"/>
  <c r="J297"/>
  <c r="A300"/>
  <c r="A301"/>
  <c r="A302"/>
  <c r="A303"/>
  <c r="A304"/>
  <c r="A305"/>
  <c r="A306"/>
  <c r="A307"/>
  <c r="G308"/>
  <c r="H308"/>
  <c r="I308"/>
  <c r="J308"/>
  <c r="I311"/>
  <c r="H312"/>
  <c r="I312"/>
  <c r="H313"/>
  <c r="I313"/>
  <c r="H314"/>
  <c r="I314"/>
  <c r="G315"/>
  <c r="H315"/>
  <c r="I315"/>
  <c r="J315"/>
  <c r="H317"/>
  <c r="I317"/>
  <c r="H318"/>
  <c r="I318"/>
  <c r="H319"/>
  <c r="I319"/>
  <c r="H320"/>
  <c r="I320"/>
  <c r="H321"/>
  <c r="I321"/>
  <c r="H322"/>
  <c r="I322"/>
  <c r="H323"/>
  <c r="I323"/>
  <c r="E324"/>
  <c r="F324"/>
  <c r="G324"/>
  <c r="H324"/>
  <c r="I324"/>
  <c r="J324"/>
  <c r="I325"/>
  <c r="H326"/>
  <c r="I326"/>
  <c r="H327"/>
  <c r="I327"/>
  <c r="H328"/>
  <c r="I328"/>
  <c r="H329"/>
  <c r="I329"/>
  <c r="H330"/>
  <c r="I330"/>
  <c r="H331"/>
  <c r="I331"/>
  <c r="G332"/>
  <c r="H332"/>
  <c r="I332"/>
  <c r="J332"/>
  <c r="A334"/>
  <c r="H334"/>
  <c r="I334"/>
  <c r="A335"/>
  <c r="H335"/>
  <c r="I335"/>
  <c r="A336"/>
  <c r="H336"/>
  <c r="I336"/>
  <c r="A337"/>
  <c r="H337"/>
  <c r="I337"/>
  <c r="G338"/>
  <c r="H338"/>
  <c r="I338"/>
  <c r="J338"/>
  <c r="A340"/>
  <c r="H340"/>
  <c r="I340"/>
  <c r="A341"/>
  <c r="H341"/>
  <c r="I341"/>
  <c r="A342"/>
  <c r="H342"/>
  <c r="I342"/>
  <c r="A343"/>
  <c r="H343"/>
  <c r="I343"/>
  <c r="A344"/>
  <c r="H344"/>
  <c r="I344"/>
  <c r="G345"/>
  <c r="H345"/>
  <c r="I345"/>
  <c r="J345"/>
  <c r="A347"/>
  <c r="H347"/>
  <c r="I347"/>
  <c r="A348"/>
  <c r="H348"/>
  <c r="I348"/>
  <c r="A349"/>
  <c r="H349"/>
  <c r="I349"/>
  <c r="A350"/>
  <c r="H350"/>
  <c r="I350"/>
  <c r="A351"/>
  <c r="H351"/>
  <c r="I351"/>
  <c r="A352"/>
  <c r="H352"/>
  <c r="I352"/>
  <c r="A353"/>
  <c r="H353"/>
  <c r="I353"/>
  <c r="A354"/>
  <c r="H354"/>
  <c r="I354"/>
  <c r="G355"/>
  <c r="H355"/>
  <c r="I355"/>
  <c r="J355"/>
  <c r="A357"/>
  <c r="H357"/>
  <c r="I357"/>
  <c r="G358"/>
  <c r="H358"/>
  <c r="I358"/>
  <c r="J358"/>
  <c r="A360"/>
  <c r="H360"/>
  <c r="I360"/>
  <c r="A361"/>
  <c r="H361"/>
  <c r="I361"/>
  <c r="A362"/>
  <c r="H362"/>
  <c r="I362"/>
  <c r="E363"/>
  <c r="F363"/>
  <c r="G363"/>
  <c r="H363"/>
  <c r="I363"/>
  <c r="J363"/>
  <c r="G364"/>
  <c r="H364"/>
  <c r="I364"/>
  <c r="J364"/>
  <c r="H366"/>
  <c r="I366"/>
  <c r="H367"/>
  <c r="I367"/>
  <c r="H368"/>
  <c r="I368"/>
  <c r="H369"/>
  <c r="I369"/>
  <c r="H370"/>
  <c r="I370"/>
  <c r="H371"/>
  <c r="I371"/>
  <c r="G372"/>
  <c r="H372"/>
  <c r="I372"/>
  <c r="J372"/>
  <c r="A375"/>
  <c r="A376"/>
  <c r="A377"/>
  <c r="A378"/>
  <c r="A379"/>
  <c r="A380"/>
  <c r="A381"/>
  <c r="A382"/>
  <c r="G383"/>
  <c r="H383"/>
  <c r="I383"/>
  <c r="J383"/>
  <c r="H385"/>
  <c r="J385"/>
  <c r="A386"/>
  <c r="A387"/>
  <c r="H387"/>
  <c r="A388"/>
  <c r="H388"/>
  <c r="A389"/>
  <c r="H389"/>
  <c r="A390"/>
  <c r="H390"/>
  <c r="I390"/>
  <c r="A391"/>
  <c r="H391"/>
  <c r="A392"/>
  <c r="H392"/>
  <c r="A393"/>
  <c r="H393"/>
  <c r="A394"/>
  <c r="H394"/>
  <c r="A395"/>
  <c r="H395"/>
  <c r="I395"/>
  <c r="A396"/>
  <c r="A397"/>
  <c r="H397"/>
  <c r="A398"/>
  <c r="H398"/>
  <c r="A399"/>
  <c r="H399"/>
  <c r="A400"/>
  <c r="H400"/>
  <c r="A401"/>
  <c r="H401"/>
  <c r="A402"/>
  <c r="H402"/>
  <c r="G403"/>
  <c r="H403"/>
  <c r="I403"/>
  <c r="J403"/>
  <c r="H405"/>
  <c r="I405"/>
  <c r="J405"/>
  <c r="G406"/>
  <c r="H406"/>
  <c r="I406"/>
  <c r="J406"/>
  <c r="G407"/>
  <c r="H407"/>
  <c r="I407"/>
  <c r="J407"/>
  <c r="G408"/>
  <c r="H408"/>
  <c r="I408"/>
  <c r="J408"/>
  <c r="I33" i="4" l="1"/>
</calcChain>
</file>

<file path=xl/comments1.xml><?xml version="1.0" encoding="utf-8"?>
<comments xmlns="http://schemas.openxmlformats.org/spreadsheetml/2006/main">
  <authors>
    <author>Rabi_TrS</author>
  </authors>
  <commentList>
    <comment ref="B201" authorId="0">
      <text>
        <r>
          <rPr>
            <b/>
            <sz val="9"/>
            <color indexed="81"/>
            <rFont val="Tahoma"/>
            <family val="2"/>
          </rPr>
          <t>Rabi_TrS: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<sst xmlns="http://schemas.openxmlformats.org/spreadsheetml/2006/main" count="16547" uniqueCount="1832">
  <si>
    <t>Male</t>
  </si>
  <si>
    <t>Female</t>
  </si>
  <si>
    <t>Sl. No.</t>
  </si>
  <si>
    <t>Local Government Engineering Department</t>
  </si>
  <si>
    <t>Central Training Unit</t>
  </si>
  <si>
    <t>Name of Project/Unit</t>
  </si>
  <si>
    <t>Course Code</t>
  </si>
  <si>
    <t>Duration (days)</t>
  </si>
  <si>
    <t>Trainee Days</t>
  </si>
  <si>
    <t>Category of Participants</t>
  </si>
  <si>
    <t>TOT</t>
  </si>
  <si>
    <t>Sub-Total</t>
  </si>
  <si>
    <t>Noakhali</t>
  </si>
  <si>
    <t>Project Funded Training:</t>
  </si>
  <si>
    <t>Urban Partnerships for Poverty Reduction Project (UPPRP)</t>
  </si>
  <si>
    <t>QCT-1</t>
  </si>
  <si>
    <t>Achievement</t>
  </si>
  <si>
    <t>Construction Practices and Quality Control</t>
  </si>
  <si>
    <t>WMCA Members</t>
  </si>
  <si>
    <t>PPR</t>
  </si>
  <si>
    <t>Participants</t>
  </si>
  <si>
    <t>Small Scale Water Resources Development Project, (SSWRDP–JICA)</t>
  </si>
  <si>
    <t xml:space="preserve">                                                                                                                                                               </t>
  </si>
  <si>
    <t>LOCAL GOVERNMENT ENGINEERING DEPARTMENT</t>
  </si>
  <si>
    <t>Sunamgonj Community Based Resource Management Project (SCBRMP)</t>
  </si>
  <si>
    <t xml:space="preserve">Participatory Small Scale Water Resources Sector Project (PSSWRSP) </t>
  </si>
  <si>
    <t>Selected WMCA members</t>
  </si>
  <si>
    <t>Market Infrastructure Development Project in Char land Region (MIDPCR)</t>
  </si>
  <si>
    <t>South Western Bangladesh Rural Development Project (SWBRDP)</t>
  </si>
  <si>
    <t>Training under Revenue (GOB) Budget</t>
  </si>
  <si>
    <t>LCS</t>
  </si>
  <si>
    <t>Regional Trg. Centre</t>
  </si>
  <si>
    <t>RERMP</t>
  </si>
  <si>
    <t>UGIIP-II</t>
  </si>
  <si>
    <t>PSSWRSP</t>
  </si>
  <si>
    <t>MIDPCR</t>
  </si>
  <si>
    <t>RIIP-II</t>
  </si>
  <si>
    <t>SCBRMP</t>
  </si>
  <si>
    <t>UPPRP</t>
  </si>
  <si>
    <t>RRMAIDP</t>
  </si>
  <si>
    <t>SSWRDP-JICA</t>
  </si>
  <si>
    <t>Greater Rajshahi Division Integrated Rural Development Project (GRDIRDP)</t>
  </si>
  <si>
    <t>LGED Officials</t>
  </si>
  <si>
    <t>GRDIRDP</t>
  </si>
  <si>
    <t>G&amp;D</t>
  </si>
  <si>
    <t>PSSW-47</t>
  </si>
  <si>
    <t>PSSW-133</t>
  </si>
  <si>
    <t>PSSW-134</t>
  </si>
  <si>
    <t>PSSW-171</t>
  </si>
  <si>
    <t>PSSW-135</t>
  </si>
  <si>
    <t>PSSW-140</t>
  </si>
  <si>
    <t>B.  Planning, Design &amp; Construction Training Courses</t>
  </si>
  <si>
    <t>PSSW-64</t>
  </si>
  <si>
    <t>PSSW-65</t>
  </si>
  <si>
    <t>PSSW-66</t>
  </si>
  <si>
    <t>PSSW-69</t>
  </si>
  <si>
    <t>PSSW-110</t>
  </si>
  <si>
    <t>LCS Members</t>
  </si>
  <si>
    <t>PSSW-111</t>
  </si>
  <si>
    <t>C.  Operation and Maintenance Training Courses</t>
  </si>
  <si>
    <t>PSSW-72</t>
  </si>
  <si>
    <t>PSSW-75</t>
  </si>
  <si>
    <t>PSSW-116</t>
  </si>
  <si>
    <t>PSSW-115</t>
  </si>
  <si>
    <t>PSSW-170</t>
  </si>
  <si>
    <t>D.  Agriculture Training Courses</t>
  </si>
  <si>
    <t>PSSW-84</t>
  </si>
  <si>
    <t>PSSW-146</t>
  </si>
  <si>
    <t>ICM Farmer Field Day</t>
  </si>
  <si>
    <t>PSSW-148</t>
  </si>
  <si>
    <t>PSSW-150</t>
  </si>
  <si>
    <t>PSSW-151</t>
  </si>
  <si>
    <t>E.  Fisheries Training Courses</t>
  </si>
  <si>
    <t xml:space="preserve">F.  Environment Training Courses </t>
  </si>
  <si>
    <t>PSSW-97</t>
  </si>
  <si>
    <t>PSSW-98</t>
  </si>
  <si>
    <t>PSSW-99</t>
  </si>
  <si>
    <t>PSSW-100</t>
  </si>
  <si>
    <t>PSSW-102</t>
  </si>
  <si>
    <t>PSSW-163</t>
  </si>
  <si>
    <t>PSSW-164</t>
  </si>
  <si>
    <t>PSSW-165</t>
  </si>
  <si>
    <t>PSSW-166</t>
  </si>
  <si>
    <t xml:space="preserve">H.  Resettlement Training Courses </t>
  </si>
  <si>
    <t>Sustainable Rural Infrastructure Improvement Project (SRIIP)</t>
  </si>
  <si>
    <t>A.  Orientation and Management</t>
  </si>
  <si>
    <t>Water Management Folk Song and Drama</t>
  </si>
  <si>
    <t>Bi-Monthly Progress Review &amp; Workshop</t>
  </si>
  <si>
    <t>District Workshop on Earthwork Implementation</t>
  </si>
  <si>
    <t>TOT: Training LCSs on Earthwork Methods</t>
  </si>
  <si>
    <t>Earthwork Methods for LCSs</t>
  </si>
  <si>
    <t>Basic Cooperative Management</t>
  </si>
  <si>
    <t>TOT on Micro Credit Management</t>
  </si>
  <si>
    <t>Member Education Program (MEP)</t>
  </si>
  <si>
    <t>Sustainable Agricultural Production</t>
  </si>
  <si>
    <t>Fish Production Technology</t>
  </si>
  <si>
    <t>Fisheries Training for Women</t>
  </si>
  <si>
    <t>WMCA members</t>
  </si>
  <si>
    <t>On-site Fisheries Training</t>
  </si>
  <si>
    <t>Demonstrations (selected packages)</t>
  </si>
  <si>
    <t>Fisheries Exchange visits</t>
  </si>
  <si>
    <t xml:space="preserve">Orientation on Environmental Awareness and Local Resources Management </t>
  </si>
  <si>
    <t>Gender Awareness Training for WMCA Members</t>
  </si>
  <si>
    <t>Income Generating: Ideas and Suggestions</t>
  </si>
  <si>
    <t>WMCA</t>
  </si>
  <si>
    <t xml:space="preserve">G.  Gender and Development Training Courses </t>
  </si>
  <si>
    <t>Participant/batch</t>
  </si>
  <si>
    <t>Total Participants</t>
  </si>
  <si>
    <t>Venue</t>
  </si>
  <si>
    <t>PSSW-80</t>
  </si>
  <si>
    <t>Orientation of WMCA (Upazila Level)</t>
  </si>
  <si>
    <t>UE, UAO, UCO, AE (SSW)</t>
  </si>
  <si>
    <t>Orientation of WMCA (FMC)</t>
  </si>
  <si>
    <t>General Members of WMCAs</t>
  </si>
  <si>
    <t>PSSW-136</t>
  </si>
  <si>
    <t>Management of WMCA Accounts</t>
  </si>
  <si>
    <t>Orientation for By-Laws Drafting</t>
  </si>
  <si>
    <t>PSSW-107</t>
  </si>
  <si>
    <t>Foundation Training on PSSWRSP for CA / Facilitators</t>
  </si>
  <si>
    <t>CAs / Facilitators</t>
  </si>
  <si>
    <t>UP Role in Water Resources Management</t>
  </si>
  <si>
    <t>UP Chairman, Members &amp; Secretary.</t>
  </si>
  <si>
    <t>PSSW-52</t>
  </si>
  <si>
    <t>Institutional Review Workshops</t>
  </si>
  <si>
    <t>Cooperative Management Training for WMCAs of SSW-1 &amp; SSW-2.</t>
  </si>
  <si>
    <t>PSSW-172</t>
  </si>
  <si>
    <t>WMCA Establishment &amp; Cooperative Management</t>
  </si>
  <si>
    <t>WMCAs</t>
  </si>
  <si>
    <t>PSSW-46</t>
  </si>
  <si>
    <t>SN</t>
  </si>
  <si>
    <t>PSSW-70</t>
  </si>
  <si>
    <t>Engineering Survey</t>
  </si>
  <si>
    <t>WMCA &amp; UP Members</t>
  </si>
  <si>
    <t>O&amp;M Training</t>
  </si>
  <si>
    <t>PSSW-83</t>
  </si>
  <si>
    <t>District Level</t>
  </si>
  <si>
    <t>ATI, Dhaka</t>
  </si>
  <si>
    <t>PSSW-153</t>
  </si>
  <si>
    <t>PSSW-87</t>
  </si>
  <si>
    <t>PSSW-159</t>
  </si>
  <si>
    <t>Orientation on Environmental Awareness and Local Resources Management</t>
  </si>
  <si>
    <t>WMCA members and general beneficiaries, including women</t>
  </si>
  <si>
    <t>Gender Awareness Training for Engineers</t>
  </si>
  <si>
    <t>WMCA Site</t>
  </si>
  <si>
    <t>IGA Livelihood Development</t>
  </si>
  <si>
    <t>CO, LGED</t>
  </si>
  <si>
    <t>Trainee-days</t>
  </si>
  <si>
    <t>A.a02</t>
  </si>
  <si>
    <t>Zonal Project Review Workshop</t>
  </si>
  <si>
    <t>A.a04</t>
  </si>
  <si>
    <t xml:space="preserve">Market user and stakeholder workshop </t>
  </si>
  <si>
    <t>A.a06</t>
  </si>
  <si>
    <t>Workshop for women market users</t>
  </si>
  <si>
    <t>A.a11</t>
  </si>
  <si>
    <t>MMC Followup training</t>
  </si>
  <si>
    <t>A.a12</t>
  </si>
  <si>
    <t>MMC exchange visit</t>
  </si>
  <si>
    <t>A.a13</t>
  </si>
  <si>
    <t>Annual review workshop for project staff</t>
  </si>
  <si>
    <t>A.a14</t>
  </si>
  <si>
    <t>Training of LGED's Cos</t>
  </si>
  <si>
    <t>B.a04</t>
  </si>
  <si>
    <t>Training of new farmers groups on social issues</t>
  </si>
  <si>
    <t>Group Location</t>
  </si>
  <si>
    <t>B.a03</t>
  </si>
  <si>
    <t>Planning and Review meeting</t>
  </si>
  <si>
    <t>B.b</t>
  </si>
  <si>
    <t>Beneficiary training for 
new groups</t>
  </si>
  <si>
    <t>B.b06</t>
  </si>
  <si>
    <t>B.c02</t>
  </si>
  <si>
    <t>C. a03</t>
  </si>
  <si>
    <t xml:space="preserve">Annual Review workshop </t>
  </si>
  <si>
    <t>C. a03(a)</t>
  </si>
  <si>
    <t xml:space="preserve">Quterly Review workshop </t>
  </si>
  <si>
    <t>C. a05</t>
  </si>
  <si>
    <t>NGO staff training for market development</t>
  </si>
  <si>
    <t>C.a06</t>
  </si>
  <si>
    <t>Management training</t>
  </si>
  <si>
    <t>C.a07</t>
  </si>
  <si>
    <t xml:space="preserve">Marketing Training </t>
  </si>
  <si>
    <t>C.a08</t>
  </si>
  <si>
    <t xml:space="preserve">Marketing Visti </t>
  </si>
  <si>
    <t>C.a09</t>
  </si>
  <si>
    <t>Market linkage workshops</t>
  </si>
  <si>
    <t>C.a10</t>
  </si>
  <si>
    <t>Marketing Linkages visit</t>
  </si>
  <si>
    <t>Training on Resettlement Framework (RE) and Resettlement Action Plan (RAP)</t>
  </si>
  <si>
    <t>PMU officials, PM,DPD,XENs,Sr.AEs, UEs, AEs SAEs</t>
  </si>
  <si>
    <t>Orientation Workshop on Participation</t>
  </si>
  <si>
    <t>Project Disbursement and Accounts with Computerized Financial Management.</t>
  </si>
  <si>
    <t>Building &amp; Road structure Maintenance</t>
  </si>
  <si>
    <t xml:space="preserve">PMU officials, Sr. AEs, &amp; UEs </t>
  </si>
  <si>
    <t>Specification of works, Work Supervision</t>
  </si>
  <si>
    <t>PM, DPD,XENs Sr. AEs, UEs &amp; SAE</t>
  </si>
  <si>
    <t>TSCM</t>
  </si>
  <si>
    <t>TSIC</t>
  </si>
  <si>
    <t>Training on SIC Activities</t>
  </si>
  <si>
    <t>TMMT</t>
  </si>
  <si>
    <t>WMCA Construction Monitoring</t>
  </si>
  <si>
    <t>Agriculture Resource Management (land, soil, water)</t>
  </si>
  <si>
    <t>Fisheries Program  Management Training 1</t>
  </si>
  <si>
    <t>Annual Fish Production Plan Workshop</t>
  </si>
  <si>
    <t>SUR, SAE</t>
  </si>
  <si>
    <t>FND</t>
  </si>
  <si>
    <t>CON</t>
  </si>
  <si>
    <t>SIC</t>
  </si>
  <si>
    <t>PLS</t>
  </si>
  <si>
    <t>SAE</t>
  </si>
  <si>
    <t>WA</t>
  </si>
  <si>
    <t>Sub Total</t>
  </si>
  <si>
    <t>Add CE, SE, PD, DPD, XEN</t>
  </si>
  <si>
    <t>Sr.AE, UE, AE, UAE</t>
  </si>
  <si>
    <t>ICT room</t>
  </si>
  <si>
    <t>A) Revenue Funded Training:</t>
  </si>
  <si>
    <t>TOT-S</t>
  </si>
  <si>
    <t>A.  Project Orientation Management &amp; WMCA Establishment Management Training Courses</t>
  </si>
  <si>
    <t>Instructors of ATIs</t>
  </si>
  <si>
    <t xml:space="preserve"> </t>
  </si>
  <si>
    <t>Town level</t>
  </si>
  <si>
    <t>TT will select</t>
  </si>
  <si>
    <t>Training for Mentor on Business Development</t>
  </si>
  <si>
    <t>Selected from the community</t>
  </si>
  <si>
    <t>Basic Training for Community Facilitator</t>
  </si>
  <si>
    <t>Allocation (LT)</t>
  </si>
  <si>
    <t xml:space="preserve">Total </t>
  </si>
  <si>
    <t>PRM</t>
  </si>
  <si>
    <t>Income Generating (IG) training for Maintenance crew</t>
  </si>
  <si>
    <t>AE, UAE, UE, SAE, WA</t>
  </si>
  <si>
    <t xml:space="preserve">Union Parishad Management </t>
  </si>
  <si>
    <t>Public Procurement Rules 2008 and Contract Management</t>
  </si>
  <si>
    <t xml:space="preserve">B) </t>
  </si>
  <si>
    <t>ICT and its application</t>
  </si>
  <si>
    <t xml:space="preserve">Contract Management, Technical and Financial Management  </t>
  </si>
  <si>
    <t>Quality Control</t>
  </si>
  <si>
    <t>PMGT</t>
  </si>
  <si>
    <t>Potential MWMCA members</t>
  </si>
  <si>
    <t>SP Level</t>
  </si>
  <si>
    <t>Progress Review Meetings</t>
  </si>
  <si>
    <t>RTC, Mym/Syl/Far</t>
  </si>
  <si>
    <t>District Level Workshop to review and assess subproject institutional, Agricultural, Fisheries and Livestock development activities</t>
  </si>
  <si>
    <t>XEN, DCO, DD(DAE), DFO, DLO, PSO/SSO, UE, UCO, UAO, UFO &amp; ULO</t>
  </si>
  <si>
    <t>Participatory Planning and Design Principles; and Implementation Monitoring of Small Scale Water Resources subprojects</t>
  </si>
  <si>
    <t>XEN, Sr. AE, UE and AE</t>
  </si>
  <si>
    <t>Planning Methods and Design Concepts</t>
  </si>
  <si>
    <t>AEs (PMO), District XEN, AE (LGED), Jr WR Eng</t>
  </si>
  <si>
    <t>Understanding Drawings of Hydraulic Structures, Construction Practices and Quality Control and TOT: Construction Monitoring  Training for WMCAs</t>
  </si>
  <si>
    <t>Jr WRE,CS, UE, IWRMU staff and selected SAEs</t>
  </si>
  <si>
    <t>LCS members</t>
  </si>
  <si>
    <t>WMCA management and UP members</t>
  </si>
  <si>
    <t>Training on WMCA Management</t>
  </si>
  <si>
    <t>FMC, CA and CPO, JrWRE, CS, CO</t>
  </si>
  <si>
    <t>Management of WMCA Accounts &amp; Micro Credit</t>
  </si>
  <si>
    <t>CPO (PMO, District)</t>
  </si>
  <si>
    <t>Member Education Program (MEP) 1</t>
  </si>
  <si>
    <t>Member Education Program (MEP) 2</t>
  </si>
  <si>
    <t>ICM: Farmers Field School</t>
  </si>
  <si>
    <t>Agriculture Training for Women (Demand Led Training)</t>
  </si>
  <si>
    <t>CO, CA, WMCA MC</t>
  </si>
  <si>
    <t>SSWRDP: Fisheries Related Orientation</t>
  </si>
  <si>
    <t>Upazila Fisheries Officers</t>
  </si>
  <si>
    <t>BFRI/ DoF</t>
  </si>
  <si>
    <t>Selected WMCA women members</t>
  </si>
  <si>
    <t>SP Level/BFRI/DoF</t>
  </si>
  <si>
    <t>One model farmer.</t>
  </si>
  <si>
    <t>20 WMCA members</t>
  </si>
  <si>
    <t>Fish Sanctuaries</t>
  </si>
  <si>
    <t>Swamp Tree Plantation</t>
  </si>
  <si>
    <t>Leadership Development, Accounts &amp; Beel Management</t>
  </si>
  <si>
    <t>Orientation on Re-excavation Method</t>
  </si>
  <si>
    <t>CO Auditing System</t>
  </si>
  <si>
    <t xml:space="preserve">Resource Conservation </t>
  </si>
  <si>
    <t xml:space="preserve">Fish Processing &amp; Marketing </t>
  </si>
  <si>
    <t>Project Staff</t>
  </si>
  <si>
    <t>ESCB</t>
  </si>
  <si>
    <t>SRIIP</t>
  </si>
  <si>
    <t>PPT</t>
  </si>
  <si>
    <t>Mayor of PS</t>
  </si>
  <si>
    <t>HQ</t>
  </si>
  <si>
    <t>EST</t>
  </si>
  <si>
    <t>Estimating Course</t>
  </si>
  <si>
    <t>AE of PS</t>
  </si>
  <si>
    <t>SUR</t>
  </si>
  <si>
    <t>Surveying Course</t>
  </si>
  <si>
    <t>DCW</t>
  </si>
  <si>
    <t>TWAT</t>
  </si>
  <si>
    <t>RUMSU</t>
  </si>
  <si>
    <t>BCT</t>
  </si>
  <si>
    <t>PS</t>
  </si>
  <si>
    <t>CRT</t>
  </si>
  <si>
    <t>FST</t>
  </si>
  <si>
    <t>SWS</t>
  </si>
  <si>
    <t>TAS</t>
  </si>
  <si>
    <t>TTS</t>
  </si>
  <si>
    <t>TWS</t>
  </si>
  <si>
    <t>TTL</t>
  </si>
  <si>
    <t>ACAD</t>
  </si>
  <si>
    <t>RDEC</t>
  </si>
  <si>
    <t xml:space="preserve">WMCA members </t>
  </si>
  <si>
    <t>XENs &amp; AEs, AE (Proj.) at LGED Dist.</t>
  </si>
  <si>
    <t xml:space="preserve">TOT for NGO personnel  </t>
  </si>
  <si>
    <t>ACR</t>
  </si>
  <si>
    <t>Trainee-Days</t>
  </si>
  <si>
    <t xml:space="preserve">Remarks </t>
  </si>
  <si>
    <t>If renewed</t>
  </si>
  <si>
    <t>Gender &amp; Development</t>
  </si>
  <si>
    <t>Public Procurement Rules-2008</t>
  </si>
  <si>
    <t>RTC</t>
  </si>
  <si>
    <t>Environment Management Framework (EME) inclusive Environmental Management Plan or Environmental codes of practice (ECP)</t>
  </si>
  <si>
    <t>AEs, Acc. Off, Accountants/ Acc.Asstts</t>
  </si>
  <si>
    <t xml:space="preserve"> RTC</t>
  </si>
  <si>
    <t>Training under Project Fund</t>
  </si>
  <si>
    <t>Grand Total (Revenue +Project)</t>
  </si>
  <si>
    <t>CTU</t>
  </si>
  <si>
    <t>PSSW-103</t>
  </si>
  <si>
    <t>Supervision of Infrastructure Construction</t>
  </si>
  <si>
    <t>OJT-B</t>
  </si>
  <si>
    <t>OJT-R</t>
  </si>
  <si>
    <t>Nos. of Course</t>
  </si>
  <si>
    <t>Expenditure (LT)</t>
  </si>
  <si>
    <t>Quality Control (Soil, aggregate, Compaction)</t>
  </si>
  <si>
    <t>UP chairman, &amp; member, Secretary</t>
  </si>
  <si>
    <t xml:space="preserve">Char Development &amp; Settlement Project-IV (CDSP-IV) </t>
  </si>
  <si>
    <t>Flexible Pavement Construction Technology</t>
  </si>
  <si>
    <t>Concrete technology and Building Works (Supervision and Quality Control)</t>
  </si>
  <si>
    <t>Flexible Pavement Construction Technology  (Supervision and Quality Control)</t>
  </si>
  <si>
    <t>FPC</t>
  </si>
  <si>
    <t>CBW</t>
  </si>
  <si>
    <t>SQC-CBW</t>
  </si>
  <si>
    <t>SQC-FPC</t>
  </si>
  <si>
    <t>CDSP-IV</t>
  </si>
  <si>
    <t>ECRP</t>
  </si>
  <si>
    <t>RDEC/RTCs</t>
  </si>
  <si>
    <t>RDEC/ RTC</t>
  </si>
  <si>
    <t>Rubber Dam Construction Project</t>
  </si>
  <si>
    <t>Formation, Operation &amp; Mangement of WMCA and O&amp;M of Rubber Dam</t>
  </si>
  <si>
    <t>a) Planning Methods</t>
  </si>
  <si>
    <t>LGED</t>
  </si>
  <si>
    <t>Dhaka</t>
  </si>
  <si>
    <t>Training on Promotion of Urban Agriculture</t>
  </si>
  <si>
    <t xml:space="preserve">Effective Office Management </t>
  </si>
  <si>
    <t xml:space="preserve">Rubber Dam </t>
  </si>
  <si>
    <t>PMU officials, PM,DPD,XENsSr.AEs, UEs, AEs, Socio &amp; CO</t>
  </si>
  <si>
    <t xml:space="preserve">PM, DPD, XEN Sr. AE &amp; UEs </t>
  </si>
  <si>
    <t>Quality Control of Construction Works (QCT-1)</t>
  </si>
  <si>
    <t>CO, Fish Faci, AFO/FA WMCA mem. Fish Sub.com.leaders</t>
  </si>
  <si>
    <t>Enhancing Resilience to Disastar and the effect of climate Change Project</t>
  </si>
  <si>
    <t>Orientation Workshop on Project Activities</t>
  </si>
  <si>
    <t>Exchange Visit for Beneficiaries</t>
  </si>
  <si>
    <t xml:space="preserve">Health and Sanitation, Food and Nutrition, Legal Rights, Saving Management, Local Level Planning Implementation </t>
  </si>
  <si>
    <t xml:space="preserve">Beneficiaries </t>
  </si>
  <si>
    <t>Members of User Group</t>
  </si>
  <si>
    <t>Disaster related and Climate Change Orientation</t>
  </si>
  <si>
    <t>Project Personnel</t>
  </si>
  <si>
    <t>Village Level</t>
  </si>
  <si>
    <t>IEB/BUET/PATC</t>
  </si>
  <si>
    <t>CAD</t>
  </si>
  <si>
    <t>Training of Trainers (TOT)</t>
  </si>
  <si>
    <t>Social and Gender Awareness</t>
  </si>
  <si>
    <t>Saving and Credit Management</t>
  </si>
  <si>
    <t>Skill Development for Income Generation</t>
  </si>
  <si>
    <t>Shop Management and Skill Development</t>
  </si>
  <si>
    <t>Gender and Environmental Issues</t>
  </si>
  <si>
    <t>Urban Governance and Infrastructure Improvement Project, Phase II (UGIIP-II)</t>
  </si>
  <si>
    <t xml:space="preserve">City Region Development Project (CRDP) </t>
  </si>
  <si>
    <t xml:space="preserve">Course Title </t>
  </si>
  <si>
    <t>SPS</t>
  </si>
  <si>
    <t>CD</t>
  </si>
  <si>
    <t>Sub Project Selection</t>
  </si>
  <si>
    <t xml:space="preserve">Capacity Development </t>
  </si>
  <si>
    <t>Concrete Technology and Building works</t>
  </si>
  <si>
    <t>Foreign Study Tours (For 12 persons 12 days tour)</t>
  </si>
  <si>
    <t>CRDP</t>
  </si>
  <si>
    <t>Rubber Dam</t>
  </si>
  <si>
    <t xml:space="preserve">Allocation (Lakh Taka) </t>
  </si>
  <si>
    <t>Through NGO</t>
  </si>
  <si>
    <t>SWBRDP</t>
  </si>
  <si>
    <t>TISCM</t>
  </si>
  <si>
    <t>TMBD</t>
  </si>
  <si>
    <t>BTCF</t>
  </si>
  <si>
    <t>Refresher Training for CF</t>
  </si>
  <si>
    <t>RTCF</t>
  </si>
  <si>
    <t>Orientation Workshop to Promote Mainstreaming of Cross-cutting Issues in Urban Poverty Reduction</t>
  </si>
  <si>
    <t>OWUPR</t>
  </si>
  <si>
    <t>TCBDS</t>
  </si>
  <si>
    <t>TPUA</t>
  </si>
  <si>
    <t>TSIF</t>
  </si>
  <si>
    <t>TB</t>
  </si>
  <si>
    <t xml:space="preserve">Team Building </t>
  </si>
  <si>
    <t>EOM</t>
  </si>
  <si>
    <t>Gender and Development Training for LGED and Pourashava staff</t>
  </si>
  <si>
    <t>GDLP</t>
  </si>
  <si>
    <t>Stakeholders Workshop at Town Level</t>
  </si>
  <si>
    <t>SWTL</t>
  </si>
  <si>
    <t>TLGM</t>
  </si>
  <si>
    <t>TWSM</t>
  </si>
  <si>
    <t>UPM</t>
  </si>
  <si>
    <t>Foundation Training</t>
  </si>
  <si>
    <t>OSP</t>
  </si>
  <si>
    <t>OPT</t>
  </si>
  <si>
    <t>TISU</t>
  </si>
  <si>
    <t>TMMC</t>
  </si>
  <si>
    <t>CMFM</t>
  </si>
  <si>
    <t>QC</t>
  </si>
  <si>
    <t>SGA</t>
  </si>
  <si>
    <t>SCM</t>
  </si>
  <si>
    <t>SDIG</t>
  </si>
  <si>
    <t>SMSD</t>
  </si>
  <si>
    <t>G&amp;EI</t>
  </si>
  <si>
    <t xml:space="preserve">Special Training on Credit Management </t>
  </si>
  <si>
    <t>Specialized Training on Vaccination</t>
  </si>
  <si>
    <t>Upazila</t>
  </si>
  <si>
    <t>District</t>
  </si>
  <si>
    <t>Emergency 2007 Cyclone Rehabilitation and Restoration Project (ECRRP)</t>
  </si>
  <si>
    <t xml:space="preserve">Sub Total of CTU </t>
  </si>
  <si>
    <t>Sub Total  of RTC</t>
  </si>
  <si>
    <t>Events / Batches</t>
  </si>
  <si>
    <t xml:space="preserve">Events / Batches </t>
  </si>
  <si>
    <t>BSM</t>
  </si>
  <si>
    <t xml:space="preserve">Business Skill Management </t>
  </si>
  <si>
    <t>Sub-Total Projects</t>
  </si>
  <si>
    <t>Sub-Total Project</t>
  </si>
  <si>
    <t>Grand Total (Rev+Project)</t>
  </si>
  <si>
    <t>On Availability of Fund (Implementation by CTU  at RDEC/RTC)</t>
  </si>
  <si>
    <t>Sub Total (on availability of Fund)</t>
  </si>
  <si>
    <t>On availability of Fund</t>
  </si>
  <si>
    <t>If fund is available from Project / Revenue</t>
  </si>
  <si>
    <t>Unit</t>
  </si>
  <si>
    <t>Expenditure</t>
  </si>
  <si>
    <t xml:space="preserve">Trainee-Days planned </t>
  </si>
  <si>
    <t xml:space="preserve">Trainee-Days achieved </t>
  </si>
  <si>
    <t xml:space="preserve">Participant planned </t>
  </si>
  <si>
    <t xml:space="preserve">Participant achieved </t>
  </si>
  <si>
    <t>Events achieved</t>
  </si>
  <si>
    <t xml:space="preserve">Events planned </t>
  </si>
  <si>
    <t>SSWRDP</t>
  </si>
  <si>
    <t xml:space="preserve">ICT </t>
  </si>
  <si>
    <t>QCT-2</t>
  </si>
  <si>
    <t>Flexible Pavement (BFS, HBB &amp; BC road)</t>
  </si>
  <si>
    <t xml:space="preserve">SIC </t>
  </si>
  <si>
    <t xml:space="preserve"> Plumbing and Sanitary Works</t>
  </si>
  <si>
    <t>PLSW</t>
  </si>
  <si>
    <t>Training of Trainers (Subject Matter)</t>
  </si>
  <si>
    <t>Quality Control (Bitumen, cement, concrete)</t>
  </si>
  <si>
    <t>PAV</t>
  </si>
  <si>
    <t>On the Job (Road Works-Pavement Construction)</t>
  </si>
  <si>
    <t>OJT-Br</t>
  </si>
  <si>
    <t>e-GP</t>
  </si>
  <si>
    <t>Sr.AE, AE,UAE, UE, SAE, WA, Contractor</t>
  </si>
  <si>
    <t>SUMMARY OF  TRAINING PLAN for the  FY : 2013-2014</t>
  </si>
  <si>
    <t>TRAINING PLAN, 2013-14</t>
  </si>
  <si>
    <t>Course Title</t>
  </si>
  <si>
    <t>Expenditure (Lakh Taka)</t>
  </si>
  <si>
    <t>Event/ Batches</t>
  </si>
  <si>
    <t>Participant</t>
  </si>
  <si>
    <t>Duration (Day)</t>
  </si>
  <si>
    <t>No. of events</t>
  </si>
  <si>
    <t>Duration (day)</t>
  </si>
  <si>
    <t>Total in Revenue Budget</t>
  </si>
  <si>
    <t>Training under Development Project Budget</t>
  </si>
  <si>
    <t xml:space="preserve">City Region Development  Project (CRDP) </t>
  </si>
  <si>
    <t>Sub Total CRDP</t>
  </si>
  <si>
    <t>Modular Based Capacity Building &amp; Institutional Development</t>
  </si>
  <si>
    <t xml:space="preserve">Modular Based Capacity Building &amp; Institutional Development </t>
  </si>
  <si>
    <t>Sub Total GRDIRDP</t>
  </si>
  <si>
    <t xml:space="preserve">A) INFRASTRUCTURE DEVELOPMENT </t>
  </si>
  <si>
    <t xml:space="preserve">a. Strengthening Market Management </t>
  </si>
  <si>
    <t>B) PRODUCTION AND MARKET GROUP DEVELOPMENT</t>
  </si>
  <si>
    <t>a Group formation and support</t>
  </si>
  <si>
    <t>c. Support for income generating activities</t>
  </si>
  <si>
    <t>C.) RURAL ENTERPRISE DEVELOPMENT</t>
  </si>
  <si>
    <t>a. Workshops and staff training</t>
  </si>
  <si>
    <t>B. Beneficiary training &amp; workshop</t>
  </si>
  <si>
    <t xml:space="preserve"> Total MIDPCR:</t>
  </si>
  <si>
    <t>PSSW-152</t>
  </si>
  <si>
    <t>PSSW-92</t>
  </si>
  <si>
    <t>Gender Awareness Training</t>
  </si>
  <si>
    <t>H</t>
  </si>
  <si>
    <t>Resettlement</t>
  </si>
  <si>
    <t>PSSW-49</t>
  </si>
  <si>
    <t>Rural Roads &amp; Market Access Infrastructure Development Project (RRMAIDP)</t>
  </si>
  <si>
    <t>Sub-Total RRMAIDP</t>
  </si>
  <si>
    <t>Rural Employment and Road Maintenance Programme (RERMP)</t>
  </si>
  <si>
    <t>IGTMC</t>
  </si>
  <si>
    <t>Secondary Infrastructure Improvement Project (RIIP-2)</t>
  </si>
  <si>
    <t>South West Bangladesh Rural Developemnt Project (SWBRDP)</t>
  </si>
  <si>
    <t>Sub Total SWBRDP</t>
  </si>
  <si>
    <t>Small Scale Water Resources Development Project (SSWRDP- JICA)</t>
  </si>
  <si>
    <t>1. Orientation and Management</t>
  </si>
  <si>
    <t>2. Planning, Design and Construction</t>
  </si>
  <si>
    <t>3. WMCA Establishment/ Management</t>
  </si>
  <si>
    <t>TOT:O&amp;M Training</t>
  </si>
  <si>
    <t>5 Agriculture</t>
  </si>
  <si>
    <t>6. Fisheries</t>
  </si>
  <si>
    <t xml:space="preserve">7. Environment </t>
  </si>
  <si>
    <t>8. Gender and Development</t>
  </si>
  <si>
    <t xml:space="preserve">Handout and others </t>
  </si>
  <si>
    <t>Sunamganj Community Based Resources Management Project (SCBRMP)</t>
  </si>
  <si>
    <t>Resource Conservation</t>
  </si>
  <si>
    <t>Urban Governance &amp; Infrastructure Imrpovement Project, Phase II (UGIIP-2)</t>
  </si>
  <si>
    <t>TOGAP</t>
  </si>
  <si>
    <t>Sub Total UGIIP-2</t>
  </si>
  <si>
    <t>Urban partnership for Poverty Reduction Project (UPPRP)</t>
  </si>
  <si>
    <t>Leadership &amp; Group Management</t>
  </si>
  <si>
    <t>Sub Total UPPR</t>
  </si>
  <si>
    <t>Concrete technology and Building Works</t>
  </si>
  <si>
    <t>RD/T-1</t>
  </si>
  <si>
    <t>RD/T-2</t>
  </si>
  <si>
    <t>RD/T-3</t>
  </si>
  <si>
    <t>RD/T-4</t>
  </si>
  <si>
    <t>RD/T-5</t>
  </si>
  <si>
    <t>RD/T-6</t>
  </si>
  <si>
    <t>RD/T-7</t>
  </si>
  <si>
    <t>RD/T-8</t>
  </si>
  <si>
    <t>WMCA members, UE, UAE, SAE, SoE &amp; CO</t>
  </si>
  <si>
    <t xml:space="preserve">WMCA members, UE, UAE, SAE, SoE, CO </t>
  </si>
  <si>
    <t>LGED Dist. Office, Dinajpur</t>
  </si>
  <si>
    <t>LGED Dist. Office, Bandarban</t>
  </si>
  <si>
    <t>LGED Dist. Lalmonirhat</t>
  </si>
  <si>
    <t>LGED Dist.  Dinajpur</t>
  </si>
  <si>
    <t>LGED Dist.  Chittagong</t>
  </si>
  <si>
    <t>LGED Dist.  Khagrachari</t>
  </si>
  <si>
    <t>LGED Dist.  Moulvibazar</t>
  </si>
  <si>
    <t>LGED,  Dist. Sherpur</t>
  </si>
  <si>
    <t>2</t>
  </si>
  <si>
    <t>Improved Savings and Credit Management</t>
  </si>
  <si>
    <t xml:space="preserve"> Savings &amp; Credit Financial Managemt</t>
  </si>
  <si>
    <t>Mentor on Business Development</t>
  </si>
  <si>
    <t xml:space="preserve"> SIF Contract Management</t>
  </si>
  <si>
    <t>SEF Contract Management</t>
  </si>
  <si>
    <t xml:space="preserve"> Effective Supervision &amp; Management</t>
  </si>
  <si>
    <t xml:space="preserve">CDC/Cluster Boundary Demarkation and Settlement Validation </t>
  </si>
  <si>
    <t>SIF Outcome Survey</t>
  </si>
  <si>
    <t>Training on SIF Contract Managt.</t>
  </si>
  <si>
    <t>Training on SEF Contract Managt.</t>
  </si>
  <si>
    <t xml:space="preserve">Cluster level Action Plan (Re-CAP) </t>
  </si>
  <si>
    <t>Training on Gender &amp; Development</t>
  </si>
  <si>
    <t>Training on Organization Development &amp; Management</t>
  </si>
  <si>
    <t>Training on Social Audit Committees at Cluster level</t>
  </si>
  <si>
    <t>Training on Purchase Committees at CDC and Cluster level</t>
  </si>
  <si>
    <t>Training Cluster exit and Sustainablity</t>
  </si>
  <si>
    <t>Training on Promoting inclusive goverance at town and Strengthening community organization</t>
  </si>
  <si>
    <t>Workshop at town level with LGIs and other stakeholders</t>
  </si>
  <si>
    <t>Review workshop with Mayors</t>
  </si>
  <si>
    <t>Exchange visit (Town to Town)</t>
  </si>
  <si>
    <t xml:space="preserve">ToT on Cluster level CAP and exit </t>
  </si>
  <si>
    <t>Regional workshops for sharing hygiene practices initiatives</t>
  </si>
  <si>
    <t>Workshop on Urban Agriculture</t>
  </si>
  <si>
    <t>Community leaders</t>
  </si>
  <si>
    <t>Com. leaders</t>
  </si>
  <si>
    <t xml:space="preserve">CDC &amp; Cluster </t>
  </si>
  <si>
    <t>CDC leaders, LGIs</t>
  </si>
  <si>
    <t>CF</t>
  </si>
  <si>
    <t>Federation Leaders</t>
  </si>
  <si>
    <t>Cluster leader</t>
  </si>
  <si>
    <t>LGI Rpresentatives</t>
  </si>
  <si>
    <t>LGI &amp; other stakeholders</t>
  </si>
  <si>
    <t>Mayors</t>
  </si>
  <si>
    <t xml:space="preserve">LGI &amp; Community </t>
  </si>
  <si>
    <t>SEE/SEA/SIA</t>
  </si>
  <si>
    <t>LGI, Community and UPPR satff</t>
  </si>
  <si>
    <t>UAE</t>
  </si>
  <si>
    <t xml:space="preserve">Town </t>
  </si>
  <si>
    <t xml:space="preserve">Regional </t>
  </si>
  <si>
    <t>Community level</t>
  </si>
  <si>
    <t>Regional level</t>
  </si>
  <si>
    <t>Central level</t>
  </si>
  <si>
    <t xml:space="preserve">Central </t>
  </si>
  <si>
    <t xml:space="preserve">Quality Control </t>
  </si>
  <si>
    <t>Oct-Dec/13</t>
  </si>
  <si>
    <t>UP Representatives</t>
  </si>
  <si>
    <t>11-12/9/13</t>
  </si>
  <si>
    <t>UP member</t>
  </si>
  <si>
    <t>Sub Total A</t>
  </si>
  <si>
    <t xml:space="preserve">Sub total </t>
  </si>
  <si>
    <t>Jul-Dec/13</t>
  </si>
  <si>
    <t>LGED Dist off (Raj, Nao, Nat, Chai)</t>
  </si>
  <si>
    <t>Jul-Dec 13</t>
  </si>
  <si>
    <t>Vocational Training programme for Beneficiaries</t>
  </si>
  <si>
    <t>UZP/UP Hall, BRDB, ATI, or suitable place</t>
  </si>
  <si>
    <t xml:space="preserve">Quality Control and Price Adjustment </t>
  </si>
  <si>
    <t>Preparation of bid document, bid evaluation and contract award</t>
  </si>
  <si>
    <t>Group Formation &amp; Management</t>
  </si>
  <si>
    <t>Health &amp; Hygiene</t>
  </si>
  <si>
    <t>Foundation course for SAE</t>
  </si>
  <si>
    <t>Function of MMC and Banil Samity</t>
  </si>
  <si>
    <t>GC/RM</t>
  </si>
  <si>
    <t>Total SSW-JICA</t>
  </si>
  <si>
    <t>Large Group
(300-500)</t>
  </si>
  <si>
    <t>District XEN, UE, CPO, Jr WR Eng, CO, CS, WMCA Representative</t>
  </si>
  <si>
    <t>District XEN, UE, CPO, Jr WR Eng, WMCA Representative</t>
  </si>
  <si>
    <t xml:space="preserve">Each 
Quarter
</t>
  </si>
  <si>
    <t>68, 75 &amp; 89</t>
  </si>
  <si>
    <t>July-Dec</t>
  </si>
  <si>
    <t>DCE, BUET</t>
  </si>
  <si>
    <t xml:space="preserve">LGED HQ, RTC, BUET
</t>
  </si>
  <si>
    <t>District XEN, UE, Jr WR Eng, CPO, CS/SAE (Upazila) , CO, CA, WMCA Chairman</t>
  </si>
  <si>
    <t xml:space="preserve">RTC, Mym/Syl/Far and suitable Trining Institute
</t>
  </si>
  <si>
    <t>Nov-Dec</t>
  </si>
  <si>
    <t>26, 27 &amp; 50</t>
  </si>
  <si>
    <t>Aug-Oct</t>
  </si>
  <si>
    <t>UE, AE &amp; Jr WR Eng at district level, selected SAE at Upazila level, CPO, CO, CA.</t>
  </si>
  <si>
    <t xml:space="preserve">RTC, Mym/Syl/Far and suitable Training Institute
</t>
  </si>
  <si>
    <t>December</t>
  </si>
  <si>
    <t>December-January</t>
  </si>
  <si>
    <t xml:space="preserve">District /UZ Level
</t>
  </si>
  <si>
    <t xml:space="preserve">January-April
</t>
  </si>
  <si>
    <t>CZI, Muk/Mou/Far, Gopalganj BPRTC</t>
  </si>
  <si>
    <t>July-April</t>
  </si>
  <si>
    <t>37 &amp; 41</t>
  </si>
  <si>
    <t>WMCA MC Staff: Accountant, Treasurer, Chairman, Secretary</t>
  </si>
  <si>
    <t xml:space="preserve">CZI, Muk/Mou/Far, Gopalganj BPRTC
</t>
  </si>
  <si>
    <t>BARD, RDA</t>
  </si>
  <si>
    <t>Potential members of WMCAs</t>
  </si>
  <si>
    <t>July-June</t>
  </si>
  <si>
    <t>43A</t>
  </si>
  <si>
    <t>General members of WMCAs</t>
  </si>
  <si>
    <t>Construction Monitoring Training for Construction Supervisors/selected SAE</t>
  </si>
  <si>
    <t>Construction Supervisors and SAE</t>
  </si>
  <si>
    <t xml:space="preserve">RTC, Mym/Syl/Far and suitable Training Institutes
</t>
  </si>
  <si>
    <t>Aug-Sept</t>
  </si>
  <si>
    <t>LGED XEN (Training), Jr WR Eng and CPO</t>
  </si>
  <si>
    <t xml:space="preserve">LGED HQ, </t>
  </si>
  <si>
    <t>July-Sept</t>
  </si>
  <si>
    <t>O&amp;M Training for CO &amp; CS</t>
  </si>
  <si>
    <t>Construction Supervisor/CO</t>
  </si>
  <si>
    <t>WMCA:  O&amp;M Training (before hand-over)</t>
  </si>
  <si>
    <t>WMCA MC, O&amp;M Subcommittee members</t>
  </si>
  <si>
    <t>UZ/SP Level</t>
  </si>
  <si>
    <t>July-Mar</t>
  </si>
  <si>
    <t>Selected MWCA members, men and women.</t>
  </si>
  <si>
    <t xml:space="preserve">CERDI, DAE, Gazipur, RDA Bogra
</t>
  </si>
  <si>
    <t>Aug-Dec</t>
  </si>
  <si>
    <t>Selected MWCA women members</t>
  </si>
  <si>
    <t>CERDI/ATI, DAE</t>
  </si>
  <si>
    <t>Sept- Dec</t>
  </si>
  <si>
    <t>Demand-led training on Farm water management</t>
  </si>
  <si>
    <t>DAE Extension workers, CPOs,CS, Ag Facilitators</t>
  </si>
  <si>
    <t xml:space="preserve">CERDI/ATI, DAE
</t>
  </si>
  <si>
    <t>July-January</t>
  </si>
  <si>
    <t>April-June</t>
  </si>
  <si>
    <t>Gender Awareness Training for Field Staff and WMCA Management Committee</t>
  </si>
  <si>
    <t>District/Upazila Level</t>
  </si>
  <si>
    <t>Women members of WMCA</t>
  </si>
  <si>
    <t>Nov-Feb</t>
  </si>
  <si>
    <t>B. Planning, Design and Construction</t>
  </si>
  <si>
    <t>C. WMCA Establishment / Management</t>
  </si>
  <si>
    <t>D. Operation and Maintenance</t>
  </si>
  <si>
    <t>E. Agriculture</t>
  </si>
  <si>
    <t>F. Fisheries</t>
  </si>
  <si>
    <t>G. Environment</t>
  </si>
  <si>
    <t>H. Gender and Development</t>
  </si>
  <si>
    <t>Training on Maintenance Management</t>
  </si>
  <si>
    <t>XEN, UE/UAE, Sr. AE, AE, DPD</t>
  </si>
  <si>
    <t>Orientation on Participatory Training on gender, market, road safety etc.</t>
  </si>
  <si>
    <t>SE, UZP Chairman, UNO, UE/UAE, XEN, AE, DPD, Sr.AE, SAE, CO, Consultant, NGO repre, UP Chairman, Beneficiary</t>
  </si>
  <si>
    <t>Training on Institutional Strengthening for UP Chairman and member</t>
  </si>
  <si>
    <t>Union Chairman, member and Secretary</t>
  </si>
  <si>
    <t>RTC/District</t>
  </si>
  <si>
    <t xml:space="preserve">Programme like rallies, meetings, etc. on health, sanitation, family planning, early marriage, protection against dowry, domestic violence </t>
  </si>
  <si>
    <t>Project beneficiaries</t>
  </si>
  <si>
    <t>TGD</t>
  </si>
  <si>
    <t>TOT on Gender and Development</t>
  </si>
  <si>
    <t>CO</t>
  </si>
  <si>
    <t>AGPOHCW</t>
  </si>
  <si>
    <t>Application on GAP Principles and Occupational Health in Construction Works</t>
  </si>
  <si>
    <t>XEN, DPD, Sr. AE, AE, UE, UAE</t>
  </si>
  <si>
    <t>TPECCA</t>
  </si>
  <si>
    <t xml:space="preserve">Training Programme on Environment and Climate Change Adaptation </t>
  </si>
  <si>
    <t>SE, DPD, XEN, Sr.AE, AE, UE/UAE</t>
  </si>
  <si>
    <t>TPEMCA</t>
  </si>
  <si>
    <t>Training Programme on Environment Management  and Climate Change Adaptation Plan</t>
  </si>
  <si>
    <t xml:space="preserve">Upazila Chairman, UNO, UE, UAE, UP Chairman &amp; NGO representatives </t>
  </si>
  <si>
    <t>1</t>
  </si>
  <si>
    <t>50</t>
  </si>
  <si>
    <t>9</t>
  </si>
  <si>
    <t>450</t>
  </si>
  <si>
    <t>6.30</t>
  </si>
  <si>
    <t>WEMCCA</t>
  </si>
  <si>
    <t>Workshop on Environment Management and Climate Change Adaptation</t>
  </si>
  <si>
    <t>Community Leaders</t>
  </si>
  <si>
    <t>100</t>
  </si>
  <si>
    <t>3</t>
  </si>
  <si>
    <t>300</t>
  </si>
  <si>
    <t>4.20</t>
  </si>
  <si>
    <t>Orientation on SRIIP procedures</t>
  </si>
  <si>
    <t>TAW</t>
  </si>
  <si>
    <t xml:space="preserve">TA 7720 Workshop </t>
  </si>
  <si>
    <t>QARSG</t>
  </si>
  <si>
    <t xml:space="preserve">Quality Assurance, Road Safety, Social Safe Guard &amp; GCM </t>
  </si>
  <si>
    <t>IDWSP</t>
  </si>
  <si>
    <t>Information Dissemination Workshop for SAR Preparation</t>
  </si>
  <si>
    <t>Training for Market Management Committee</t>
  </si>
  <si>
    <t>G. Gender &amp; Development</t>
  </si>
  <si>
    <t>F. Environment Training Courses:</t>
  </si>
  <si>
    <t>E. Fisheries Training Courses:</t>
  </si>
  <si>
    <t>D. Agriculture Training Courses</t>
  </si>
  <si>
    <t xml:space="preserve">C. O&amp;M Training Course </t>
  </si>
  <si>
    <t>B. Planning, Design &amp; Construction Training Courses:</t>
  </si>
  <si>
    <t xml:space="preserve">A. Project Orientation &amp; WMCA Establishment Management  Training Courses: </t>
  </si>
  <si>
    <t>Project Launching Workshop</t>
  </si>
  <si>
    <t>Training on Procurement of Works under RTIP-2</t>
  </si>
  <si>
    <t>Orientation on IDA Safegurds including Social &amp; Environmental Issues under RTIP-2</t>
  </si>
  <si>
    <t>Training on Basic Road Safety</t>
  </si>
  <si>
    <t>Workshop on Transport Safety</t>
  </si>
  <si>
    <t>Rural Transport Improvement Project (RTIP-2)</t>
  </si>
  <si>
    <t>PMU Officials, XENs, AEs and UEs, District Sociologist &amp; Community Organizer</t>
  </si>
  <si>
    <t>LGED HQ/Regional Trg. Centers of LGED</t>
  </si>
  <si>
    <t>July'13-June'14</t>
  </si>
  <si>
    <t>LGED HQ</t>
  </si>
  <si>
    <t>PMU Officials, XENs,  UEs, DSs &amp; COs &amp; SAEs</t>
  </si>
  <si>
    <t>LGED HQ, Dhaka RTC</t>
  </si>
  <si>
    <t>Basic Course on Participation/Skills Development on Participatory approach</t>
  </si>
  <si>
    <t>RTCs &amp; LGED HQ</t>
  </si>
  <si>
    <t>Project Disbursement and Accounts with Computerized Financial Management</t>
  </si>
  <si>
    <t xml:space="preserve">AEs, Accountant/Acct. Assistant </t>
  </si>
  <si>
    <t>Road &amp; Road Structure Maintenance</t>
  </si>
  <si>
    <t xml:space="preserve">All UEs &amp; AE (Mech), PMU </t>
  </si>
  <si>
    <t>Laboratory Testing of Construction Materials</t>
  </si>
  <si>
    <t>AEs, All UEs &amp;  Lab. Tech</t>
  </si>
  <si>
    <t>AEs/UEs/AREs/Sociologists</t>
  </si>
  <si>
    <t>LGED/
MSC/D &amp; SC</t>
  </si>
  <si>
    <t>PMU Officials/
UNO/UE/UP/XEN/AE/BRTA/BIWTA/Police</t>
  </si>
  <si>
    <t>LGED/
MSC/D &amp; SC/WB</t>
  </si>
  <si>
    <t>Training of Contractors</t>
  </si>
  <si>
    <t>Contractors</t>
  </si>
  <si>
    <t>RTCs &amp; 
Dist. Offices</t>
  </si>
  <si>
    <t>Specification of Works, Work Supervision</t>
  </si>
  <si>
    <t>XENs/AEs/
UEs</t>
  </si>
  <si>
    <t>Training on Procurement of Works</t>
  </si>
  <si>
    <t>Concerned Officials 
&amp; Persons</t>
  </si>
  <si>
    <t>Planning Workshop at Market/Ghat</t>
  </si>
  <si>
    <t>MMC, GMC, 
Market Users</t>
  </si>
  <si>
    <t>All Market
/Ghat of 26 Districts</t>
  </si>
  <si>
    <t>AEs/
UEs/COs</t>
  </si>
  <si>
    <t>18/07/13 to 21/06/14</t>
  </si>
  <si>
    <t>XEN, AE of PS</t>
  </si>
  <si>
    <t>02/09/13 to 05/06/14</t>
  </si>
  <si>
    <t>SAE, WA of PS</t>
  </si>
  <si>
    <t>05/06/13 to 06/06/14</t>
  </si>
  <si>
    <t>02/10/13 to 13/06/14</t>
  </si>
  <si>
    <t>Quality Control of Construction Works (QCT-2)</t>
  </si>
  <si>
    <t>02/07/13 to 13/06/14</t>
  </si>
  <si>
    <t>09/09/13 to 23/06/14</t>
  </si>
  <si>
    <t>Design of Construction Works</t>
  </si>
  <si>
    <t>AE, SAE</t>
  </si>
  <si>
    <t>16/10/13 to 30/06/14</t>
  </si>
  <si>
    <t>TOT Course for DD, AD, Consultants of MSU and BMDF personal</t>
  </si>
  <si>
    <t>DD, AD, Consultants of MSU and BMDF personnel</t>
  </si>
  <si>
    <t>10/09/13 to 25/06/14</t>
  </si>
  <si>
    <t>Refresher Trg. on Tax, Water, Accounts &amp; Trade license for PS staff</t>
  </si>
  <si>
    <t>PS staff</t>
  </si>
  <si>
    <t>04/08/13 to 23/06/14</t>
  </si>
  <si>
    <t>Refresher Trg. on Tax, Water, Accounts &amp; Trade license section staff including data entry cost</t>
  </si>
  <si>
    <t>07/08/13 to 29/06/14</t>
  </si>
  <si>
    <t>Basic Computer Trg. for Engineering section staff</t>
  </si>
  <si>
    <t>07/08/13 to 29/02/14</t>
  </si>
  <si>
    <t xml:space="preserve">Trg. for Engineering section staff </t>
  </si>
  <si>
    <t>07/08/13 to 21/06/14</t>
  </si>
  <si>
    <t>Field Survey of Data Collection for training</t>
  </si>
  <si>
    <t>Senitation workshop for community of ULB</t>
  </si>
  <si>
    <t>23/08/13 to 29/06/14</t>
  </si>
  <si>
    <t>Accounting Software Management forn Pourashava Software</t>
  </si>
  <si>
    <t>14/08/13 to 29/06/14</t>
  </si>
  <si>
    <t>Tax Software Management for PS</t>
  </si>
  <si>
    <t>Water Software Management for PS</t>
  </si>
  <si>
    <t>04/09/13 to 29/06/14</t>
  </si>
  <si>
    <t>Trade License Software Management for PS</t>
  </si>
  <si>
    <t>11/09/13 to 05/05/14</t>
  </si>
  <si>
    <t>Auto Cad Trg. for the Engineering Section Staff of PS</t>
  </si>
  <si>
    <t>27/11/13 to 14/05/14</t>
  </si>
  <si>
    <t>Flexible Pavement Construction</t>
  </si>
  <si>
    <t>09/11/13 to 14/05/14</t>
  </si>
  <si>
    <t>Municipal Governance Services  Project (MGSP)</t>
  </si>
  <si>
    <t>Orientation for Mayors on the project</t>
  </si>
  <si>
    <t xml:space="preserve">  Mayor </t>
  </si>
  <si>
    <t>10/07/13-15/06/14</t>
  </si>
  <si>
    <t xml:space="preserve">Orientation Training for Councilors for each Region on the project </t>
  </si>
  <si>
    <t>All councilors</t>
  </si>
  <si>
    <t>Region</t>
  </si>
  <si>
    <t>25/07/13-09/07/14</t>
  </si>
  <si>
    <t>Orientation Training for AE Secretary on the project</t>
  </si>
  <si>
    <t>Secretary,AE</t>
  </si>
  <si>
    <t>02/09/13-05/09/14</t>
  </si>
  <si>
    <t>Orientation for Pourashava officials on administration and office management</t>
  </si>
  <si>
    <t>Secretary,AE,SDO</t>
  </si>
  <si>
    <t>05/06/13-07/06/14</t>
  </si>
  <si>
    <t>Orientation on accounts,trade,tax and water billing updated software</t>
  </si>
  <si>
    <t xml:space="preserve">Assistant Director in charge of finance of UMSU,consultants in charge of finance </t>
  </si>
  <si>
    <t>02/10/13/-13/06/14</t>
  </si>
  <si>
    <t>Orientation for consultants on the project</t>
  </si>
  <si>
    <t>all consultant</t>
  </si>
  <si>
    <t>09/09/13-23/06/14</t>
  </si>
  <si>
    <t>Orientation for WLCC secretary on organization WLCC Meeting</t>
  </si>
  <si>
    <t>Secretary of WLCC</t>
  </si>
  <si>
    <t>10/10/13-20/06/14</t>
  </si>
  <si>
    <t>Orientation onroles and responsibilities of CBO members</t>
  </si>
  <si>
    <t>Presidant, Secretary and Casher of CBO</t>
  </si>
  <si>
    <t>10/09/13-20/06/14</t>
  </si>
  <si>
    <t>Training for Pourashava staff on participants tools</t>
  </si>
  <si>
    <t>Secretary</t>
  </si>
  <si>
    <t>14/08/13-20/06/14</t>
  </si>
  <si>
    <t>Orientation on PDP preparation</t>
  </si>
  <si>
    <t>Town Planner, Facilitator (UP)</t>
  </si>
  <si>
    <t>07/09/13-29-06/14</t>
  </si>
  <si>
    <t>Training on Infrastructure database and base map preparation</t>
  </si>
  <si>
    <t>AE, SAE, Surveyor, Estimators</t>
  </si>
  <si>
    <t>17/08/13-29/06/14</t>
  </si>
  <si>
    <t>Orientation for relevent officials on preparation of GAP</t>
  </si>
  <si>
    <t>Secretary, relevant officials</t>
  </si>
  <si>
    <t>17/08/13-15/06/14</t>
  </si>
  <si>
    <t>Orientation for relevent officials on preparation of PRAP</t>
  </si>
  <si>
    <t>Secretary, AE, SDO,CFW</t>
  </si>
  <si>
    <t>06/07/13-09/06/14</t>
  </si>
  <si>
    <t>Training for Pourashava staff on conducting tax assessment and collection</t>
  </si>
  <si>
    <t>Accounts officer, Accountant and Assistant Accountant</t>
  </si>
  <si>
    <t>15/07/13-13/06/14</t>
  </si>
  <si>
    <t xml:space="preserve">Training on basic design and cost estimation </t>
  </si>
  <si>
    <t>AE, SAE (civil electrical water), Work Assistant</t>
  </si>
  <si>
    <t>15/08/13-04/06/14</t>
  </si>
  <si>
    <t>Training on planning of drainage system</t>
  </si>
  <si>
    <t xml:space="preserve">AE, SAE (civil) </t>
  </si>
  <si>
    <t>05/07/13-25/06/14</t>
  </si>
  <si>
    <t>Contactor</t>
  </si>
  <si>
    <t>July'13 - Oct'14</t>
  </si>
  <si>
    <t>Village</t>
  </si>
  <si>
    <t>BUG members</t>
  </si>
  <si>
    <t>Upazila Level</t>
  </si>
  <si>
    <t>Farmers</t>
  </si>
  <si>
    <t>Seed Producer</t>
  </si>
  <si>
    <t>Progressive Farmers</t>
  </si>
  <si>
    <t>Advance farmer</t>
  </si>
  <si>
    <t>Farmer</t>
  </si>
  <si>
    <t>CIG/BUG member</t>
  </si>
  <si>
    <t>CIG/BUG women member</t>
  </si>
  <si>
    <t>DLC, DTC,SO Crop, SO Live stock &amp; PMU Staff</t>
  </si>
  <si>
    <t xml:space="preserve">GOB &amp; Project Staff </t>
  </si>
  <si>
    <t xml:space="preserve">Dates </t>
  </si>
  <si>
    <t>Training on Quality control of Infrastructure</t>
  </si>
  <si>
    <t>Training on PPR</t>
  </si>
  <si>
    <t>LCS Trg. On Management issues</t>
  </si>
  <si>
    <t xml:space="preserve">Trg. On Technical issues </t>
  </si>
  <si>
    <t>Access to right of Fisheries in Water body (Beel) resources and role of different organization in Community Based Beel Mgt</t>
  </si>
  <si>
    <t>Swamp tree Nursery and  Plantation</t>
  </si>
  <si>
    <t>Resource  Conservation and Fish Sanctuary management</t>
  </si>
  <si>
    <t>Leadership Development, Accounting and Book keeping in Beel Management</t>
  </si>
  <si>
    <t>Exposure Visit</t>
  </si>
  <si>
    <t>LCS Training</t>
  </si>
  <si>
    <t>Trg. On demo farmer</t>
  </si>
  <si>
    <t>Trg. On seed farmer</t>
  </si>
  <si>
    <t>Trg. On prog. farmer</t>
  </si>
  <si>
    <t>Trg. On improved  farm management</t>
  </si>
  <si>
    <t>Trg. On improved poultry &amp; livestock management</t>
  </si>
  <si>
    <t>Trg. On sonali chick &amp; duckling mini hatchery</t>
  </si>
  <si>
    <t>Trg. On vaccination</t>
  </si>
  <si>
    <t xml:space="preserve">Trg. On commercial fodder </t>
  </si>
  <si>
    <t>Training on Cage Culture</t>
  </si>
  <si>
    <t>Training on Pan Culture</t>
  </si>
  <si>
    <t>Training on Fish Processing  /dry fish production</t>
  </si>
  <si>
    <t>Training on Fingerling Production</t>
  </si>
  <si>
    <t>Habitat restoration and Conservation of Fish</t>
  </si>
  <si>
    <t>Training on Vegetable Guarding by Woman member of BUG &amp; CIG</t>
  </si>
  <si>
    <t>Training on Participatory Fish Harvest, post Harvest Management and Marketing</t>
  </si>
  <si>
    <t>Exchange Visit for cage and pan Fisheries and dried fish Production</t>
  </si>
  <si>
    <t>Value Chain</t>
  </si>
  <si>
    <t>Construction, Management,
 supervision</t>
  </si>
  <si>
    <t>Gender Training</t>
  </si>
  <si>
    <t>M &amp; E Trg</t>
  </si>
  <si>
    <t>Financial Management</t>
  </si>
  <si>
    <t>Open water fisheries Management</t>
  </si>
  <si>
    <t>Induction Trag.</t>
  </si>
  <si>
    <t>EGP</t>
  </si>
  <si>
    <t xml:space="preserve">Administration &amp; Management </t>
  </si>
  <si>
    <t>Technical/Engineering</t>
  </si>
  <si>
    <t>Finance, Accounts and Audit</t>
  </si>
  <si>
    <t>Haor Infrastructure and Livelihood Improvement Project (HILIP)</t>
  </si>
  <si>
    <t>Computer Based Training/ICT</t>
  </si>
  <si>
    <t>ACR Writing incl. Office Management</t>
  </si>
  <si>
    <t>BCM</t>
  </si>
  <si>
    <t xml:space="preserve">XEN(R), UE &amp; UAE </t>
  </si>
  <si>
    <t>Improved Saving and Credit Management</t>
  </si>
  <si>
    <t xml:space="preserve">Revised Allocation </t>
  </si>
  <si>
    <t>Scheme Implementation for new LCS</t>
  </si>
  <si>
    <t>Scheme Preparation for  old LCS group</t>
  </si>
  <si>
    <t>Income Generation Activities (IGA) for LCS</t>
  </si>
  <si>
    <t xml:space="preserve">Functional Literacy Training for LCS women </t>
  </si>
  <si>
    <t xml:space="preserve">TOT on Functional Literacy for Animators </t>
  </si>
  <si>
    <t>UP Development Planning Training</t>
  </si>
  <si>
    <t>Scheme Implementation Training for SIC</t>
  </si>
  <si>
    <t>Scheme Supervision Training for SSC</t>
  </si>
  <si>
    <t>Use of Cold Emulsion Training for LCS</t>
  </si>
  <si>
    <t>Annual  middle and long term planning i/c core network identification</t>
  </si>
  <si>
    <t>Road safety awareness</t>
  </si>
  <si>
    <t xml:space="preserve">Orientation on SHE Software </t>
  </si>
  <si>
    <t>Orientation  for BKB Staff</t>
  </si>
  <si>
    <t>Stuff Development Workshop</t>
  </si>
  <si>
    <t>1 &amp; 6</t>
  </si>
  <si>
    <t>Swamp Tree Nursery</t>
  </si>
  <si>
    <t xml:space="preserve">Open water Fisheries Management
</t>
  </si>
  <si>
    <t>Field Based Training/Orientation &amp; Lesson Sharing on good prectice</t>
  </si>
  <si>
    <t>Re-excavation Method LCS Member</t>
  </si>
  <si>
    <t>Refreshers BUG Auditors Training</t>
  </si>
  <si>
    <t>Exchange Visit for BUG Member</t>
  </si>
  <si>
    <t>Case Fish Culture</t>
  </si>
  <si>
    <t>LCS Formation &amp; Practice</t>
  </si>
  <si>
    <t xml:space="preserve">ACR Writing incl. Office Management </t>
  </si>
  <si>
    <t>Training of Trainers' TOT</t>
  </si>
  <si>
    <t>Training of Trainers' (Special)</t>
  </si>
  <si>
    <t>Public Procurement Regulations (PPR)</t>
  </si>
  <si>
    <t>Quality Control (Soil. Aggregates) QCT-1</t>
  </si>
  <si>
    <t>Quality Control (Bitumen, Cement, Concrete), QCT-2</t>
  </si>
  <si>
    <t xml:space="preserve">Quality Control Refresher Course </t>
  </si>
  <si>
    <t xml:space="preserve">Bridge Planning and Construction Management </t>
  </si>
  <si>
    <t xml:space="preserve">Bridge Construction Management </t>
  </si>
  <si>
    <t>On-the job Training (Road Works)</t>
  </si>
  <si>
    <t xml:space="preserve">Concrete Technology and Building Works </t>
  </si>
  <si>
    <t xml:space="preserve">Sub total CTU </t>
  </si>
  <si>
    <t>Sub total RTC</t>
  </si>
  <si>
    <r>
      <t xml:space="preserve">OJT on Building Works </t>
    </r>
    <r>
      <rPr>
        <sz val="10"/>
        <color indexed="10"/>
        <rFont val="Arial"/>
        <family val="2"/>
      </rPr>
      <t>(Funding from PEDP-3)</t>
    </r>
  </si>
  <si>
    <r>
      <t xml:space="preserve">Foundation Training for SAE </t>
    </r>
    <r>
      <rPr>
        <sz val="10"/>
        <color indexed="10"/>
        <rFont val="Arial"/>
        <family val="2"/>
      </rPr>
      <t>(4 course by SRIIP) at ESCB</t>
    </r>
  </si>
  <si>
    <t xml:space="preserve">Concrete and Building works </t>
  </si>
  <si>
    <t xml:space="preserve">E procurement </t>
  </si>
  <si>
    <t>BUG Member</t>
  </si>
  <si>
    <t>PMU</t>
  </si>
  <si>
    <t>August-Sep.'13-</t>
  </si>
  <si>
    <t>Sep.-Oct.'13-</t>
  </si>
  <si>
    <t>Nov.-Dec.'13</t>
  </si>
  <si>
    <t>Orientation &amp; Lesson Sharing on good practice</t>
  </si>
  <si>
    <t>Field 
Based</t>
  </si>
  <si>
    <t>Feb.-April'14</t>
  </si>
  <si>
    <t>Re-exavation Method</t>
  </si>
  <si>
    <t>LCS Member</t>
  </si>
  <si>
    <t xml:space="preserve">Specialized training on Vaccination </t>
  </si>
  <si>
    <t>CO Member</t>
  </si>
  <si>
    <t>Nov.'13-Feb.'14</t>
  </si>
  <si>
    <t>QCT-R</t>
  </si>
  <si>
    <t>BPCM</t>
  </si>
  <si>
    <t>FND-S</t>
  </si>
  <si>
    <t>ICT</t>
  </si>
  <si>
    <t>OJT on Surveying using Total Station</t>
  </si>
  <si>
    <t>Earthen Road Construction and Quality Control</t>
  </si>
  <si>
    <t xml:space="preserve">LCS training </t>
  </si>
  <si>
    <t>Skill Development training on Second Trade</t>
  </si>
  <si>
    <t>10 &amp; 45</t>
  </si>
  <si>
    <t>Sub Total Resilience</t>
  </si>
  <si>
    <t>Sub Total (Revenue Budget)</t>
  </si>
  <si>
    <t>Sub Total Development Budget)</t>
  </si>
  <si>
    <t>Set/13</t>
  </si>
  <si>
    <t>4 project district</t>
  </si>
  <si>
    <t>July/13-Jun/14</t>
  </si>
  <si>
    <t>July/13-Dec/13</t>
  </si>
  <si>
    <t>Workshop on LCS</t>
  </si>
  <si>
    <t>LCS-W</t>
  </si>
  <si>
    <t>LCS-T</t>
  </si>
  <si>
    <t>UP-T</t>
  </si>
  <si>
    <t>Project Area</t>
  </si>
  <si>
    <t>Social Impact Management Framework (SIMF) and Resettelement Action Plan (RAP) including Social Screening and joint inventiry survey for LA.</t>
  </si>
  <si>
    <t xml:space="preserve">Environmental Management Framework (EMF) inclusive Environmental Management Plan or Environmental Codes of Practice (ECP)   </t>
  </si>
  <si>
    <t xml:space="preserve">Socio-Economic Monitoring &amp; Evaluation &amp; Socio-Economic Data Collection </t>
  </si>
  <si>
    <t>Jan/14</t>
  </si>
  <si>
    <t>Dec/ 13</t>
  </si>
  <si>
    <t xml:space="preserve">Sept-Dec/ 13 </t>
  </si>
  <si>
    <t xml:space="preserve">Mar/14 </t>
  </si>
  <si>
    <t>Oct/13</t>
  </si>
  <si>
    <t>Feb/ 14</t>
  </si>
  <si>
    <t>Apr/14</t>
  </si>
  <si>
    <t>Mar/14</t>
  </si>
  <si>
    <t>May/14</t>
  </si>
  <si>
    <t xml:space="preserve">Jul/13-Jun14
</t>
  </si>
  <si>
    <t>Technical Training</t>
  </si>
  <si>
    <t>TU</t>
  </si>
  <si>
    <t>CDSP</t>
  </si>
  <si>
    <t>ECRRP</t>
  </si>
  <si>
    <t>Enhancing</t>
  </si>
  <si>
    <t>HILIP</t>
  </si>
  <si>
    <t xml:space="preserve">Orientation Workshop of  Mayor, XEN/AE &amp; Secretory. </t>
  </si>
  <si>
    <t>Training Program on GAP Activities</t>
  </si>
  <si>
    <t>Training Program on PRAP Activities</t>
  </si>
  <si>
    <t>Training on Community Mobilization</t>
  </si>
  <si>
    <t xml:space="preserve">Workshop on Implementation Procedure and Quality Control of Infrastructures </t>
  </si>
  <si>
    <t>TOT on IEC Materials</t>
  </si>
  <si>
    <t>Orientation on TLCC Guideline and Effective Meeting Management for Senior PS Officials</t>
  </si>
  <si>
    <t>Orientation on IEC Materials</t>
  </si>
  <si>
    <t>Training Program on SIC Activities</t>
  </si>
  <si>
    <t>TO GAP</t>
  </si>
  <si>
    <t xml:space="preserve">TO GAP </t>
  </si>
  <si>
    <t xml:space="preserve"> OTG </t>
  </si>
  <si>
    <t>OIM</t>
  </si>
  <si>
    <t>OW</t>
  </si>
  <si>
    <t>Ow</t>
  </si>
  <si>
    <t>TO PRAP</t>
  </si>
  <si>
    <t>TCM</t>
  </si>
  <si>
    <t>WIPQC</t>
  </si>
  <si>
    <t>TIM</t>
  </si>
  <si>
    <t xml:space="preserve"> OTG</t>
  </si>
  <si>
    <t>TOSIC</t>
  </si>
  <si>
    <t xml:space="preserve">OW                                </t>
  </si>
  <si>
    <t>Pourashava concerned Staff</t>
  </si>
  <si>
    <t>August,2013</t>
  </si>
  <si>
    <t xml:space="preserve">TO GAP            </t>
  </si>
  <si>
    <t>Pourashava/RTC</t>
  </si>
  <si>
    <t>July,2013-Feb, 2014</t>
  </si>
  <si>
    <t xml:space="preserve">TO PRAP            </t>
  </si>
  <si>
    <t>Sep,2013</t>
  </si>
  <si>
    <t xml:space="preserve">TCM 5-6   </t>
  </si>
  <si>
    <t>October,2013</t>
  </si>
  <si>
    <t xml:space="preserve">WIPQC               </t>
  </si>
  <si>
    <t>Nov,2013</t>
  </si>
  <si>
    <t xml:space="preserve">TIM 19-20     </t>
  </si>
  <si>
    <t>Dec,2013</t>
  </si>
  <si>
    <t>Jan,2014</t>
  </si>
  <si>
    <t>Mar,2014</t>
  </si>
  <si>
    <t>TOHL</t>
  </si>
  <si>
    <t>Training on Horizontal Learning</t>
  </si>
  <si>
    <t>RIIP-2</t>
  </si>
  <si>
    <t>RTIP-2</t>
  </si>
  <si>
    <t>District,Upazila, SP and venues of partner agencies (DoC)</t>
  </si>
  <si>
    <t>Aug13-Apr14</t>
  </si>
  <si>
    <t>PSSW-132</t>
  </si>
  <si>
    <t>MC members</t>
  </si>
  <si>
    <t>PSSW-122</t>
  </si>
  <si>
    <t>FMC, CA, GF</t>
  </si>
  <si>
    <t>PSSW-130</t>
  </si>
  <si>
    <t>Accountant of WMCAs</t>
  </si>
  <si>
    <t>PSSW-126</t>
  </si>
  <si>
    <t>OC members</t>
  </si>
  <si>
    <t>PSSW-57</t>
  </si>
  <si>
    <t>Foundation Course for COs</t>
  </si>
  <si>
    <t>PSSW-125</t>
  </si>
  <si>
    <t>Micro Credit Management</t>
  </si>
  <si>
    <t xml:space="preserve">WMCA Credit sub committee </t>
  </si>
  <si>
    <t>Abroad</t>
  </si>
  <si>
    <t xml:space="preserve">AE , UE and SAE District and UZ &amp; SAE (Proj.) </t>
  </si>
  <si>
    <t>RDEC Bhaban</t>
  </si>
  <si>
    <t>Understanding Drawings of Hydraulic Structure</t>
  </si>
  <si>
    <t>SAEs of Upazilas</t>
  </si>
  <si>
    <t>TOT:  LCS Training on Earthwork Methods</t>
  </si>
  <si>
    <t>UE &amp; SAE</t>
  </si>
  <si>
    <t xml:space="preserve"> SAE and Surveyor</t>
  </si>
  <si>
    <t>Earthwork Method for LCS</t>
  </si>
  <si>
    <t>PSSW-111 &amp; 117</t>
  </si>
  <si>
    <t>Construction Monitoring for WMCAs</t>
  </si>
  <si>
    <t>RDEC/Upazila</t>
  </si>
  <si>
    <t>STAAD.Pro Training</t>
  </si>
  <si>
    <t xml:space="preserve">TOT </t>
  </si>
  <si>
    <t>Training of Trainers Course (TOT)</t>
  </si>
  <si>
    <t>PMO &amp; LGED  Officials</t>
  </si>
  <si>
    <t>AutoCAD Training</t>
  </si>
  <si>
    <t>Sub-Total-B.</t>
  </si>
  <si>
    <t>O&amp;M Training for Asst. UE &amp; UEs</t>
  </si>
  <si>
    <t>Asst. UE &amp; UEs</t>
  </si>
  <si>
    <t>O&amp;M Training for Upazila SAE &amp; CO</t>
  </si>
  <si>
    <t>Upazila SAE, Cos &amp; SAE</t>
  </si>
  <si>
    <t>Region/Dist.</t>
  </si>
  <si>
    <t>O&amp;M Training for WMCA Members</t>
  </si>
  <si>
    <t>WMCA Executive Committee &amp; O&amp;M Sub-Com. Members</t>
  </si>
  <si>
    <t>Ongoing Subproject</t>
  </si>
  <si>
    <t>TOT on Sustainable Agriculture Production</t>
  </si>
  <si>
    <t>Aug13-May14</t>
  </si>
  <si>
    <t>PSSW-145</t>
  </si>
  <si>
    <t>Demand Led Training (Farm water Management,Seed processing and Value Chain Mgt)</t>
  </si>
  <si>
    <t>Selected WMCA Members</t>
  </si>
  <si>
    <t>RDA, ATI, and SP Level</t>
  </si>
  <si>
    <t>PSSW-147</t>
  </si>
  <si>
    <t>Women's on farm IGAs</t>
  </si>
  <si>
    <t>Sustainable Agriculture Production</t>
  </si>
  <si>
    <t>ATIs</t>
  </si>
  <si>
    <t>Agriculture Resource Management</t>
  </si>
  <si>
    <t>SP Agriculture Production Plan Preparation</t>
  </si>
  <si>
    <t>Demonstration and Field day</t>
  </si>
  <si>
    <t>All WMCA members</t>
  </si>
  <si>
    <t>SP Land Use Plan &amp;  Map Preparation</t>
  </si>
  <si>
    <t>PSSW-85, 86,87,88,89,160(Six topics merged)</t>
  </si>
  <si>
    <t>PSSWRSP Fisheries Program mgt Training (Natural and Culture</t>
  </si>
  <si>
    <t>YTC, Savar, Dhaka &amp;FSMF,DOF, Norshindi</t>
  </si>
  <si>
    <t>July13-June14</t>
  </si>
  <si>
    <t>PSSW-156 ,157,158,161,162,163 &amp;174 (Merged 7 topics)</t>
  </si>
  <si>
    <t>Demonstrations Selected Project Packages and Training on Fish Culture Technique incl. (Natural and Culture) &amp; Demonstration Selected Package (incl. Sanctuary and Mitigation)</t>
  </si>
  <si>
    <t>FSMF,DOF, norshindi &amp;YTC, Savar, Dhaka</t>
  </si>
  <si>
    <t>Training in Fisheries Extension Support for Fish Production (about 50% time to be on Natural Fisheries Aspect)</t>
  </si>
  <si>
    <t>Real Fishermen and Dependent Subsistence Fishers, Community Fisheries Extension Agent (Selected WMCA members)</t>
  </si>
  <si>
    <t>Preparation and Monitoring of Environmental Mitigation Plan (EMP)</t>
  </si>
  <si>
    <t xml:space="preserve">Field Engr. Socio Economist,CO, CA Mem. of WMCA / MC,  </t>
  </si>
  <si>
    <t>PSSW-93</t>
  </si>
  <si>
    <t>a) Environmental Laboratory and Water Quality Testing: Course-1</t>
  </si>
  <si>
    <t>Selected LGED Lab Technicians, Lab Asstt. &amp; Agri/Fish Faci.</t>
  </si>
  <si>
    <t>PSSW-167</t>
  </si>
  <si>
    <t>Field Level (WMCA office)</t>
  </si>
  <si>
    <t>PSSW-168</t>
  </si>
  <si>
    <t>TOT on Environmental Issues, Impact &amp; Management</t>
  </si>
  <si>
    <t xml:space="preserve">Asstt. Engr, UE, Sr. Sociologist, Socio Eco,Selected WMCA Chairman/Secretary/Women members </t>
  </si>
  <si>
    <t>Asstt.Engr/UE</t>
  </si>
  <si>
    <t>District XEN Office</t>
  </si>
  <si>
    <t>Gender Awareness Training for DWA and others</t>
  </si>
  <si>
    <t xml:space="preserve">Dist.Women affairs and others </t>
  </si>
  <si>
    <t>District /Division</t>
  </si>
  <si>
    <t>Agriculture, Fisheries &amp; General Facilitator, O&amp;M Facilitator and CO/CA</t>
  </si>
  <si>
    <t xml:space="preserve"> Female Members of WMCA</t>
  </si>
  <si>
    <t>Male and Female Members of WMcA</t>
  </si>
  <si>
    <t>Women's Day 2014 Celebration and Foundation Training</t>
  </si>
  <si>
    <t>WMCA members,LGED Staff and other stakeholders</t>
  </si>
  <si>
    <t>PSSW- 49</t>
  </si>
  <si>
    <t>Why Resettlement ? Theory &amp; Practical of Resettlement</t>
  </si>
  <si>
    <t>XEN, LGED</t>
  </si>
  <si>
    <t>Training on Resettlement Planning &amp; Implementation</t>
  </si>
  <si>
    <t>Sr. AE, UE, LGED</t>
  </si>
  <si>
    <t>Orientation on Resettlement</t>
  </si>
  <si>
    <t>Training on Land Acquisition</t>
  </si>
  <si>
    <t>Sr. Sociologist &amp; Socio-Economist</t>
  </si>
  <si>
    <t>Sub Total G</t>
  </si>
  <si>
    <t>Sub Total F</t>
  </si>
  <si>
    <t>Sub Total D</t>
  </si>
  <si>
    <t>Sub Total C</t>
  </si>
  <si>
    <t xml:space="preserve">Management and Leadership </t>
  </si>
  <si>
    <t>MNGT</t>
  </si>
  <si>
    <t xml:space="preserve">Type of Courses </t>
  </si>
  <si>
    <t>Social Safeguard (Social, Environment, Climate, Gender issue)</t>
  </si>
  <si>
    <t>ECOA</t>
  </si>
  <si>
    <t>On the Job (Bridge works - sub soil boring and casting, scafolding, pre-stressing etc.  )</t>
  </si>
  <si>
    <t>Grand Total (Revenue &amp; Dev.  Budget)</t>
  </si>
  <si>
    <t>Summary of Training  Achievement (Plan Vs. Achievement), FY : 2012-2013</t>
  </si>
  <si>
    <t>Revised Plan</t>
  </si>
  <si>
    <t>Rev. Allocation (LT)</t>
  </si>
  <si>
    <t>Remark</t>
  </si>
  <si>
    <t>Close Jun/13</t>
  </si>
  <si>
    <t>Detailed Training Achievement (Plan Vs. Achievement): FY : 2012-2013</t>
  </si>
  <si>
    <t>Sub-Total (Rev)</t>
  </si>
  <si>
    <t>Sub Total (Revenue)</t>
  </si>
  <si>
    <t xml:space="preserve">33 Received </t>
  </si>
  <si>
    <t xml:space="preserve">192 persons received </t>
  </si>
  <si>
    <t>QCT-1(S)</t>
  </si>
  <si>
    <t>LGED Gender Strategy and Action Plan upto 2013-'15</t>
  </si>
  <si>
    <t xml:space="preserve">Project Identification, preparation, appraisal and approval </t>
  </si>
  <si>
    <t>NAPD/BIAM</t>
  </si>
  <si>
    <t>DPP</t>
  </si>
  <si>
    <t>List of Training Courses (TRAINING PLAN)  for the FY : 2013-2014</t>
  </si>
  <si>
    <t>Aug/13-Mar/14</t>
  </si>
  <si>
    <t>ASUR</t>
  </si>
  <si>
    <t>Advanced surveying icuding leveling and Total Station Survey</t>
  </si>
  <si>
    <t>Sept-Dec/13</t>
  </si>
  <si>
    <t>Closing on next Jun'14</t>
  </si>
  <si>
    <t>Commenced from Mar'13</t>
  </si>
  <si>
    <t>Quarterly Progress Review Meetings</t>
  </si>
  <si>
    <t>Workshop on Design, Construction and O&amp;M of Buried Pipe</t>
  </si>
  <si>
    <t>TOT: O&amp;M Training</t>
  </si>
  <si>
    <t>Agricultural Production and Land Use Plan Preparation</t>
  </si>
  <si>
    <t>PSSWRSP-ADB</t>
  </si>
  <si>
    <t xml:space="preserve">WMCA members &amp; other related officials for Bhogai river Rubber Dam </t>
  </si>
  <si>
    <t xml:space="preserve">WMCA members &amp; other related officials for Dhorola river Rubber Dam </t>
  </si>
  <si>
    <t>WMCA members &amp; other related officials for Purnobhaba river Rubber Dam</t>
  </si>
  <si>
    <t xml:space="preserve">WMCA members &amp; other related officials for Shelok Khal river Rubber Dam </t>
  </si>
  <si>
    <t xml:space="preserve">WMCA members &amp; other related officials for Tangaon river Rubber Dam </t>
  </si>
  <si>
    <t xml:space="preserve">WMCA members &amp; other related officials for Haldha river Rubber Dam </t>
  </si>
  <si>
    <t xml:space="preserve">WMCA members &amp; other related officials for Longla river Rubber Dam </t>
  </si>
  <si>
    <t>WMCA members &amp; other related officials for Changi river Rubber Dam</t>
  </si>
  <si>
    <t>17- 19/11/13</t>
  </si>
  <si>
    <t>08-10/12/13</t>
  </si>
  <si>
    <t>22-24/12/13</t>
  </si>
  <si>
    <t>25-27/01/14</t>
  </si>
  <si>
    <t>15-17/02/14</t>
  </si>
  <si>
    <t>16- 18/03/14</t>
  </si>
  <si>
    <t>06- 08/04/14</t>
  </si>
  <si>
    <t>19- 21/04/14</t>
  </si>
  <si>
    <t>BARD</t>
  </si>
  <si>
    <t>68, 75, 
89</t>
  </si>
  <si>
    <t>District Level Workshop to review and assess subproject Institutional, Agricultural, Fisheries and Livestock development activities</t>
  </si>
  <si>
    <t>26, 27, 
50</t>
  </si>
  <si>
    <t>O&amp;M training</t>
  </si>
  <si>
    <t>ICM: Integreted Crop Management</t>
  </si>
  <si>
    <t>Demand-led training on Agriculture\</t>
  </si>
  <si>
    <t>Fisheries Program  Management Training 2</t>
  </si>
  <si>
    <t>Subproject Fisheries Development Plan</t>
  </si>
  <si>
    <t>On-site Fisheries training</t>
  </si>
  <si>
    <t>Fisheries Exchange Visits</t>
  </si>
  <si>
    <t>ToT on Environmental issues including Environmental Mitigation Plan (90)</t>
  </si>
  <si>
    <t>Why Gender Matters</t>
  </si>
  <si>
    <t>Gender Awareness Training for Engineers at District and Upazila Level</t>
  </si>
  <si>
    <t>Income Generating Ideas and Suggestions</t>
  </si>
  <si>
    <r>
      <t xml:space="preserve">City Cor: </t>
    </r>
    <r>
      <rPr>
        <sz val="7"/>
        <rFont val="Arial"/>
        <family val="2"/>
      </rPr>
      <t>(XEN,AE,SAE)</t>
    </r>
    <r>
      <rPr>
        <sz val="8"/>
        <rFont val="Arial"/>
        <family val="2"/>
      </rPr>
      <t xml:space="preserve">; </t>
    </r>
  </si>
  <si>
    <r>
      <t xml:space="preserve">LGED:  </t>
    </r>
    <r>
      <rPr>
        <sz val="7"/>
        <rFont val="Arial"/>
        <family val="2"/>
      </rPr>
      <t>(XEN,Sr.AE,AE,UE,UAE,SAE,SUR)</t>
    </r>
    <r>
      <rPr>
        <sz val="8"/>
        <rFont val="Arial"/>
        <family val="2"/>
      </rPr>
      <t xml:space="preserve"> </t>
    </r>
  </si>
  <si>
    <r>
      <t xml:space="preserve"> DPHE: </t>
    </r>
    <r>
      <rPr>
        <sz val="7"/>
        <rFont val="Arial"/>
        <family val="2"/>
      </rPr>
      <t>(XEN,AE,SAE)</t>
    </r>
  </si>
  <si>
    <r>
      <t>Beneficiaries, Road maintenance and Market labourers &amp;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Women traders</t>
    </r>
  </si>
  <si>
    <r>
      <t xml:space="preserve">b. Support for marketable crops
</t>
    </r>
    <r>
      <rPr>
        <b/>
        <sz val="9"/>
        <rFont val="Arial"/>
        <family val="2"/>
      </rPr>
      <t>( DAE Component)</t>
    </r>
  </si>
  <si>
    <t>Sub Total B(a):</t>
  </si>
  <si>
    <t>Sub Total B(b):</t>
  </si>
  <si>
    <t>Sub Total (B):</t>
  </si>
  <si>
    <t>Sub Total (C):</t>
  </si>
  <si>
    <t>4. Operation and Maintenance (O&amp;M)</t>
  </si>
  <si>
    <t>Training under Revenue (GoB) Budget</t>
  </si>
  <si>
    <t>STAAD</t>
  </si>
  <si>
    <t>BARD /BIM/BMDC</t>
  </si>
  <si>
    <t>FSMF,DOF, Norshindi &amp;YTC, Savar, Dhaka</t>
  </si>
  <si>
    <t>TOT : Gender in Water Management</t>
  </si>
  <si>
    <t>Dist. Sociologist/SOEs</t>
  </si>
  <si>
    <t>TOT on Gender for Partner agencies</t>
  </si>
  <si>
    <t>Staff from DAE/ATI/DOF/FRI/DWA/DOC and DLA</t>
  </si>
  <si>
    <t>District/Division</t>
  </si>
  <si>
    <t>PSSW-101</t>
  </si>
  <si>
    <t>IWRMU and PSSW officials</t>
  </si>
  <si>
    <t>UP Chairman, Female Members</t>
  </si>
  <si>
    <t xml:space="preserve"> Male and Female Members of selected WMCA</t>
  </si>
  <si>
    <t>Role of Women in WMCA Decision Making</t>
  </si>
  <si>
    <t>PSSW-181</t>
  </si>
  <si>
    <t>Gender Equity for PRA Team</t>
  </si>
  <si>
    <t>PRA Team Members</t>
  </si>
  <si>
    <t>District /Division/RDEC</t>
  </si>
  <si>
    <t xml:space="preserve">WMS traders </t>
  </si>
  <si>
    <t>Function of MMC and Banik Samaity</t>
  </si>
  <si>
    <t>ICT for XEN, &amp; AE</t>
  </si>
  <si>
    <t>Flexible Pavement (WA)</t>
  </si>
  <si>
    <t xml:space="preserve">Flexible Pavement Construction </t>
  </si>
  <si>
    <t xml:space="preserve">Events/ Batches </t>
  </si>
  <si>
    <t>Total Participant</t>
  </si>
  <si>
    <t xml:space="preserve"> Dist. SAE (selected)</t>
  </si>
  <si>
    <t>SE, PD, XEN, UE</t>
  </si>
  <si>
    <t>UE, AE, UAE, SAE</t>
  </si>
  <si>
    <t>LT</t>
  </si>
  <si>
    <t>QCT-5</t>
  </si>
  <si>
    <t>SAE (selected)</t>
  </si>
  <si>
    <t>Sr.AE, AE, UAE, UE (selected)</t>
  </si>
  <si>
    <t xml:space="preserve">Social, Environment and Climate issues </t>
  </si>
  <si>
    <t>XEN (SE off), DD(MSU),Sr.AE</t>
  </si>
  <si>
    <t>RS</t>
  </si>
  <si>
    <t>SENVC</t>
  </si>
  <si>
    <t>GAD</t>
  </si>
  <si>
    <t>Total from Revenue Budget (CTU+RTC)</t>
  </si>
  <si>
    <t>XEN, Sr.AE</t>
  </si>
  <si>
    <t>Sr.AE, AE, UE, UAE</t>
  </si>
  <si>
    <t>XEN,Sr.AE, UE, AE, UAE</t>
  </si>
  <si>
    <t>Total Trainees Planned</t>
  </si>
  <si>
    <t>FND-AE</t>
  </si>
  <si>
    <t>FND-SAE</t>
  </si>
  <si>
    <t>AE</t>
  </si>
  <si>
    <t>Jul-Sept/13</t>
  </si>
  <si>
    <t>Jul-Junt/14</t>
  </si>
  <si>
    <t>Jan-Jun/14</t>
  </si>
  <si>
    <t>Project Courses Implementation by CTU/RTC in collaboration with the Project</t>
  </si>
  <si>
    <t>SE, PD, EE</t>
  </si>
  <si>
    <t>PD, EE</t>
  </si>
  <si>
    <t xml:space="preserve">CIG Training </t>
  </si>
  <si>
    <t>District Start up Workshop</t>
  </si>
  <si>
    <t>District Planning Workshop</t>
  </si>
  <si>
    <t>Environmental and Social Safeguard Issues</t>
  </si>
  <si>
    <t>SE, ,XEN,Sr.AE, UEs, Councillor, Pri Sch. Teacher, ADTL, FRE &amp; CS</t>
  </si>
  <si>
    <t>July 13-June-14</t>
  </si>
  <si>
    <t>Introduction of Environmental Guidelines of LGED.</t>
  </si>
  <si>
    <r>
      <t xml:space="preserve">Specification of works, Work Supervision </t>
    </r>
    <r>
      <rPr>
        <sz val="9"/>
        <color indexed="10"/>
        <rFont val="Arial"/>
        <family val="2"/>
      </rPr>
      <t>(ECRRP)</t>
    </r>
  </si>
  <si>
    <r>
      <t xml:space="preserve">Electronic Procurement (e-GP) </t>
    </r>
    <r>
      <rPr>
        <sz val="9"/>
        <color indexed="10"/>
        <rFont val="Arial Narrow"/>
        <family val="2"/>
      </rPr>
      <t>(HILIP)</t>
    </r>
  </si>
  <si>
    <r>
      <t>Auto Cad Trg. for the Engineering Section Staff of PS</t>
    </r>
    <r>
      <rPr>
        <sz val="9"/>
        <color indexed="10"/>
        <rFont val="Arial"/>
        <family val="2"/>
      </rPr>
      <t xml:space="preserve"> (MGSP)</t>
    </r>
  </si>
  <si>
    <r>
      <t xml:space="preserve">Flexible Pavement Construction  </t>
    </r>
    <r>
      <rPr>
        <sz val="9"/>
        <color indexed="10"/>
        <rFont val="Arial"/>
        <family val="2"/>
      </rPr>
      <t>(MGSP)</t>
    </r>
  </si>
  <si>
    <t>Surveying Course (MGSP)</t>
  </si>
  <si>
    <r>
      <t xml:space="preserve">Public Procurement Rules-2008 </t>
    </r>
    <r>
      <rPr>
        <sz val="9"/>
        <color indexed="10"/>
        <rFont val="Arial"/>
        <family val="2"/>
      </rPr>
      <t>(MGSP)</t>
    </r>
  </si>
  <si>
    <r>
      <t xml:space="preserve">Estimating Course </t>
    </r>
    <r>
      <rPr>
        <sz val="9"/>
        <color indexed="10"/>
        <rFont val="Arial"/>
        <family val="2"/>
      </rPr>
      <t>(MGSP)</t>
    </r>
  </si>
  <si>
    <r>
      <t>Quality Control of Construction Works (QCT-1)</t>
    </r>
    <r>
      <rPr>
        <sz val="9"/>
        <color indexed="10"/>
        <rFont val="Arial"/>
        <family val="2"/>
      </rPr>
      <t xml:space="preserve"> (MGSP)</t>
    </r>
  </si>
  <si>
    <r>
      <t xml:space="preserve">Quality Control of Construction Works (QCT-2) </t>
    </r>
    <r>
      <rPr>
        <sz val="9"/>
        <color indexed="10"/>
        <rFont val="Arial"/>
        <family val="2"/>
      </rPr>
      <t>(MGSP)</t>
    </r>
  </si>
  <si>
    <r>
      <t xml:space="preserve">AutoCAD Training </t>
    </r>
    <r>
      <rPr>
        <sz val="9"/>
        <color indexed="10"/>
        <rFont val="Arial"/>
        <family val="2"/>
      </rPr>
      <t>(PSSW)</t>
    </r>
  </si>
  <si>
    <r>
      <t xml:space="preserve">Training of Trainers Course (TOT) </t>
    </r>
    <r>
      <rPr>
        <sz val="9"/>
        <color indexed="10"/>
        <rFont val="Arial"/>
        <family val="2"/>
      </rPr>
      <t>(PSSW)</t>
    </r>
  </si>
  <si>
    <r>
      <t xml:space="preserve">STAAD.Pro Training </t>
    </r>
    <r>
      <rPr>
        <sz val="9"/>
        <color indexed="10"/>
        <rFont val="Arial"/>
        <family val="2"/>
      </rPr>
      <t>(PSSW)</t>
    </r>
  </si>
  <si>
    <r>
      <t xml:space="preserve">Engineering Survey </t>
    </r>
    <r>
      <rPr>
        <sz val="9"/>
        <color indexed="10"/>
        <rFont val="Arial"/>
        <family val="2"/>
      </rPr>
      <t>(PSSW)</t>
    </r>
  </si>
  <si>
    <r>
      <t xml:space="preserve">Understanding Drawings of Hydraulic Structure </t>
    </r>
    <r>
      <rPr>
        <sz val="9"/>
        <color indexed="10"/>
        <rFont val="Arial"/>
        <family val="2"/>
      </rPr>
      <t>(PSSW)</t>
    </r>
  </si>
  <si>
    <r>
      <t>a) Planning Methods</t>
    </r>
    <r>
      <rPr>
        <sz val="9"/>
        <color indexed="10"/>
        <rFont val="Arial"/>
        <family val="2"/>
      </rPr>
      <t xml:space="preserve"> (PSSW)</t>
    </r>
  </si>
  <si>
    <r>
      <t xml:space="preserve">Construction Practices and Quality Control </t>
    </r>
    <r>
      <rPr>
        <sz val="9"/>
        <color indexed="10"/>
        <rFont val="Arial"/>
        <family val="2"/>
      </rPr>
      <t>(PSSW)</t>
    </r>
  </si>
  <si>
    <r>
      <t xml:space="preserve">Laboratory Testing of Construction Materials </t>
    </r>
    <r>
      <rPr>
        <sz val="9"/>
        <color indexed="10"/>
        <rFont val="Arial"/>
        <family val="2"/>
      </rPr>
      <t>(RTIP)</t>
    </r>
  </si>
  <si>
    <r>
      <t xml:space="preserve">Road &amp; Road Structure Maintenance </t>
    </r>
    <r>
      <rPr>
        <sz val="9"/>
        <color indexed="10"/>
        <rFont val="Arial"/>
        <family val="2"/>
      </rPr>
      <t>(RTIP)</t>
    </r>
  </si>
  <si>
    <r>
      <t xml:space="preserve">Participatory Planning and Design Principles; and Implementation Monitoring of Small Scale Water Resources subprojects </t>
    </r>
    <r>
      <rPr>
        <sz val="9"/>
        <color indexed="10"/>
        <rFont val="Arial"/>
        <family val="2"/>
      </rPr>
      <t>(SSW-JICA)</t>
    </r>
  </si>
  <si>
    <r>
      <t xml:space="preserve">Planning Methods and Design Concepts </t>
    </r>
    <r>
      <rPr>
        <sz val="9"/>
        <color indexed="10"/>
        <rFont val="Arial"/>
        <family val="2"/>
      </rPr>
      <t>(SSW-JICA)</t>
    </r>
  </si>
  <si>
    <r>
      <t xml:space="preserve">Understanding Drawings of Hydraulic Structures, Construction Practices and Quality Control and TOT: Construction Monitoring  Training for WMCAs </t>
    </r>
    <r>
      <rPr>
        <sz val="9"/>
        <color indexed="10"/>
        <rFont val="Arial"/>
        <family val="2"/>
      </rPr>
      <t>(SSW-JICA)</t>
    </r>
  </si>
  <si>
    <t>City Region development Project (CRDP)</t>
  </si>
  <si>
    <t xml:space="preserve">Enhancing Resilience to Disastar and the effect of climate Change ProjectEnhancing Resilence </t>
  </si>
  <si>
    <t>Char Development &amp; Settlement Project-IV (CDSP-IV)</t>
  </si>
  <si>
    <t xml:space="preserve">                                    </t>
  </si>
  <si>
    <t>XEN (SE off), Sr. AE, UE, AE</t>
  </si>
  <si>
    <t>COM</t>
  </si>
  <si>
    <t>Basic Computer Operations</t>
  </si>
  <si>
    <t xml:space="preserve">Status </t>
  </si>
  <si>
    <t>Already covered</t>
  </si>
  <si>
    <t>Remaining</t>
  </si>
  <si>
    <t>Accountant, UDA</t>
  </si>
  <si>
    <t xml:space="preserve">UE, AE, UAE, SAE </t>
  </si>
  <si>
    <t>EE, DD, DPD, Sr.AE, UE, AE, UAE</t>
  </si>
  <si>
    <t>EE, Sr.AE, UE, AE, UAE</t>
  </si>
  <si>
    <t>Total HILIP</t>
  </si>
  <si>
    <t>Total  MIDPCR</t>
  </si>
  <si>
    <t xml:space="preserve"> Total PSSWRSP</t>
  </si>
  <si>
    <t xml:space="preserve"> Total RERMP</t>
  </si>
  <si>
    <t xml:space="preserve"> Total RIIP-2</t>
  </si>
  <si>
    <t>Total RRMAIDP</t>
  </si>
  <si>
    <t>Total RTIP-2</t>
  </si>
  <si>
    <t xml:space="preserve">Total of Rubber Dam </t>
  </si>
  <si>
    <t>Total SRIIP</t>
  </si>
  <si>
    <t>TOTAL SWBRDP</t>
  </si>
  <si>
    <t>TOTAL SSW-JICA</t>
  </si>
  <si>
    <t>TOTAL UGIIP-2</t>
  </si>
  <si>
    <t>TOTAL UPPRP</t>
  </si>
  <si>
    <t>ICT &amp; its application</t>
  </si>
  <si>
    <t>EE, UE</t>
  </si>
  <si>
    <t>PSSW-82</t>
  </si>
  <si>
    <t>Orientation of WMCA (Dist. Level)</t>
  </si>
  <si>
    <t>PSSW-175</t>
  </si>
  <si>
    <t>PRA Training</t>
  </si>
  <si>
    <t>PSSW-59</t>
  </si>
  <si>
    <t>Training Course on Social &amp; Institutional aspects</t>
  </si>
  <si>
    <t>b) Hydraulic Structure Design (Regulator, Sluice &amp; Rubber Dam)</t>
  </si>
  <si>
    <t>Understanding drawings of Hydraulic Structure</t>
  </si>
  <si>
    <t>TOT: Training LCS on earthwork methods</t>
  </si>
  <si>
    <t>Earthwork method for LCS</t>
  </si>
  <si>
    <t>Construction monitoring for WMCAs</t>
  </si>
  <si>
    <t>STAD</t>
  </si>
  <si>
    <t>STAAD.Pro training</t>
  </si>
  <si>
    <t>Auto CAD training</t>
  </si>
  <si>
    <t>O&amp;M Training for UEs</t>
  </si>
  <si>
    <t>PSSW-73</t>
  </si>
  <si>
    <t>O&amp;M Training Review (follow-up)</t>
  </si>
  <si>
    <t>O&amp;M Training for Upzaila SAE &amp; CO</t>
  </si>
  <si>
    <t>O&amp;M Training for WMCA</t>
  </si>
  <si>
    <t>WMCA: Building O&amp;M Awareness</t>
  </si>
  <si>
    <t>PSSW-117</t>
  </si>
  <si>
    <t>Training for New WMCA O&amp;M Committee</t>
  </si>
  <si>
    <t>PSSW-118</t>
  </si>
  <si>
    <t>O&amp;M Training for PSSWRSP Sub-Projects (Follow-up)</t>
  </si>
  <si>
    <t>Review of SP Agric. Dev't &amp; Effect Monitoring</t>
  </si>
  <si>
    <t>262</t>
  </si>
  <si>
    <t>TOT on sustainable agriculture production</t>
  </si>
  <si>
    <t>Demand Led Training (Farm Water Management)</t>
  </si>
  <si>
    <t>Demand Led Training (Seed Production)</t>
  </si>
  <si>
    <t>Sustainable agriculture production</t>
  </si>
  <si>
    <t>Agriculture resources management (Soil, Land, water)</t>
  </si>
  <si>
    <t>Agriculture resources management (Value Chain Management)</t>
  </si>
  <si>
    <t>SP Agriculture Production Plan preparation</t>
  </si>
  <si>
    <t>Demonstration and Field days Sustainable Agriculture Production</t>
  </si>
  <si>
    <t>SP Land Use Plan &amp; Preparation Map</t>
  </si>
  <si>
    <t>PSSWRSP Fisheries Program mgt Training (Natural and Culture)</t>
  </si>
  <si>
    <t>PSSW-89</t>
  </si>
  <si>
    <t>PSSWRSP Fisheries Programme Orientation Workshop</t>
  </si>
  <si>
    <t>PSSW-156&amp;158</t>
  </si>
  <si>
    <t>Demonstrations- Selected Packages  and Training on Fish Culture Technique incl. (Natural and Culture) &amp; Demonstration-Selected Package (incl. Sanctuary and Mitigation)</t>
  </si>
  <si>
    <t>PSSW-157</t>
  </si>
  <si>
    <t>Training in Fisheries Extension Support for Fish Production (about 50% time to be on Natural FisheriesAspect)</t>
  </si>
  <si>
    <t>PSSW - 90</t>
  </si>
  <si>
    <r>
      <rPr>
        <u/>
        <sz val="9"/>
        <color indexed="8"/>
        <rFont val="Arial"/>
        <family val="2"/>
      </rPr>
      <t>Foundation Course:</t>
    </r>
    <r>
      <rPr>
        <sz val="9"/>
        <rFont val="Arial"/>
        <family val="2"/>
      </rPr>
      <t xml:space="preserve"> Environmental Laboratory and water Quality </t>
    </r>
  </si>
  <si>
    <t>PSSW - 92</t>
  </si>
  <si>
    <t>Preparation and Monitoring of  Environmental Mitigation Plan (EMP)</t>
  </si>
  <si>
    <t>PSSW - 93</t>
  </si>
  <si>
    <t xml:space="preserve">a) Environmental Laboratory and water Quality Testing : Course-1 </t>
  </si>
  <si>
    <t>b) Environmental Laboratory and water Quality Testing : Course-2</t>
  </si>
  <si>
    <t>c) Environmental Laboratory and water Quality Testing : Course-3</t>
  </si>
  <si>
    <t>d) Environmental Laboratory and water Quality Testing : Course-4</t>
  </si>
  <si>
    <t>PSSW - 94</t>
  </si>
  <si>
    <t>TOT on Understanding of Environmental Aspects  and their Management</t>
  </si>
  <si>
    <t xml:space="preserve">PSSW - 167    </t>
  </si>
  <si>
    <t>PSSW - 168</t>
  </si>
  <si>
    <t>TOT on environmental issues, Impact and Management</t>
  </si>
  <si>
    <t>TOT: Gender in Water Management</t>
  </si>
  <si>
    <t xml:space="preserve">Gender Awareness Training  </t>
  </si>
  <si>
    <t>TOTon Gender for Partner Agencies</t>
  </si>
  <si>
    <t>Role of women in WMCA decission Making.</t>
  </si>
  <si>
    <t>Women's Day 2013 celebration and Foundation Training</t>
  </si>
  <si>
    <t>Gender Equity of PRA Team</t>
  </si>
  <si>
    <t xml:space="preserve">Training on Resettlement Planing &amp; Implementation </t>
  </si>
  <si>
    <t xml:space="preserve">Training on Resettlement Plan Implementation </t>
  </si>
  <si>
    <t xml:space="preserve">Training on Payment Modality of Resettlement Plan </t>
  </si>
  <si>
    <t>Orientation Course on Resettlement Plan</t>
  </si>
  <si>
    <t xml:space="preserve">Training on Resettlement </t>
  </si>
  <si>
    <t>Training on Land Acquesation</t>
  </si>
  <si>
    <t>Graphical Comparision of Training Progress (Plan versus Achievement), 2012-13</t>
  </si>
  <si>
    <t>Sub Total ECRRP</t>
  </si>
  <si>
    <t>Total SCBRMP</t>
  </si>
  <si>
    <t xml:space="preserve">Training &amp; Workshops for capacity development of Government and project institutions </t>
  </si>
  <si>
    <t>A. Climate Change</t>
  </si>
  <si>
    <t xml:space="preserve">CCRIP/O3.6.1 </t>
  </si>
  <si>
    <t>National Workshop on Climate Change Adaptation.</t>
  </si>
  <si>
    <t>Stakeholders at National level</t>
  </si>
  <si>
    <t>Sep'13</t>
  </si>
  <si>
    <t>CCRIP/O3.6.2</t>
  </si>
  <si>
    <t>District Workshops on Climate Change Hazards.</t>
  </si>
  <si>
    <t>Stakeholders at District  level</t>
  </si>
  <si>
    <t>1.347</t>
  </si>
  <si>
    <t>Oct'13 to DecDec'13</t>
  </si>
  <si>
    <t xml:space="preserve">CCRIP/O3.6.3 </t>
  </si>
  <si>
    <t xml:space="preserve"> Upazila Workshops on Climate Change Hazards, Impacts and Adaptation.</t>
  </si>
  <si>
    <t>Stakeholders at Upazila  level</t>
  </si>
  <si>
    <t>Oct'13 to Dec'13</t>
  </si>
  <si>
    <t>4</t>
  </si>
  <si>
    <t xml:space="preserve">CCRIP/O3.6.4 </t>
  </si>
  <si>
    <t>Project-level Workshops on Climate Change Hazards, Impacts and Adaptation.</t>
  </si>
  <si>
    <t>Official of CCRIP</t>
  </si>
  <si>
    <t>Jan'14 to May'14</t>
  </si>
  <si>
    <t>B. Project Awareness and Implementation</t>
  </si>
  <si>
    <t>5</t>
  </si>
  <si>
    <t>CCRIP/O3.6.6</t>
  </si>
  <si>
    <t xml:space="preserve"> Project Orientation Workshops for Upazilla Chairmen and UP Chairmen.</t>
  </si>
  <si>
    <t xml:space="preserve"> Upazilla Chairmen and UP Chairmen</t>
  </si>
  <si>
    <t>Jan'14 to June'14</t>
  </si>
  <si>
    <t>6</t>
  </si>
  <si>
    <t xml:space="preserve">CCRIP/O3.6.9 </t>
  </si>
  <si>
    <t>Rural Market Participatory Planning Workshops.</t>
  </si>
  <si>
    <t xml:space="preserve">Stakeholders of Rural Market </t>
  </si>
  <si>
    <t>2.67</t>
  </si>
  <si>
    <t>7</t>
  </si>
  <si>
    <t>CCRIP/O3.6.10</t>
  </si>
  <si>
    <t xml:space="preserve"> Market Management Workshops.</t>
  </si>
  <si>
    <t xml:space="preserve"> Market Management Committee (MMC)</t>
  </si>
  <si>
    <t>8</t>
  </si>
  <si>
    <t>CCRIP/O3.6.11</t>
  </si>
  <si>
    <t xml:space="preserve"> Market Users and Stakeholders Workshops.</t>
  </si>
  <si>
    <t xml:space="preserve">Market Management Committee (MMC) &amp; Stakeholders of Rural Market </t>
  </si>
  <si>
    <t>CCRIP/O3.6.12</t>
  </si>
  <si>
    <t xml:space="preserve"> Local Contracting Society Awareness Workshops.</t>
  </si>
  <si>
    <t>Nov'13 to Dec'13</t>
  </si>
  <si>
    <t>C. Local training for project staff (IFAD)</t>
  </si>
  <si>
    <t>10</t>
  </si>
  <si>
    <t>CCRIP/O3.6.13</t>
  </si>
  <si>
    <t xml:space="preserve"> Accounting and documents management training .</t>
  </si>
  <si>
    <t xml:space="preserve">Accounting Staff of CCRIP &amp; LGED </t>
  </si>
  <si>
    <t>Aug'13</t>
  </si>
  <si>
    <t>11</t>
  </si>
  <si>
    <t>CCRIP/O3.6.14</t>
  </si>
  <si>
    <t xml:space="preserve"> Double entry accounting system training .</t>
  </si>
  <si>
    <t>12</t>
  </si>
  <si>
    <t xml:space="preserve">CCRIP/O3.6.15 </t>
  </si>
  <si>
    <t>Accounting software procurement, training and maintenance.</t>
  </si>
  <si>
    <t>Beneficiary Workshops and Training</t>
  </si>
  <si>
    <t>A. General Market Users Workshops and Training</t>
  </si>
  <si>
    <t>13</t>
  </si>
  <si>
    <t xml:space="preserve">CCRIP/O3.6.10 </t>
  </si>
  <si>
    <t>Market Users and Stakeholders. Workshops</t>
  </si>
  <si>
    <t>Stakeholders of Rural Market.</t>
  </si>
  <si>
    <t xml:space="preserve">Nov'13 </t>
  </si>
  <si>
    <t>14</t>
  </si>
  <si>
    <t xml:space="preserve"> Market Rules and Regulations Training.</t>
  </si>
  <si>
    <t xml:space="preserve"> Market Management Committee (MMC).</t>
  </si>
  <si>
    <t>Nov'13  to Dec' 13</t>
  </si>
  <si>
    <t>15</t>
  </si>
  <si>
    <t xml:space="preserve"> Market Operation and Maintenance Training /b.</t>
  </si>
  <si>
    <t xml:space="preserve"> Market Management Committee (MMC)  &amp; Stakeholders of Rural Market.</t>
  </si>
  <si>
    <t>Nov'13 to Jan'14</t>
  </si>
  <si>
    <t>16</t>
  </si>
  <si>
    <t xml:space="preserve"> Market Management Committee &amp; Stakeholders of Rural Market.</t>
  </si>
  <si>
    <t>April'14</t>
  </si>
  <si>
    <t>B. Women Market Users Workshops and Training /d</t>
  </si>
  <si>
    <t>17</t>
  </si>
  <si>
    <t xml:space="preserve"> Women Market Section Users Workshops /e.</t>
  </si>
  <si>
    <t>Women Entrepreneur.</t>
  </si>
  <si>
    <t>Feb'14 to April'14</t>
  </si>
  <si>
    <t>18</t>
  </si>
  <si>
    <t>CCRIP/O3.6.15</t>
  </si>
  <si>
    <t xml:space="preserve"> Environment and Social Safeguards Workshops.</t>
  </si>
  <si>
    <t>Dec'13</t>
  </si>
  <si>
    <t>19</t>
  </si>
  <si>
    <t xml:space="preserve">CCRIP/O3.6.17 </t>
  </si>
  <si>
    <t>Market Management Committee and Banik Samity Functions Training.</t>
  </si>
  <si>
    <t xml:space="preserve"> Market Management Committee (MMC)  &amp;  Banik Samity .</t>
  </si>
  <si>
    <t>Dec'13 to Jan'14</t>
  </si>
  <si>
    <t>20</t>
  </si>
  <si>
    <t>CCRIP/O3.6.18</t>
  </si>
  <si>
    <t xml:space="preserve"> Women Temporary Market Users Workshops.</t>
  </si>
  <si>
    <t>Feb'14</t>
  </si>
  <si>
    <t>C. Labor Contracting Society Workshops and Training</t>
  </si>
  <si>
    <t>21</t>
  </si>
  <si>
    <t>CCRIP/O3.6.19</t>
  </si>
  <si>
    <t xml:space="preserve"> Orientation Workshops /f.</t>
  </si>
  <si>
    <t>LCS.</t>
  </si>
  <si>
    <t>Sep'13 to Oct'13</t>
  </si>
  <si>
    <t>22</t>
  </si>
  <si>
    <t>CCRIP/O3.6.20</t>
  </si>
  <si>
    <t xml:space="preserve"> LCS Formation and Management Training.</t>
  </si>
  <si>
    <t>Sep'13 to Dec'13</t>
  </si>
  <si>
    <t>23</t>
  </si>
  <si>
    <t>CCRIP/O3.6.21</t>
  </si>
  <si>
    <t xml:space="preserve"> Savings and Financial Management.</t>
  </si>
  <si>
    <t>24</t>
  </si>
  <si>
    <t xml:space="preserve">CCRIP/O3.6.22 </t>
  </si>
  <si>
    <t>Procurement.</t>
  </si>
  <si>
    <t>25</t>
  </si>
  <si>
    <t xml:space="preserve">CCRIP/O3.6.23 </t>
  </si>
  <si>
    <t>Contract Management.</t>
  </si>
  <si>
    <t>26</t>
  </si>
  <si>
    <t>CCRIP/O3.6.24</t>
  </si>
  <si>
    <t xml:space="preserve"> Health and Hygiene.</t>
  </si>
  <si>
    <t>D. MMC, WMS, training and exchange visits (IFAD)</t>
  </si>
  <si>
    <t>27</t>
  </si>
  <si>
    <t>CCRIP/O3.6.31</t>
  </si>
  <si>
    <t xml:space="preserve"> Upazila Market Management workshop /g.</t>
  </si>
  <si>
    <t>Market Management Committee  (MMC) &amp; Women Entrepreneur for WMS.</t>
  </si>
  <si>
    <t>Aug'13 to May'14</t>
  </si>
  <si>
    <t>28</t>
  </si>
  <si>
    <t>CCRIP/O3.6.32</t>
  </si>
  <si>
    <t xml:space="preserve"> Market User and Stakeholder workshop /h</t>
  </si>
  <si>
    <t>29</t>
  </si>
  <si>
    <t>CCRIP/O3.6.33</t>
  </si>
  <si>
    <t xml:space="preserve"> Market Management Committee initial training /i.</t>
  </si>
  <si>
    <t>Sep'13 to Feb'14</t>
  </si>
  <si>
    <t>Total of  Coastal Climate (CCRIP)</t>
  </si>
  <si>
    <t xml:space="preserve">Sub Total </t>
  </si>
  <si>
    <t xml:space="preserve">Gender and Development Awareness training </t>
  </si>
  <si>
    <t>Total of ECRRP</t>
  </si>
  <si>
    <t>Total Enhancing Resilience</t>
  </si>
  <si>
    <t>Total of  GRDIRDP</t>
  </si>
  <si>
    <t>Total of HILIP</t>
  </si>
  <si>
    <t>Total of CDSP-IV</t>
  </si>
  <si>
    <t>Total of  CRDP</t>
  </si>
  <si>
    <t>Total MGSP</t>
  </si>
  <si>
    <t>Total NOBIDEP</t>
  </si>
  <si>
    <t xml:space="preserve">Sub Total Resettlement </t>
  </si>
  <si>
    <t>Total of PSSWRDP</t>
  </si>
  <si>
    <t>Total of SRIIP</t>
  </si>
  <si>
    <t>Total of SWBRDP</t>
  </si>
  <si>
    <t xml:space="preserve"> Total of SSWRDP-JICA</t>
  </si>
  <si>
    <t>Total of SCBRMP</t>
  </si>
  <si>
    <t>Total of UGIIP-2</t>
  </si>
  <si>
    <t>Total of UPPRP</t>
  </si>
  <si>
    <t xml:space="preserve">Total  under Project Funding </t>
  </si>
  <si>
    <r>
      <t>Coastal Climate Resilient Infrastructure Project (CCRIP)</t>
    </r>
    <r>
      <rPr>
        <b/>
        <sz val="8"/>
        <color indexed="12"/>
        <rFont val="Arial"/>
        <family val="2"/>
      </rPr>
      <t xml:space="preserve"> </t>
    </r>
    <r>
      <rPr>
        <b/>
        <sz val="10"/>
        <color indexed="12"/>
        <rFont val="Arial"/>
        <family val="2"/>
      </rPr>
      <t>(details will be finalized after mobilization of Consultants)</t>
    </r>
  </si>
  <si>
    <t>Construction Practices  and Quality Control PSSWRDSP</t>
  </si>
  <si>
    <t>Understanding Drawing og Hydraulic Structures PSSWRDP</t>
  </si>
  <si>
    <t>Engineering Survey (Plane Table and Levelling) PSSWRDSP</t>
  </si>
  <si>
    <t>Plane Table and Levelling Survey (SSW_JICA)</t>
  </si>
  <si>
    <t>OJT on Building Works (Funding from PEDP-3)</t>
  </si>
  <si>
    <t>Foundation Training for AE (1 course by NOBIDEP)</t>
  </si>
  <si>
    <t>Economic Analysis of Infrastructure Projects (Funding from RTIP-2)</t>
  </si>
  <si>
    <t>Project Management (Funding from RTIP-2)</t>
  </si>
  <si>
    <t>Building Contruction Management (Funding from PEDP-3)</t>
  </si>
  <si>
    <t>Concrete and Building works (Funding from HILIP)</t>
  </si>
  <si>
    <t>Supervision of Infrastructure Construction (Funding from HILIP)</t>
  </si>
  <si>
    <t>Plane table and Levelling Survey (Funding from PSSWRDP)</t>
  </si>
  <si>
    <t xml:space="preserve"> Plumbing and Sanitary Works (Funding from PEDP-3)</t>
  </si>
  <si>
    <t>ICT &amp; its application (NOBIDEP)</t>
  </si>
  <si>
    <t>ICT &amp; its application (CDSP- IV)</t>
  </si>
  <si>
    <t>INS</t>
  </si>
  <si>
    <t xml:space="preserve">Inspection and reporting </t>
  </si>
  <si>
    <t>Grand Total (Rev + Proj)</t>
  </si>
  <si>
    <t>Rev. Allocation (Lakh Taka)</t>
  </si>
  <si>
    <t>Rev. Plan</t>
  </si>
  <si>
    <t xml:space="preserve">Basic concept on Quality Control </t>
  </si>
  <si>
    <t xml:space="preserve">Contractors and Mistries </t>
  </si>
  <si>
    <t>BQC</t>
  </si>
  <si>
    <t xml:space="preserve">Dist </t>
  </si>
  <si>
    <t>Oct-Mar/14</t>
  </si>
  <si>
    <t>Central Training Unit, HQ</t>
  </si>
  <si>
    <t>Regional  Training Centre (RTC)</t>
  </si>
  <si>
    <t>TU courses Funded by Projects</t>
  </si>
  <si>
    <t>Project Courses Implementation by CTU in Collaboration with CTU</t>
  </si>
  <si>
    <t xml:space="preserve">Regional Training Centers (RTC) </t>
  </si>
  <si>
    <t>C)</t>
  </si>
  <si>
    <t>Coastal Climate Resilient Infratructure Project (CCRIP)</t>
  </si>
  <si>
    <t>Northern Bangladesh Integrated Development Project (NOBIDEP)</t>
  </si>
  <si>
    <t>Institutional Development of WMCA (Need of IWRM Unit) (PSSWRP/SSW-JICA)</t>
  </si>
  <si>
    <t>SAE, Com. Ope, UDA, Acct</t>
  </si>
  <si>
    <t xml:space="preserve">Sr.AE,UE, AE, UAE, SAE </t>
  </si>
  <si>
    <t xml:space="preserve">Tenderers </t>
  </si>
  <si>
    <t xml:space="preserve">Bank officials </t>
  </si>
  <si>
    <t>e-GP(UZ)</t>
  </si>
  <si>
    <t>e-GP(B)</t>
  </si>
  <si>
    <t>e-GP(Te)</t>
  </si>
  <si>
    <t>RTC/Dist</t>
  </si>
  <si>
    <t>Sept-Dec/14</t>
  </si>
  <si>
    <t>Sept-Dec/15</t>
  </si>
  <si>
    <t>Sept-Dec/16</t>
  </si>
  <si>
    <t>Sept-Dec/17</t>
  </si>
  <si>
    <t>Upazila Shahar Infrastructure Development Project (UTIDP)</t>
  </si>
  <si>
    <t xml:space="preserve">Training on Pourashava Planning </t>
  </si>
  <si>
    <t>Mayor, secretary, Urban planner, EE, AE</t>
  </si>
  <si>
    <t>PourP</t>
  </si>
  <si>
    <t>CTU, RTC</t>
  </si>
  <si>
    <t>Oct/13-Mar/14</t>
  </si>
  <si>
    <t>Foundation Training for SAE (5 course by NOBIDEP &amp; others)</t>
  </si>
  <si>
    <t>ICT and its application (RTIP-2)</t>
  </si>
  <si>
    <t>ICT and its application (HILIP)</t>
  </si>
  <si>
    <t>SAE, Com. Ope, UD, Acctt</t>
  </si>
  <si>
    <t>Procurement Mangement  (PPA'06 + PPR'08) (PPRP-II-AF)</t>
  </si>
  <si>
    <t>Electronic GovernmentProcurement (PPRP-II-AF)</t>
  </si>
  <si>
    <t>Electronic Government Procurement (PPRP-II-AF)</t>
  </si>
  <si>
    <t xml:space="preserve"> Electronic Government Procurement (PPRP-II-AF)</t>
  </si>
  <si>
    <t>PMgt</t>
  </si>
  <si>
    <t>Bridge Planning and Construction Management (Supervision)</t>
  </si>
  <si>
    <t xml:space="preserve"> Bridge Construction Management (Pre-stressed)</t>
  </si>
  <si>
    <t>Bridge Planning and Construction Management (Hydro-morphology)</t>
  </si>
  <si>
    <t xml:space="preserve">Refresher Course 1 on Quality Control </t>
  </si>
  <si>
    <t>PPR-S</t>
  </si>
  <si>
    <t>PPR-A</t>
  </si>
  <si>
    <t xml:space="preserve"> Public Procurement Rules 2008 and Financial Management </t>
  </si>
  <si>
    <t>Basic Computer Operations (SWBRDP/SRIIP)</t>
  </si>
  <si>
    <t>Road Safety in Construction and Mainrenance of Roads (RTIP-2)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</si>
  <si>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</si>
  <si>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Sub Total CDSP-IV</t>
  </si>
  <si>
    <t>From this year, 2013</t>
  </si>
  <si>
    <t xml:space="preserve">       </t>
  </si>
  <si>
    <t>Rural Employment and Road Maintenance Programme-2</t>
  </si>
  <si>
    <t>TRAINING PLAN  for Women Crew for the March 2015 to May 2017</t>
  </si>
  <si>
    <t>Distribution of Facilitator and Supervisor</t>
  </si>
  <si>
    <t>Name of the District</t>
  </si>
  <si>
    <t>No. of Upazila</t>
  </si>
  <si>
    <t xml:space="preserve"> No. of Union</t>
  </si>
  <si>
    <t>NGO Trainers</t>
  </si>
  <si>
    <t>Remarks</t>
  </si>
  <si>
    <t>Total</t>
  </si>
  <si>
    <t>Name of Team Leader</t>
  </si>
  <si>
    <t>District Name</t>
  </si>
  <si>
    <t>Resource Person</t>
  </si>
  <si>
    <t xml:space="preserve">No. of Batch </t>
  </si>
  <si>
    <t>Detail Topics</t>
  </si>
  <si>
    <t xml:space="preserve">No. of Upazila </t>
  </si>
  <si>
    <t xml:space="preserve">No. of Union </t>
  </si>
  <si>
    <t>Master Training Plan</t>
  </si>
  <si>
    <t xml:space="preserve">Batch/ Facilitator </t>
  </si>
  <si>
    <t>Subject Matter Expert (Days)</t>
  </si>
  <si>
    <t>Batch/Month</t>
  </si>
  <si>
    <t>Duration: March 2015 to May 2017</t>
  </si>
  <si>
    <t xml:space="preserve">Health Facilitator will deliver training as General Facilitator on training days. </t>
  </si>
  <si>
    <t>Detail Training Plan</t>
  </si>
  <si>
    <t>Batch 1</t>
  </si>
  <si>
    <t>Batch Identification</t>
  </si>
  <si>
    <t>Sun</t>
  </si>
  <si>
    <t>Mon</t>
  </si>
  <si>
    <t>Tue</t>
  </si>
  <si>
    <t>Wed</t>
  </si>
  <si>
    <t>Thu</t>
  </si>
  <si>
    <t>Fri</t>
  </si>
  <si>
    <t>Sat</t>
  </si>
  <si>
    <t>Month</t>
  </si>
  <si>
    <t>Field Training Days</t>
  </si>
  <si>
    <t>G.IGA</t>
  </si>
  <si>
    <t>S.IGA</t>
  </si>
  <si>
    <t>Batch 2</t>
  </si>
  <si>
    <t>Batch 3</t>
  </si>
  <si>
    <t>Batch 4</t>
  </si>
  <si>
    <t>Batch 5</t>
  </si>
  <si>
    <t>Batch 6</t>
  </si>
  <si>
    <t>Batch 7</t>
  </si>
  <si>
    <t>Batch 8</t>
  </si>
  <si>
    <t>Batch 9</t>
  </si>
  <si>
    <t>Batch 10</t>
  </si>
  <si>
    <t>Batch 11</t>
  </si>
  <si>
    <t>Batch 12</t>
  </si>
  <si>
    <t>Batch 13</t>
  </si>
  <si>
    <t>Each batch will cover (17 Days +10 Days)=27 days training in each month. In this group 11 batches will arrange same training programme</t>
  </si>
  <si>
    <t>Each batch will cover (17 Days +10 Days)=27 days training in each month. In this group 15 batches will arrange same training programme</t>
  </si>
  <si>
    <t xml:space="preserve">Different types of Social Awareness Counselling (SAC)= 8 days.  
General IGA (G.IGA) =2 days 
Particular IGA (P.IGA)=7 days
Subject Matter Expert will provide Special IGA (S.IGA) training for 10 days in each batch upto 27 months
</t>
  </si>
  <si>
    <t>Each batch will cover (17 Days +10 Days)=27 days training in full training period. In this group 11 batches will arrange same training programme</t>
  </si>
  <si>
    <t>Each batch will cover (17 Days +10 Days)=27 days training in full training period. In this group 15 batches will arrange same training programme</t>
  </si>
  <si>
    <t>Each batch will cover (17 Days +10 Days)=27 days training in full training period. In this group 13 batches 
will arrange same 
training programme.</t>
  </si>
  <si>
    <t>Each batch will cover (17 Days +10 Days)=27 days training in full training period. In this group 14 batches will arrange same training programme.</t>
  </si>
  <si>
    <t>SAC-1</t>
  </si>
  <si>
    <t>SAC-2</t>
  </si>
  <si>
    <t>NGO Supervisor-4, General Training Facilitators - 13 and Health Training Facilitators- 04</t>
  </si>
  <si>
    <t>Batch 14</t>
  </si>
  <si>
    <t>Batch 15</t>
  </si>
  <si>
    <t>Batch 16</t>
  </si>
  <si>
    <t>Batch 17</t>
  </si>
  <si>
    <t>Details Training Plan</t>
  </si>
  <si>
    <t>SAC-3</t>
  </si>
  <si>
    <t>SAC-4</t>
  </si>
  <si>
    <t>SAC-5</t>
  </si>
  <si>
    <t>SAC-6</t>
  </si>
  <si>
    <t>SAC-7</t>
  </si>
  <si>
    <t>SAC-8</t>
  </si>
  <si>
    <t>P.IGA-1</t>
  </si>
  <si>
    <t>P.IGA-2</t>
  </si>
  <si>
    <t>P.IGA-3</t>
  </si>
  <si>
    <t>P.IGA-4</t>
  </si>
  <si>
    <t>P.IGA-5</t>
  </si>
  <si>
    <t>P.IGA-6</t>
  </si>
  <si>
    <t>P.IGA-7</t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</si>
  <si>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P.IGA-7:</t>
    </r>
    <r>
      <rPr>
        <sz val="10"/>
        <rFont val="Arial"/>
      </rPr>
      <t xml:space="preserve"> Particular Income Generating Activities Chapter-7 and </t>
    </r>
    <r>
      <rPr>
        <b/>
        <sz val="10"/>
        <rFont val="Arial"/>
        <family val="2"/>
      </rPr>
      <t>S.IGA:</t>
    </r>
    <r>
      <rPr>
        <sz val="10"/>
        <rFont val="Arial"/>
      </rPr>
      <t xml:space="preserve"> Special Income Generating Activities; 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</si>
  <si>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S.IGA:</t>
    </r>
    <r>
      <rPr>
        <sz val="10"/>
        <rFont val="Arial"/>
      </rPr>
      <t xml:space="preserve"> Special Income Generating Activities; 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</si>
  <si>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S</t>
    </r>
    <r>
      <rPr>
        <b/>
        <sz val="10"/>
        <rFont val="Arial"/>
        <family val="2"/>
      </rPr>
      <t>.IGA:</t>
    </r>
    <r>
      <rPr>
        <sz val="10"/>
        <rFont val="Arial"/>
      </rPr>
      <t xml:space="preserve"> Special Income Generating Activities; </t>
    </r>
  </si>
  <si>
    <t>02 (Two) union/batch</t>
  </si>
  <si>
    <t>Name of the NGO: Name of the NGO: SAMAHAR, Zone: 04 (Munshigonj, Narayangonj, Norshindi and Gazipur)</t>
  </si>
  <si>
    <t>NGO Supervisor-1, General Training Facilitators - 06 and Health Training Facilitators- 02</t>
  </si>
  <si>
    <t>Batch 18</t>
  </si>
  <si>
    <t>District: Munshiganj, Name of Facilitator-   1: Mosammat Amena Khatun</t>
  </si>
  <si>
    <t>District: Munshiganj, Name of Facilitator-2 : Md. Rezaul Islam</t>
  </si>
  <si>
    <t>District: Narayanganj, Name of Facilitator-1 : Md. Moniruzzaman</t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</si>
  <si>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SAC-1 &amp; 2:</t>
    </r>
    <r>
      <rPr>
        <sz val="10"/>
        <rFont val="Arial"/>
      </rPr>
      <t xml:space="preserve"> Social Awareness Counselling Chapter 1 &amp; 2</t>
    </r>
    <r>
      <rPr>
        <b/>
        <sz val="10"/>
        <rFont val="Arial"/>
        <family val="2"/>
      </rPr>
      <t/>
    </r>
  </si>
  <si>
    <t>District: Narayanganj, Name of Facilitator-2 : Shilpy Akter</t>
  </si>
  <si>
    <t>District: Narshigdi, Name of Facilitator-1 : Mohammad Rafiqul Islam</t>
  </si>
  <si>
    <t>District: Narshigdi, Name of Facilitator-2 : Subhro Drang</t>
  </si>
  <si>
    <t>District: Gazipur, Name of Facilitator-1 : Md. Mizanur Rahaman</t>
  </si>
  <si>
    <t>District: Gazipur, Name of Facilitator-2 : Rina Kirtania</t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</si>
  <si>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 xml:space="preserve">G.IGA: </t>
    </r>
    <r>
      <rPr>
        <sz val="10"/>
        <rFont val="Arial"/>
      </rPr>
      <t xml:space="preserve">General Income Generating Activities,  May-15 (1-4), June-15 (5-7) </t>
    </r>
  </si>
  <si>
    <t>District: Munshiganj, Name of Facilitator- 2: Md. Rezaul Islam</t>
  </si>
  <si>
    <t>District: Narayanganj, Name of Facilitator-1:  Md. Moniruzzaman</t>
  </si>
  <si>
    <t>District: Narayanganj, Name of Facilitator-2 :  Shilpy Akter</t>
  </si>
  <si>
    <t>District: Narshingdi, Name of Facilitator-1:  Mohammad Rafiqul Islam</t>
  </si>
  <si>
    <t>District: Gazipur, Name of Facilitator-  1: Md. Mizanur Rahaman</t>
  </si>
  <si>
    <t>District: Gazipur, Name of Facilitator- 2: Rina Kirtania</t>
  </si>
  <si>
    <t>District: Munshiganj, Name of Facilitator- 1:  Mosammat Amena Khatun</t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</si>
  <si>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SAC-3 &amp;  4:</t>
    </r>
    <r>
      <rPr>
        <sz val="10"/>
        <rFont val="Arial"/>
      </rPr>
      <t xml:space="preserve"> Social Awareness Counselling chapter 3 &amp; 4; 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</si>
  <si>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SAC-5 &amp; 6:</t>
    </r>
    <r>
      <rPr>
        <sz val="10"/>
        <rFont val="Arial"/>
      </rPr>
      <t xml:space="preserve"> Social Awareness Counselling chapter 5 &amp; 6 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</si>
  <si>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SAC-5 &amp; 6:</t>
    </r>
    <r>
      <rPr>
        <sz val="10"/>
        <rFont val="Arial"/>
      </rPr>
      <t xml:space="preserve"> Social Awareness Counselling chapter 5 &amp; 6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</si>
  <si>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SAC-7 &amp; 8:</t>
    </r>
    <r>
      <rPr>
        <sz val="10"/>
        <rFont val="Arial"/>
      </rPr>
      <t xml:space="preserve"> Social Awareness Counselling chapter 7 &amp; 8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</si>
  <si>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P.IGA 1 &amp; 2:</t>
    </r>
    <r>
      <rPr>
        <sz val="10"/>
        <rFont val="Arial"/>
      </rPr>
      <t xml:space="preserve"> Particular Income Generating Activities Chapter: 1 &amp; 2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</si>
  <si>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P.IGA 3 &amp; 4:</t>
    </r>
    <r>
      <rPr>
        <sz val="10"/>
        <rFont val="Arial"/>
      </rPr>
      <t xml:space="preserve"> Particular Income Generating Activities, Chapter 3 &amp; 4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</si>
  <si>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P.IGA 56:</t>
    </r>
    <r>
      <rPr>
        <sz val="10"/>
        <rFont val="Arial"/>
      </rPr>
      <t xml:space="preserve"> Particular Income Generating Activities, Chapter 5 &amp; 6</t>
    </r>
  </si>
  <si>
    <r>
      <rPr>
        <b/>
        <sz val="10"/>
        <rFont val="Arial"/>
        <family val="2"/>
      </rPr>
      <t>Note:</t>
    </r>
    <r>
      <rPr>
        <sz val="10"/>
        <rFont val="Arial"/>
      </rPr>
      <t xml:space="preserve"> </t>
    </r>
    <r>
      <rPr>
        <b/>
        <sz val="10"/>
        <rFont val="Arial"/>
        <family val="2"/>
      </rPr>
      <t>P.IGA 5 &amp; 6:</t>
    </r>
    <r>
      <rPr>
        <sz val="10"/>
        <rFont val="Arial"/>
      </rPr>
      <t xml:space="preserve"> Particular Income Generating Activities, Chapter 5 &amp; 6</t>
    </r>
  </si>
  <si>
    <t>District: Narshingdi, Name of Facilitator-2 : Subhro Drang</t>
  </si>
  <si>
    <t>Name of the NGO:- SAMAHAR, Zone: 04 (Munshigonj, Narayangonj, Norsingdi and Gazipur)</t>
  </si>
  <si>
    <t>Name of Faciltators</t>
  </si>
  <si>
    <t>Munshigonj</t>
  </si>
  <si>
    <t>Batch-1:- Holodia &amp; Konokshar Union, UZ:Louholong</t>
  </si>
  <si>
    <t>Faciltator 1- Mosammat Amena Khatun</t>
  </si>
  <si>
    <t>Batch-2:- Kumarvog &amp; Medinimondol Union, UZ:Louholong</t>
  </si>
  <si>
    <t>Batch-3:- Taowtia Union, UZ:Louholong</t>
  </si>
  <si>
    <t>Batch-4:- Bhaguakul &amp; Baghra Union,UZ: Shreenagar</t>
  </si>
  <si>
    <t>Batch-5:- Kolapara &amp; Rarimal Union,UZ:  Shreenagar</t>
  </si>
  <si>
    <t>Batch-6:- Shamshidhi &amp;  Shreenagar Union,UZ: Shreenagar</t>
  </si>
  <si>
    <t>Batch-7:- Batavo &amp; Kukutia Union, UZ:  Shreenagar</t>
  </si>
  <si>
    <t>Batch-8:- Atpara &amp; Tontor Union:, UZ:  Shreenagar</t>
  </si>
  <si>
    <t>Batch-9:- Hashara &amp; Baroimali Union,UZ:  Shreenagar</t>
  </si>
  <si>
    <t>Batch-10:- Birtara &amp; Shologhara Union,UZ: Shreenagar</t>
  </si>
  <si>
    <t>Batch-11:- Shamnagar &amp; Chitrakut Union, UZ: Sirajdhikhan</t>
  </si>
  <si>
    <t>Batch-12:- Kuaien &amp; Rajanagar Union, UZ: Sirajdhikhan</t>
  </si>
  <si>
    <t>Batch-13:- Bashael &amp; Roshunia Union, UZ: Sirajdhikhan</t>
  </si>
  <si>
    <t>Batch-14:- Kola &amp; Jainasar Union, UZ: Sirajdhikhan</t>
  </si>
  <si>
    <t xml:space="preserve">Batch-15:- Ichapura &amp; Madhapara Union, UZ: Sirajdhikhan </t>
  </si>
  <si>
    <t>Batch-16:- Malshanagar &amp; Boiragadi Union, UZ: Sirajdhikhan</t>
  </si>
  <si>
    <t xml:space="preserve">Batch-17:- Baluchar &amp; Lotbodi Union, UZ: Sirajdhikhan </t>
  </si>
  <si>
    <t>Batch-1:- Shiloi &amp; Hamullakandi Union,UZ:  Munshigonj</t>
  </si>
  <si>
    <t>Faciltator 2- Md. Rezaul Islam</t>
  </si>
  <si>
    <t>Batch-2:- Banglabazar &amp; Adhara Union,UZ: Munshigonj</t>
  </si>
  <si>
    <t>Batch-3:- Mohakhali &amp; Bazrujugni Union,UZ: Munshigonj</t>
  </si>
  <si>
    <t>Batch-4:- Ramlal &amp; Lanchshal Union,UZ: Munshigonj</t>
  </si>
  <si>
    <t>Batch-5:-Charkewar Union,UZ:  Munshigonj</t>
  </si>
  <si>
    <t>Batch-6:-Baushia &amp; Guagadia Union ,UZ: Gazaria</t>
  </si>
  <si>
    <t>Batch-7:- Boberchar &amp; Tengorchar Union,UZ:  Gazaria</t>
  </si>
  <si>
    <t>Batch-8:--Gazaria &amp; Imampur Union, UZ:  Gazaria</t>
  </si>
  <si>
    <t>Batch-9:-Baluakandi &amp; Hosendi Union,UZ: Gazaria</t>
  </si>
  <si>
    <t>Batch-10:- Abdullahpur &amp; Betoka Union,UZ: Tongibari</t>
  </si>
  <si>
    <t>Batch-11:- Shonarong &amp; Dinur Union,UZ: Tongibari</t>
  </si>
  <si>
    <t>Batch-12:- Baligaon &amp; OutshahiUnion,UZ: Tongibari</t>
  </si>
  <si>
    <t>Batch-13:- Nachgaon &amp; Sahail Union,UZ: Tongibari</t>
  </si>
  <si>
    <t>Batch-14:- Kamarkhara &amp; Dhighirnar Union,UZ: Tongibari</t>
  </si>
  <si>
    <t>Batch-15:- Josholong &amp; Katadia Union,UZ: Tongibari</t>
  </si>
  <si>
    <t>Batch-16:-Bechgaon &amp; Gaowdia Union,UZ: Louholong</t>
  </si>
  <si>
    <t>Batch-17:- Kolma &amp; Khidirnar Union, UZ:Louholong</t>
  </si>
  <si>
    <t>Narayangonj</t>
  </si>
  <si>
    <t>Batch-1:-  Rupgonj  &amp; Kayetpara Union,UZ: Rupgonj</t>
  </si>
  <si>
    <t>Faciltator 1- Md. Moniruzzaman</t>
  </si>
  <si>
    <t>Batch-2:- Daudpur &amp; Belabo Union,UZ: Rupgonj</t>
  </si>
  <si>
    <t>Batch-3:- Golakandail &amp; Vulta Union,UZ: Rupgonj</t>
  </si>
  <si>
    <t>Batch-4:- Murapara Union,UZ: Rupgonj</t>
  </si>
  <si>
    <t>Batch-5:- Satgaram &amp; Duptara Union,UZ: Araihajar</t>
  </si>
  <si>
    <t>Batch-6:- Fatapur &amp; Pramandi Union,UZ: Araihajar</t>
  </si>
  <si>
    <t>Batch-7:- Mohammadpur &amp; Bishandi Union,UZ: Araihajar</t>
  </si>
  <si>
    <t>Batch-8:- Haijdi &amp; Uchatpura Union,UZ: Araihajar</t>
  </si>
  <si>
    <t>Batch-9:- Sagkanda &amp; Kandapaharia Union,UZ: Araihajar</t>
  </si>
  <si>
    <t>Batch-10:- Shamvupura &amp; Boaidder Bazar Union,UZ:  Sonargaon</t>
  </si>
  <si>
    <t>Batch-11:- Pirojpur Union,UZ:  Sonargaon</t>
  </si>
  <si>
    <t>Batch-1:- Bandhar &amp; Damghar Union,UZ: Bandar</t>
  </si>
  <si>
    <t>Faciltator 2- Shilpy Akter</t>
  </si>
  <si>
    <t>Batch-2:- Muchapur &amp; Kalagasia Union,UZ: Bandar</t>
  </si>
  <si>
    <t>Batch-3:- Nabigonj Union,UZ: Bandar</t>
  </si>
  <si>
    <t>Batch-4:- Fatullah &amp; Kutubpur Union,UZ: Narayangonj</t>
  </si>
  <si>
    <t>Batch-5:- Anayetnagar &amp; Kashipur Union,UZ: Narayangonj</t>
  </si>
  <si>
    <t>Batch-6:-Gopnagar &amp; Boktaboli Union,UZ: Narayangonj</t>
  </si>
  <si>
    <t>Batch-7:- Alirtek Union,UZ: Narayangonj</t>
  </si>
  <si>
    <t>Batch-8:- Mugraparapara &amp; Samamodi Union,UZ: Sonargaon</t>
  </si>
  <si>
    <t>Batch-9:- Kanchpur &amp; Jampur Union,UZ: Sonargaon</t>
  </si>
  <si>
    <t>Batch-10:- Barodi &amp; Nayapur Union,UZ: Sonargaon</t>
  </si>
  <si>
    <t>Narshingdi</t>
  </si>
  <si>
    <t>Column1</t>
  </si>
  <si>
    <t xml:space="preserve">Faciltator 1- Mohammad Rafiqul Islam </t>
  </si>
  <si>
    <t xml:space="preserve">Batch-1:- Shilmari &amp; Pachdona Union,UZ: Narshingdi </t>
  </si>
  <si>
    <t>Batch-2:- Sheherpara &amp; Amdia Union,UZ: Narshingdi</t>
  </si>
  <si>
    <t>Batch-3:- Hazipur &amp; Tinijpur Union,UZ: Narshingdi</t>
  </si>
  <si>
    <t>Batch-4:- Niralapur &amp; Kathalia Union,UZ: Narshingdi</t>
  </si>
  <si>
    <t>Batch-5:- Charshingdur &amp; Danga Union,UZ: Palash</t>
  </si>
  <si>
    <t>Batch-6:-Jinati &amp; Gazaria Union,UZ: Palash</t>
  </si>
  <si>
    <t>Batch-7:- Mirzapur &amp; Musapur Union,UZ: Raipura</t>
  </si>
  <si>
    <t>Batch-8:- Raipura  &amp; Radhanagar Union,UZ: Raipura</t>
  </si>
  <si>
    <t>Batch-9:- Olipur &amp; Mohishpur Union,UZ: Raipura</t>
  </si>
  <si>
    <t>Batch-10:- Chanpur &amp; Paratoti Union,UZ: Raipura</t>
  </si>
  <si>
    <t>Batch-11:- Mirzapur &amp; Vasgarri Union,UZ: Raipura</t>
  </si>
  <si>
    <t>Batch-12:--Charsudhua &amp; Chararalia Union,UZ: Raipura</t>
  </si>
  <si>
    <t>Batch-13:- Nikhola &amp; Amirgonj Union,UZ: Raipura</t>
  </si>
  <si>
    <t>Batch-14:- Haiamara &amp; Debarchar Union,UZ: Raipura</t>
  </si>
  <si>
    <t>Batch-15:- Adiabad &amp; Charsubuddhi Union,UZ: Raipura</t>
  </si>
  <si>
    <t>Batch-16:- Mirzanagar &amp; Palashtoli Union,UZ: Raipura</t>
  </si>
  <si>
    <t>Batch-17:- Uttarvakhornagar &amp; Morjal Union,UZ: Raipura</t>
  </si>
  <si>
    <t>Batch-18:- Chanderkandi &amp; Chiangnagar Union,UZ: Raipura</t>
  </si>
  <si>
    <t>Batch-1:- Niralapur &amp; Kathalia Union,UZ: Narshingdi</t>
  </si>
  <si>
    <t>Faciltator 2- Subhro Drang</t>
  </si>
  <si>
    <t>Batch-2:- Alokvala &amp; Karimpur Union,UZ: Narshingdi</t>
  </si>
  <si>
    <t xml:space="preserve">Batch-3:- Najorpur Union,UZ: Narshingdi </t>
  </si>
  <si>
    <t>Batch-4:- Lebutola &amp; Khidirpur Union,UZ: Monohordi</t>
  </si>
  <si>
    <t>Batch-5:  Chalakchor &amp; Borrochapa Union,UZ:Monohordi</t>
  </si>
  <si>
    <t>Batch-6: Kachikata &amp; Gotamia Union,UZ: Monohordi</t>
  </si>
  <si>
    <t>Batch-7: Shukundi &amp; Chandanbari  Union , UZ: Monohordi</t>
  </si>
  <si>
    <t>Batch-8: Krishnopur &amp; Chor Mandalia  Union,UZ: Monohordi</t>
  </si>
  <si>
    <t>Batch-9: Ekduria &amp; Doulotpur Union , UZ: Monohordi</t>
  </si>
  <si>
    <t>Batch-10: Chokroda &amp; Mosimpur  Union , UZ: Shibpur</t>
  </si>
  <si>
    <t>Batch-11: Dulalpur &amp; Sadar chor  Union,UZ: Shibpur</t>
  </si>
  <si>
    <t>Batch-12: Baghab &amp; Joynogor Union, UZ: Shibpur</t>
  </si>
  <si>
    <t>Batch-13: Ayubpur &amp; Josshor Union, UZ: Shibpur</t>
  </si>
  <si>
    <t>Batch-14: Putia Union, UZ: Shibpur</t>
  </si>
  <si>
    <t>Batch-15: Baznab &amp; Amlar Union, UZ: Belabo</t>
  </si>
  <si>
    <t>Batch-16: Narayanpur  &amp;  Mollabad Union, UZ: Belabo</t>
  </si>
  <si>
    <t>Batch-17: Patuli &amp; Zinnah nagar Union, UZ: Belabo</t>
  </si>
  <si>
    <t>Batch-18: Belabo &amp;  Char Uzilar Union, UZ: Belabo</t>
  </si>
  <si>
    <t>Gazipur</t>
  </si>
  <si>
    <t>Batch-1:- Shripur &amp; Goshinga--Union,UZ: Srieepur</t>
  </si>
  <si>
    <t>Faciltator 1- Md. Mizanur Rahman</t>
  </si>
  <si>
    <t>Batch-2:- Maowna &amp; Gazipur Union,UZ: Srieepur</t>
  </si>
  <si>
    <t>Batch-3:- Talihati &amp; Barmi Union,UZ:  Srieepur</t>
  </si>
  <si>
    <t>Batch-4:- Kawraidi &amp; Rajabarri Union,UZ: Srieepur</t>
  </si>
  <si>
    <t>Batch-5:- Prohaladpur &amp; Borisab Union,UZ: Srieepur</t>
  </si>
  <si>
    <t>Batch-6:- Taki Union,UZ: Srieepur</t>
  </si>
  <si>
    <t>Batch-7:- Sgingasriee &amp; Raied Union,UZ: Kapashia</t>
  </si>
  <si>
    <t>Batch-8:- Chadpur &amp; Durgapur -Union,UZ: Kapashia</t>
  </si>
  <si>
    <t>Batch-9:- Torgaon &amp; Kurrihata Union,UZ: Kapashia</t>
  </si>
  <si>
    <t>Batch-10:- Sanmania &amp; Khagutia Union,UZ: Kapashia</t>
  </si>
  <si>
    <t>Batch-1:- Tumulia &amp; Nagori -Union,UZ: Kaligonj</t>
  </si>
  <si>
    <t>Faciltator 2- Rina Kirtania</t>
  </si>
  <si>
    <t>Batch-2:- Boktarpur &amp; Janglia Union,UZ: Kaligonj</t>
  </si>
  <si>
    <t>Batch-3:- Jamalpur &amp; Bhadurshadi Union,UZ: Kaligonj</t>
  </si>
  <si>
    <t>Batch-4:- Mokterpur-Union, UZ: Kaligonj</t>
  </si>
  <si>
    <t>Batch-5:- Shutrapur &amp; Dhaljorra Union,UZ: Kaliakoir</t>
  </si>
  <si>
    <t>Batch-6:- Atdoha &amp; Shrigholtoli Union,UZ: Kaliakoir</t>
  </si>
  <si>
    <t>Batch-7:- Mouchak &amp; Voali Union,UZ: Kaliakoir</t>
  </si>
  <si>
    <t>Batch-8:- Maddhapara &amp; Fulbarria Union,UZ: Kaliakoir</t>
  </si>
  <si>
    <t>Batch-9:- Chapaier Union,UZ: Kaliakoir</t>
  </si>
  <si>
    <t>Batch-10:- Piruzali &amp; Mirzapur Union,UZ: Gazipur Sadar</t>
  </si>
  <si>
    <t>Name of the NGO: SAMAHAR, Zone:04 (Munshiganj, Narayanganj, Narshingdi and Gazipur)</t>
  </si>
  <si>
    <t>NGO Supervisor-1 General Training Facilitators - 06 and Health Training Facilitators- 02</t>
  </si>
  <si>
    <t>Facilitators (General + Health)</t>
  </si>
  <si>
    <t>Supervisor</t>
  </si>
  <si>
    <t>Munshiganj</t>
  </si>
  <si>
    <t>Md.Kamruzzaman</t>
  </si>
  <si>
    <t>3+7+7+4+4+6+3= 34</t>
  </si>
  <si>
    <t>Narayanganj</t>
  </si>
  <si>
    <t>3+5+2+4+2+4=20</t>
  </si>
  <si>
    <t>5+12+2+6+4+4+3=36</t>
  </si>
  <si>
    <t>4+6+2+4+4=20</t>
  </si>
</sst>
</file>

<file path=xl/styles.xml><?xml version="1.0" encoding="utf-8"?>
<styleSheet xmlns="http://schemas.openxmlformats.org/spreadsheetml/2006/main">
  <numFmts count="9">
    <numFmt numFmtId="43" formatCode="_(* #,##0.00_);_(* \(#,##0.00\);_(* &quot;-&quot;??_);_(@_)"/>
    <numFmt numFmtId="164" formatCode="0.00;[Red]0.00"/>
    <numFmt numFmtId="165" formatCode="0;[Red]0"/>
    <numFmt numFmtId="166" formatCode="#,##0.00;[Red]#,##0.00"/>
    <numFmt numFmtId="167" formatCode="0.0"/>
    <numFmt numFmtId="168" formatCode="#,##0.0"/>
    <numFmt numFmtId="169" formatCode="_(* #,##0_);_(* \(#,##0\);_(* &quot;-&quot;??_);_(@_)"/>
    <numFmt numFmtId="170" formatCode="_-* #,##0_-;\-* #,##0_-;_-* &quot;-&quot;??_-;_-@_-"/>
    <numFmt numFmtId="171" formatCode="0.0%"/>
  </numFmts>
  <fonts count="9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sz val="11"/>
      <name val="Calibri"/>
      <family val="2"/>
    </font>
    <font>
      <b/>
      <u val="double"/>
      <sz val="16"/>
      <name val="Arial"/>
      <family val="2"/>
    </font>
    <font>
      <sz val="9"/>
      <color indexed="8"/>
      <name val="Arial"/>
      <family val="2"/>
    </font>
    <font>
      <sz val="9"/>
      <color indexed="10"/>
      <name val="Arial"/>
      <family val="2"/>
    </font>
    <font>
      <sz val="10"/>
      <name val="Arial Narrow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u/>
      <sz val="9"/>
      <name val="Arial"/>
      <family val="2"/>
    </font>
    <font>
      <sz val="9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6"/>
      <name val="Arial"/>
      <family val="2"/>
    </font>
    <font>
      <sz val="7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u/>
      <sz val="9"/>
      <name val="Arial"/>
      <family val="2"/>
    </font>
    <font>
      <u/>
      <sz val="9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Arial"/>
      <family val="2"/>
    </font>
    <font>
      <b/>
      <sz val="8"/>
      <color indexed="12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6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u/>
      <sz val="12"/>
      <color rgb="FF00FF99"/>
      <name val="Arial"/>
      <family val="2"/>
    </font>
    <font>
      <b/>
      <sz val="16"/>
      <color theme="0" tint="-0.14999847407452621"/>
      <name val="Arial"/>
      <family val="2"/>
    </font>
    <font>
      <b/>
      <sz val="9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9"/>
      <color theme="0" tint="-0.14999847407452621"/>
      <name val="Arial"/>
      <family val="2"/>
    </font>
    <font>
      <sz val="10"/>
      <color theme="1"/>
      <name val="Arial Narrow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sz val="11"/>
      <color theme="1"/>
      <name val="Arial"/>
      <family val="2"/>
    </font>
    <font>
      <b/>
      <sz val="16"/>
      <color rgb="FF2C2CF4"/>
      <name val="Arial"/>
      <family val="2"/>
    </font>
    <font>
      <sz val="9"/>
      <color rgb="FFFF0000"/>
      <name val="Arial"/>
      <family val="2"/>
    </font>
    <font>
      <b/>
      <u/>
      <sz val="9"/>
      <color rgb="FFFF0000"/>
      <name val="Arial"/>
      <family val="2"/>
    </font>
    <font>
      <sz val="9"/>
      <color theme="1"/>
      <name val="Arial"/>
      <family val="2"/>
    </font>
    <font>
      <sz val="10"/>
      <color rgb="FFFF0000"/>
      <name val="Calibri"/>
      <family val="2"/>
      <scheme val="minor"/>
    </font>
    <font>
      <b/>
      <sz val="14"/>
      <color rgb="FF0000FF"/>
      <name val="Arial"/>
      <family val="2"/>
    </font>
    <font>
      <b/>
      <sz val="16"/>
      <color theme="0"/>
      <name val="Arial"/>
      <family val="2"/>
    </font>
    <font>
      <b/>
      <sz val="14"/>
      <color rgb="FF2C2CF4"/>
      <name val="Arial"/>
      <family val="2"/>
    </font>
    <font>
      <sz val="9"/>
      <color rgb="FF0000FF"/>
      <name val="Arial"/>
      <family val="2"/>
    </font>
    <font>
      <b/>
      <sz val="9"/>
      <color rgb="FF0000FF"/>
      <name val="Arial"/>
      <family val="2"/>
    </font>
    <font>
      <b/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  <font>
      <sz val="8"/>
      <color theme="1"/>
      <name val="Arial"/>
      <family val="2"/>
    </font>
    <font>
      <b/>
      <sz val="9"/>
      <color rgb="FFC00000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0"/>
      <name val="Arial"/>
      <family val="2"/>
    </font>
    <font>
      <sz val="8"/>
      <color theme="3" tint="0.34998626667073579"/>
      <name val="Arial"/>
      <family val="2"/>
    </font>
    <font>
      <sz val="8"/>
      <color rgb="FFFF0000"/>
      <name val="Arial"/>
      <family val="2"/>
    </font>
    <font>
      <sz val="8"/>
      <color rgb="FF00B050"/>
      <name val="Arial"/>
      <family val="2"/>
    </font>
    <font>
      <sz val="6"/>
      <color rgb="FF00B050"/>
      <name val="Arial"/>
      <family val="2"/>
    </font>
    <font>
      <sz val="6"/>
      <color theme="3" tint="0.34998626667073579"/>
      <name val="Arial"/>
      <family val="2"/>
    </font>
    <font>
      <sz val="7"/>
      <color theme="3" tint="0.34998626667073579"/>
      <name val="Arial"/>
      <family val="2"/>
    </font>
    <font>
      <b/>
      <sz val="10"/>
      <color theme="0"/>
      <name val="Arial"/>
      <family val="2"/>
    </font>
    <font>
      <b/>
      <sz val="10"/>
      <color theme="0" tint="-0.14999847407452621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5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5399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B427F"/>
        <bgColor indexed="64"/>
      </patternFill>
    </fill>
    <fill>
      <patternFill patternType="solid">
        <fgColor rgb="FFC75F09"/>
        <bgColor indexed="64"/>
      </patternFill>
    </fill>
  </fills>
  <borders count="7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rgb="FF92D050"/>
      </right>
      <top/>
      <bottom/>
      <diagonal/>
    </border>
    <border>
      <left/>
      <right/>
      <top style="thin">
        <color theme="3" tint="-0.24994659260841701"/>
      </top>
      <bottom/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/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8" tint="0.39994506668294322"/>
      </left>
      <right/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thin">
        <color theme="8" tint="0.39994506668294322"/>
      </top>
      <bottom/>
      <diagonal/>
    </border>
    <border>
      <left style="thin">
        <color theme="8" tint="0.39994506668294322"/>
      </left>
      <right style="thin">
        <color theme="8" tint="0.39994506668294322"/>
      </right>
      <top/>
      <bottom style="thin">
        <color theme="8" tint="0.39994506668294322"/>
      </bottom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/>
      <right style="thin">
        <color theme="8" tint="0.39994506668294322"/>
      </right>
      <top style="thin">
        <color theme="8" tint="0.39994506668294322"/>
      </top>
      <bottom style="thin">
        <color theme="8" tint="0.39994506668294322"/>
      </bottom>
      <diagonal/>
    </border>
    <border>
      <left/>
      <right/>
      <top style="thin">
        <color theme="8" tint="0.39994506668294322"/>
      </top>
      <bottom style="thin">
        <color theme="8" tint="0.39994506668294322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/>
      <bottom style="thin">
        <color theme="3" tint="-0.24994659260841701"/>
      </bottom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 style="hair">
        <color indexed="64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hair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/>
      <bottom style="hair">
        <color indexed="64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hair">
        <color indexed="64"/>
      </bottom>
      <diagonal/>
    </border>
    <border>
      <left/>
      <right/>
      <top style="thin">
        <color theme="3" tint="-0.24994659260841701"/>
      </top>
      <bottom style="hair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</borders>
  <cellStyleXfs count="53">
    <xf numFmtId="0" fontId="0" fillId="0" borderId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5" borderId="0" applyNumberFormat="0" applyBorder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21" borderId="0" applyNumberFormat="0" applyBorder="0" applyAlignment="0" applyProtection="0"/>
    <xf numFmtId="0" fontId="22" fillId="3" borderId="0" applyNumberFormat="0" applyBorder="0" applyAlignment="0" applyProtection="0"/>
    <xf numFmtId="0" fontId="23" fillId="6" borderId="1" applyNumberFormat="0" applyAlignment="0" applyProtection="0"/>
    <xf numFmtId="0" fontId="24" fillId="12" borderId="2" applyNumberFormat="0" applyAlignment="0" applyProtection="0"/>
    <xf numFmtId="43" fontId="1" fillId="0" borderId="0" applyFont="0" applyFill="0" applyBorder="0" applyAlignment="0" applyProtection="0"/>
    <xf numFmtId="0" fontId="5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3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0" fillId="8" borderId="1" applyNumberFormat="0" applyAlignment="0" applyProtection="0"/>
    <xf numFmtId="0" fontId="31" fillId="0" borderId="6" applyNumberFormat="0" applyFill="0" applyAlignment="0" applyProtection="0"/>
    <xf numFmtId="0" fontId="32" fillId="22" borderId="0" applyNumberFormat="0" applyBorder="0" applyAlignment="0" applyProtection="0"/>
    <xf numFmtId="0" fontId="5" fillId="0" borderId="0"/>
    <xf numFmtId="0" fontId="10" fillId="0" borderId="0"/>
    <xf numFmtId="0" fontId="54" fillId="0" borderId="0"/>
    <xf numFmtId="0" fontId="5" fillId="0" borderId="0"/>
    <xf numFmtId="0" fontId="1" fillId="0" borderId="0"/>
    <xf numFmtId="0" fontId="53" fillId="0" borderId="0"/>
    <xf numFmtId="0" fontId="1" fillId="23" borderId="7" applyNumberFormat="0" applyFont="0" applyAlignment="0" applyProtection="0"/>
    <xf numFmtId="0" fontId="33" fillId="6" borderId="8" applyNumberForma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</cellStyleXfs>
  <cellXfs count="1295">
    <xf numFmtId="0" fontId="0" fillId="0" borderId="0" xfId="0"/>
    <xf numFmtId="0" fontId="0" fillId="0" borderId="0" xfId="0" applyFill="1"/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/>
    <xf numFmtId="0" fontId="57" fillId="0" borderId="0" xfId="0" applyFont="1" applyFill="1"/>
    <xf numFmtId="0" fontId="57" fillId="0" borderId="0" xfId="0" applyFont="1" applyFill="1" applyBorder="1"/>
    <xf numFmtId="0" fontId="58" fillId="0" borderId="0" xfId="0" applyFont="1" applyFill="1" applyAlignment="1">
      <alignment vertical="center"/>
    </xf>
    <xf numFmtId="0" fontId="59" fillId="0" borderId="0" xfId="0" applyFont="1" applyFill="1"/>
    <xf numFmtId="0" fontId="59" fillId="0" borderId="0" xfId="0" applyFont="1" applyFill="1" applyBorder="1"/>
    <xf numFmtId="2" fontId="57" fillId="0" borderId="0" xfId="0" applyNumberFormat="1" applyFont="1" applyFill="1" applyBorder="1"/>
    <xf numFmtId="2" fontId="59" fillId="0" borderId="0" xfId="0" applyNumberFormat="1" applyFont="1" applyFill="1" applyBorder="1"/>
    <xf numFmtId="2" fontId="60" fillId="0" borderId="0" xfId="0" applyNumberFormat="1" applyFont="1" applyFill="1" applyBorder="1"/>
    <xf numFmtId="0" fontId="60" fillId="0" borderId="0" xfId="0" applyFont="1" applyFill="1" applyBorder="1"/>
    <xf numFmtId="0" fontId="60" fillId="0" borderId="0" xfId="0" applyFont="1" applyFill="1"/>
    <xf numFmtId="0" fontId="5" fillId="0" borderId="38" xfId="0" applyFont="1" applyFill="1" applyBorder="1" applyAlignment="1">
      <alignment vertical="top" wrapText="1"/>
    </xf>
    <xf numFmtId="0" fontId="0" fillId="0" borderId="38" xfId="0" applyFill="1" applyBorder="1" applyAlignment="1">
      <alignment vertical="top" wrapText="1"/>
    </xf>
    <xf numFmtId="0" fontId="9" fillId="0" borderId="38" xfId="0" applyFont="1" applyFill="1" applyBorder="1" applyAlignment="1">
      <alignment vertical="top" wrapText="1"/>
    </xf>
    <xf numFmtId="0" fontId="9" fillId="0" borderId="38" xfId="0" applyFont="1" applyFill="1" applyBorder="1" applyAlignment="1">
      <alignment horizontal="left" vertical="top" wrapText="1"/>
    </xf>
    <xf numFmtId="0" fontId="0" fillId="0" borderId="39" xfId="0" applyFill="1" applyBorder="1"/>
    <xf numFmtId="0" fontId="0" fillId="0" borderId="0" xfId="0" applyFill="1" applyBorder="1" applyAlignment="1">
      <alignment vertical="top" wrapText="1"/>
    </xf>
    <xf numFmtId="0" fontId="9" fillId="0" borderId="0" xfId="0" applyFont="1" applyFill="1" applyBorder="1" applyAlignment="1">
      <alignment vertical="top" wrapText="1"/>
    </xf>
    <xf numFmtId="0" fontId="0" fillId="0" borderId="40" xfId="0" applyFill="1" applyBorder="1"/>
    <xf numFmtId="0" fontId="5" fillId="0" borderId="0" xfId="0" applyFont="1" applyFill="1" applyBorder="1" applyAlignment="1">
      <alignment vertical="top" wrapText="1"/>
    </xf>
    <xf numFmtId="0" fontId="55" fillId="0" borderId="0" xfId="38" applyFill="1" applyBorder="1" applyAlignment="1" applyProtection="1">
      <alignment vertical="center"/>
    </xf>
    <xf numFmtId="0" fontId="4" fillId="24" borderId="41" xfId="0" applyFont="1" applyFill="1" applyBorder="1" applyAlignment="1">
      <alignment horizontal="center" vertical="center"/>
    </xf>
    <xf numFmtId="0" fontId="61" fillId="0" borderId="0" xfId="0" applyFont="1"/>
    <xf numFmtId="0" fontId="11" fillId="0" borderId="0" xfId="0" applyFont="1"/>
    <xf numFmtId="0" fontId="61" fillId="0" borderId="0" xfId="0" applyFont="1" applyAlignment="1">
      <alignment horizontal="left" readingOrder="2"/>
    </xf>
    <xf numFmtId="0" fontId="57" fillId="25" borderId="0" xfId="0" applyFont="1" applyFill="1"/>
    <xf numFmtId="0" fontId="6" fillId="26" borderId="41" xfId="0" applyFont="1" applyFill="1" applyBorder="1" applyAlignment="1">
      <alignment horizontal="center" vertical="center"/>
    </xf>
    <xf numFmtId="0" fontId="8" fillId="24" borderId="41" xfId="0" applyFont="1" applyFill="1" applyBorder="1" applyAlignment="1">
      <alignment horizontal="center" vertical="center"/>
    </xf>
    <xf numFmtId="0" fontId="62" fillId="25" borderId="0" xfId="0" applyFont="1" applyFill="1" applyBorder="1" applyAlignment="1">
      <alignment vertical="center"/>
    </xf>
    <xf numFmtId="0" fontId="62" fillId="25" borderId="42" xfId="0" applyFont="1" applyFill="1" applyBorder="1" applyAlignment="1">
      <alignment vertical="center"/>
    </xf>
    <xf numFmtId="0" fontId="57" fillId="25" borderId="0" xfId="0" applyFont="1" applyFill="1" applyBorder="1"/>
    <xf numFmtId="0" fontId="57" fillId="25" borderId="0" xfId="0" quotePrefix="1" applyFont="1" applyFill="1"/>
    <xf numFmtId="165" fontId="63" fillId="27" borderId="41" xfId="0" applyNumberFormat="1" applyFont="1" applyFill="1" applyBorder="1" applyAlignment="1">
      <alignment horizontal="center" vertical="center"/>
    </xf>
    <xf numFmtId="0" fontId="64" fillId="28" borderId="43" xfId="0" applyFont="1" applyFill="1" applyBorder="1" applyAlignment="1">
      <alignment vertical="center"/>
    </xf>
    <xf numFmtId="0" fontId="64" fillId="28" borderId="44" xfId="0" applyFont="1" applyFill="1" applyBorder="1" applyAlignment="1">
      <alignment vertical="center"/>
    </xf>
    <xf numFmtId="165" fontId="63" fillId="29" borderId="10" xfId="0" applyNumberFormat="1" applyFont="1" applyFill="1" applyBorder="1" applyAlignment="1">
      <alignment horizontal="center"/>
    </xf>
    <xf numFmtId="164" fontId="63" fillId="29" borderId="10" xfId="0" applyNumberFormat="1" applyFont="1" applyFill="1" applyBorder="1" applyAlignment="1">
      <alignment horizontal="right"/>
    </xf>
    <xf numFmtId="166" fontId="63" fillId="29" borderId="10" xfId="0" applyNumberFormat="1" applyFont="1" applyFill="1" applyBorder="1"/>
    <xf numFmtId="0" fontId="65" fillId="28" borderId="45" xfId="0" applyFont="1" applyFill="1" applyBorder="1" applyAlignment="1">
      <alignment vertical="center"/>
    </xf>
    <xf numFmtId="0" fontId="65" fillId="28" borderId="43" xfId="0" applyFont="1" applyFill="1" applyBorder="1" applyAlignment="1">
      <alignment vertical="center"/>
    </xf>
    <xf numFmtId="0" fontId="65" fillId="28" borderId="44" xfId="0" applyFont="1" applyFill="1" applyBorder="1" applyAlignment="1">
      <alignment vertical="center"/>
    </xf>
    <xf numFmtId="0" fontId="63" fillId="30" borderId="46" xfId="0" applyFont="1" applyFill="1" applyBorder="1" applyAlignment="1">
      <alignment horizontal="center"/>
    </xf>
    <xf numFmtId="2" fontId="63" fillId="30" borderId="46" xfId="0" applyNumberFormat="1" applyFont="1" applyFill="1" applyBorder="1" applyAlignment="1">
      <alignment horizontal="right"/>
    </xf>
    <xf numFmtId="2" fontId="63" fillId="30" borderId="46" xfId="0" applyNumberFormat="1" applyFont="1" applyFill="1" applyBorder="1" applyAlignment="1">
      <alignment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left" vertical="center"/>
    </xf>
    <xf numFmtId="0" fontId="8" fillId="25" borderId="11" xfId="0" applyFont="1" applyFill="1" applyBorder="1" applyAlignment="1">
      <alignment horizontal="center"/>
    </xf>
    <xf numFmtId="2" fontId="8" fillId="25" borderId="11" xfId="0" applyNumberFormat="1" applyFont="1" applyFill="1" applyBorder="1" applyAlignment="1">
      <alignment horizontal="right" vertical="center"/>
    </xf>
    <xf numFmtId="0" fontId="8" fillId="25" borderId="11" xfId="0" applyFont="1" applyFill="1" applyBorder="1" applyAlignment="1">
      <alignment horizontal="left" vertical="center" wrapText="1"/>
    </xf>
    <xf numFmtId="165" fontId="66" fillId="29" borderId="12" xfId="0" applyNumberFormat="1" applyFont="1" applyFill="1" applyBorder="1" applyAlignment="1">
      <alignment horizontal="center" vertical="center"/>
    </xf>
    <xf numFmtId="165" fontId="66" fillId="29" borderId="12" xfId="0" applyNumberFormat="1" applyFont="1" applyFill="1" applyBorder="1" applyAlignment="1">
      <alignment vertical="center"/>
    </xf>
    <xf numFmtId="0" fontId="1" fillId="25" borderId="11" xfId="0" applyFont="1" applyFill="1" applyBorder="1" applyAlignment="1">
      <alignment horizontal="center" vertical="center"/>
    </xf>
    <xf numFmtId="0" fontId="1" fillId="25" borderId="11" xfId="0" applyFont="1" applyFill="1" applyBorder="1" applyAlignment="1">
      <alignment horizontal="left" vertical="center" wrapText="1"/>
    </xf>
    <xf numFmtId="2" fontId="1" fillId="25" borderId="11" xfId="0" applyNumberFormat="1" applyFont="1" applyFill="1" applyBorder="1" applyAlignment="1">
      <alignment horizontal="right" vertical="center"/>
    </xf>
    <xf numFmtId="0" fontId="54" fillId="25" borderId="11" xfId="0" applyFont="1" applyFill="1" applyBorder="1" applyAlignment="1">
      <alignment horizontal="left" vertical="center"/>
    </xf>
    <xf numFmtId="0" fontId="54" fillId="25" borderId="11" xfId="0" applyFont="1" applyFill="1" applyBorder="1" applyAlignment="1">
      <alignment horizontal="center" vertical="center"/>
    </xf>
    <xf numFmtId="0" fontId="54" fillId="25" borderId="11" xfId="0" applyFont="1" applyFill="1" applyBorder="1" applyAlignment="1">
      <alignment horizontal="left"/>
    </xf>
    <xf numFmtId="2" fontId="54" fillId="25" borderId="11" xfId="0" applyNumberFormat="1" applyFont="1" applyFill="1" applyBorder="1" applyAlignment="1">
      <alignment horizontal="left" vertical="center"/>
    </xf>
    <xf numFmtId="0" fontId="8" fillId="25" borderId="11" xfId="0" applyFont="1" applyFill="1" applyBorder="1"/>
    <xf numFmtId="0" fontId="54" fillId="25" borderId="11" xfId="0" applyFont="1" applyFill="1" applyBorder="1" applyAlignment="1">
      <alignment wrapText="1"/>
    </xf>
    <xf numFmtId="0" fontId="54" fillId="25" borderId="11" xfId="0" applyFont="1" applyFill="1" applyBorder="1" applyAlignment="1">
      <alignment vertical="top" wrapText="1"/>
    </xf>
    <xf numFmtId="165" fontId="66" fillId="31" borderId="46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1" fontId="54" fillId="25" borderId="11" xfId="0" applyNumberFormat="1" applyFont="1" applyFill="1" applyBorder="1" applyAlignment="1">
      <alignment horizontal="center" vertical="center"/>
    </xf>
    <xf numFmtId="0" fontId="8" fillId="26" borderId="41" xfId="0" applyFont="1" applyFill="1" applyBorder="1" applyAlignment="1">
      <alignment horizontal="center" vertical="center" wrapText="1"/>
    </xf>
    <xf numFmtId="0" fontId="7" fillId="26" borderId="41" xfId="0" applyFont="1" applyFill="1" applyBorder="1" applyAlignment="1">
      <alignment horizontal="center" vertical="center"/>
    </xf>
    <xf numFmtId="0" fontId="1" fillId="25" borderId="0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vertical="top"/>
    </xf>
    <xf numFmtId="0" fontId="15" fillId="0" borderId="13" xfId="0" applyFont="1" applyFill="1" applyBorder="1" applyAlignment="1">
      <alignment vertical="top" wrapText="1"/>
    </xf>
    <xf numFmtId="0" fontId="15" fillId="25" borderId="10" xfId="0" applyFont="1" applyFill="1" applyBorder="1" applyAlignment="1">
      <alignment horizontal="left" vertical="center" wrapText="1"/>
    </xf>
    <xf numFmtId="0" fontId="15" fillId="25" borderId="10" xfId="0" applyFont="1" applyFill="1" applyBorder="1" applyAlignment="1">
      <alignment horizontal="center" vertical="center"/>
    </xf>
    <xf numFmtId="0" fontId="67" fillId="25" borderId="10" xfId="0" applyFont="1" applyFill="1" applyBorder="1" applyAlignment="1">
      <alignment horizontal="center" vertical="center"/>
    </xf>
    <xf numFmtId="0" fontId="67" fillId="25" borderId="10" xfId="0" applyFont="1" applyFill="1" applyBorder="1" applyAlignment="1">
      <alignment horizontal="left"/>
    </xf>
    <xf numFmtId="0" fontId="67" fillId="25" borderId="10" xfId="0" applyFont="1" applyFill="1" applyBorder="1"/>
    <xf numFmtId="0" fontId="67" fillId="25" borderId="10" xfId="0" applyFont="1" applyFill="1" applyBorder="1" applyAlignment="1">
      <alignment wrapText="1"/>
    </xf>
    <xf numFmtId="0" fontId="15" fillId="25" borderId="10" xfId="0" applyFont="1" applyFill="1" applyBorder="1"/>
    <xf numFmtId="0" fontId="0" fillId="0" borderId="0" xfId="0" applyBorder="1"/>
    <xf numFmtId="0" fontId="6" fillId="0" borderId="0" xfId="0" applyFont="1" applyBorder="1"/>
    <xf numFmtId="0" fontId="68" fillId="25" borderId="0" xfId="47" applyFont="1" applyFill="1" applyBorder="1" applyAlignment="1">
      <alignment vertical="center"/>
    </xf>
    <xf numFmtId="0" fontId="69" fillId="25" borderId="0" xfId="47" applyFont="1" applyFill="1" applyBorder="1" applyAlignment="1">
      <alignment vertical="center"/>
    </xf>
    <xf numFmtId="0" fontId="70" fillId="32" borderId="47" xfId="0" applyFont="1" applyFill="1" applyBorder="1" applyAlignment="1">
      <alignment horizontal="center" vertical="center"/>
    </xf>
    <xf numFmtId="0" fontId="4" fillId="24" borderId="47" xfId="0" applyFont="1" applyFill="1" applyBorder="1" applyAlignment="1">
      <alignment horizontal="center" vertical="center"/>
    </xf>
    <xf numFmtId="0" fontId="0" fillId="0" borderId="47" xfId="0" applyBorder="1"/>
    <xf numFmtId="0" fontId="8" fillId="0" borderId="47" xfId="0" applyFont="1" applyFill="1" applyBorder="1" applyAlignment="1">
      <alignment horizontal="center" vertical="center"/>
    </xf>
    <xf numFmtId="0" fontId="54" fillId="25" borderId="47" xfId="0" applyFont="1" applyFill="1" applyBorder="1" applyAlignment="1">
      <alignment horizontal="left" vertical="center" wrapText="1"/>
    </xf>
    <xf numFmtId="0" fontId="54" fillId="25" borderId="47" xfId="0" applyFont="1" applyFill="1" applyBorder="1" applyAlignment="1">
      <alignment horizontal="center" vertical="center" wrapText="1"/>
    </xf>
    <xf numFmtId="0" fontId="54" fillId="25" borderId="47" xfId="0" applyFont="1" applyFill="1" applyBorder="1" applyAlignment="1">
      <alignment horizontal="center" vertical="center"/>
    </xf>
    <xf numFmtId="0" fontId="71" fillId="0" borderId="47" xfId="0" applyFont="1" applyBorder="1" applyAlignment="1">
      <alignment horizontal="center" vertical="center"/>
    </xf>
    <xf numFmtId="0" fontId="54" fillId="0" borderId="47" xfId="0" applyFont="1" applyBorder="1" applyAlignment="1">
      <alignment wrapText="1"/>
    </xf>
    <xf numFmtId="0" fontId="54" fillId="0" borderId="47" xfId="0" applyFont="1" applyBorder="1" applyAlignment="1">
      <alignment horizontal="center" vertical="center" wrapText="1"/>
    </xf>
    <xf numFmtId="0" fontId="54" fillId="0" borderId="47" xfId="0" applyFont="1" applyBorder="1" applyAlignment="1">
      <alignment horizontal="left" wrapText="1"/>
    </xf>
    <xf numFmtId="0" fontId="54" fillId="0" borderId="47" xfId="0" applyFont="1" applyBorder="1" applyAlignment="1">
      <alignment horizontal="center" vertical="center"/>
    </xf>
    <xf numFmtId="0" fontId="54" fillId="25" borderId="47" xfId="0" applyFont="1" applyFill="1" applyBorder="1" applyAlignment="1">
      <alignment horizontal="left" wrapText="1"/>
    </xf>
    <xf numFmtId="0" fontId="8" fillId="0" borderId="47" xfId="0" applyFont="1" applyFill="1" applyBorder="1" applyAlignment="1">
      <alignment horizontal="left" vertical="center" wrapText="1"/>
    </xf>
    <xf numFmtId="0" fontId="54" fillId="0" borderId="47" xfId="0" applyFont="1" applyBorder="1" applyAlignment="1">
      <alignment vertical="center" wrapText="1"/>
    </xf>
    <xf numFmtId="0" fontId="7" fillId="25" borderId="47" xfId="0" applyFont="1" applyFill="1" applyBorder="1" applyAlignment="1">
      <alignment horizontal="center" vertical="center"/>
    </xf>
    <xf numFmtId="0" fontId="69" fillId="25" borderId="47" xfId="0" applyFont="1" applyFill="1" applyBorder="1" applyAlignment="1">
      <alignment horizontal="center" vertical="center"/>
    </xf>
    <xf numFmtId="0" fontId="1" fillId="25" borderId="47" xfId="0" applyFont="1" applyFill="1" applyBorder="1" applyAlignment="1">
      <alignment horizontal="left" vertical="center" wrapText="1"/>
    </xf>
    <xf numFmtId="0" fontId="1" fillId="25" borderId="47" xfId="0" applyFont="1" applyFill="1" applyBorder="1" applyAlignment="1">
      <alignment horizontal="center" vertical="center"/>
    </xf>
    <xf numFmtId="2" fontId="1" fillId="25" borderId="47" xfId="0" applyNumberFormat="1" applyFont="1" applyFill="1" applyBorder="1" applyAlignment="1">
      <alignment horizontal="right" vertical="center"/>
    </xf>
    <xf numFmtId="0" fontId="1" fillId="0" borderId="47" xfId="0" applyFont="1" applyFill="1" applyBorder="1" applyAlignment="1">
      <alignment horizontal="left" vertical="center" wrapText="1"/>
    </xf>
    <xf numFmtId="0" fontId="1" fillId="0" borderId="47" xfId="0" applyFont="1" applyFill="1" applyBorder="1" applyAlignment="1">
      <alignment horizontal="center" vertical="center"/>
    </xf>
    <xf numFmtId="0" fontId="54" fillId="0" borderId="47" xfId="0" applyFont="1" applyBorder="1" applyAlignment="1">
      <alignment vertical="center"/>
    </xf>
    <xf numFmtId="0" fontId="72" fillId="33" borderId="47" xfId="0" applyFont="1" applyFill="1" applyBorder="1" applyAlignment="1">
      <alignment vertical="center"/>
    </xf>
    <xf numFmtId="0" fontId="72" fillId="33" borderId="47" xfId="0" applyFont="1" applyFill="1" applyBorder="1" applyAlignment="1">
      <alignment horizontal="left" vertical="center"/>
    </xf>
    <xf numFmtId="0" fontId="8" fillId="0" borderId="47" xfId="0" applyFont="1" applyFill="1" applyBorder="1" applyAlignment="1">
      <alignment horizontal="center" vertical="center" wrapText="1"/>
    </xf>
    <xf numFmtId="0" fontId="8" fillId="0" borderId="47" xfId="0" applyFont="1" applyFill="1" applyBorder="1" applyAlignment="1">
      <alignment vertical="center" wrapText="1"/>
    </xf>
    <xf numFmtId="0" fontId="7" fillId="33" borderId="47" xfId="0" applyFont="1" applyFill="1" applyBorder="1" applyAlignment="1">
      <alignment horizontal="left" vertical="center"/>
    </xf>
    <xf numFmtId="0" fontId="7" fillId="33" borderId="47" xfId="0" applyFont="1" applyFill="1" applyBorder="1" applyAlignment="1">
      <alignment horizontal="center" vertical="center"/>
    </xf>
    <xf numFmtId="0" fontId="7" fillId="33" borderId="47" xfId="0" applyFont="1" applyFill="1" applyBorder="1" applyAlignment="1">
      <alignment vertical="center"/>
    </xf>
    <xf numFmtId="0" fontId="72" fillId="33" borderId="47" xfId="0" applyFont="1" applyFill="1" applyBorder="1" applyAlignment="1">
      <alignment horizontal="center" vertical="center"/>
    </xf>
    <xf numFmtId="0" fontId="7" fillId="25" borderId="47" xfId="0" applyFont="1" applyFill="1" applyBorder="1" applyAlignment="1">
      <alignment vertical="center"/>
    </xf>
    <xf numFmtId="0" fontId="69" fillId="0" borderId="47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vertical="center"/>
    </xf>
    <xf numFmtId="0" fontId="69" fillId="0" borderId="47" xfId="0" applyFont="1" applyFill="1" applyBorder="1" applyAlignment="1">
      <alignment horizontal="left"/>
    </xf>
    <xf numFmtId="0" fontId="69" fillId="0" borderId="47" xfId="0" applyFont="1" applyFill="1" applyBorder="1" applyAlignment="1"/>
    <xf numFmtId="0" fontId="7" fillId="0" borderId="47" xfId="0" applyFont="1" applyFill="1" applyBorder="1" applyAlignment="1">
      <alignment vertical="top"/>
    </xf>
    <xf numFmtId="0" fontId="69" fillId="0" borderId="47" xfId="0" applyFont="1" applyFill="1" applyBorder="1" applyAlignment="1">
      <alignment horizontal="left" vertical="top"/>
    </xf>
    <xf numFmtId="0" fontId="69" fillId="0" borderId="47" xfId="0" applyFont="1" applyFill="1" applyBorder="1" applyAlignment="1">
      <alignment horizontal="center" vertical="top" wrapText="1"/>
    </xf>
    <xf numFmtId="0" fontId="69" fillId="0" borderId="47" xfId="0" applyFont="1" applyFill="1" applyBorder="1" applyAlignment="1">
      <alignment vertical="top" wrapText="1"/>
    </xf>
    <xf numFmtId="0" fontId="73" fillId="0" borderId="47" xfId="0" applyFont="1" applyFill="1" applyBorder="1"/>
    <xf numFmtId="0" fontId="7" fillId="0" borderId="47" xfId="0" applyFont="1" applyFill="1" applyBorder="1" applyAlignment="1">
      <alignment horizontal="left" vertical="center"/>
    </xf>
    <xf numFmtId="0" fontId="73" fillId="0" borderId="47" xfId="0" applyFont="1" applyFill="1" applyBorder="1" applyAlignment="1">
      <alignment horizontal="left"/>
    </xf>
    <xf numFmtId="0" fontId="73" fillId="0" borderId="47" xfId="0" applyFont="1" applyFill="1" applyBorder="1" applyAlignment="1"/>
    <xf numFmtId="0" fontId="18" fillId="0" borderId="47" xfId="0" applyFont="1" applyFill="1" applyBorder="1" applyAlignment="1">
      <alignment vertical="top"/>
    </xf>
    <xf numFmtId="0" fontId="74" fillId="0" borderId="47" xfId="0" applyFont="1" applyFill="1" applyBorder="1" applyAlignment="1">
      <alignment horizontal="left" vertical="top"/>
    </xf>
    <xf numFmtId="0" fontId="74" fillId="0" borderId="47" xfId="0" applyFont="1" applyFill="1" applyBorder="1" applyAlignment="1">
      <alignment vertical="top"/>
    </xf>
    <xf numFmtId="0" fontId="69" fillId="0" borderId="47" xfId="0" applyFont="1" applyFill="1" applyBorder="1" applyAlignment="1">
      <alignment vertical="top"/>
    </xf>
    <xf numFmtId="0" fontId="68" fillId="24" borderId="47" xfId="47" applyFont="1" applyFill="1" applyBorder="1" applyAlignment="1">
      <alignment horizontal="center" vertical="center"/>
    </xf>
    <xf numFmtId="0" fontId="75" fillId="0" borderId="47" xfId="47" applyFont="1" applyBorder="1" applyAlignment="1">
      <alignment horizontal="center" vertical="center"/>
    </xf>
    <xf numFmtId="0" fontId="75" fillId="25" borderId="47" xfId="47" applyFont="1" applyFill="1" applyBorder="1" applyAlignment="1">
      <alignment horizontal="center" vertical="center"/>
    </xf>
    <xf numFmtId="0" fontId="75" fillId="34" borderId="47" xfId="47" applyFont="1" applyFill="1" applyBorder="1" applyAlignment="1">
      <alignment horizontal="center" vertical="center"/>
    </xf>
    <xf numFmtId="0" fontId="68" fillId="34" borderId="47" xfId="47" applyFont="1" applyFill="1" applyBorder="1" applyAlignment="1">
      <alignment horizontal="center" vertical="center"/>
    </xf>
    <xf numFmtId="2" fontId="68" fillId="34" borderId="47" xfId="47" applyNumberFormat="1" applyFont="1" applyFill="1" applyBorder="1" applyAlignment="1">
      <alignment vertical="center"/>
    </xf>
    <xf numFmtId="0" fontId="56" fillId="34" borderId="47" xfId="47" applyFont="1" applyFill="1" applyBorder="1" applyAlignment="1">
      <alignment horizontal="center" vertical="center"/>
    </xf>
    <xf numFmtId="0" fontId="76" fillId="35" borderId="47" xfId="0" applyFont="1" applyFill="1" applyBorder="1" applyAlignment="1"/>
    <xf numFmtId="0" fontId="57" fillId="25" borderId="47" xfId="0" applyFont="1" applyFill="1" applyBorder="1"/>
    <xf numFmtId="2" fontId="8" fillId="0" borderId="47" xfId="0" applyNumberFormat="1" applyFont="1" applyFill="1" applyBorder="1" applyAlignment="1">
      <alignment vertical="center" wrapText="1"/>
    </xf>
    <xf numFmtId="0" fontId="8" fillId="25" borderId="47" xfId="0" applyFont="1" applyFill="1" applyBorder="1" applyAlignment="1">
      <alignment horizontal="center" vertical="center" wrapText="1"/>
    </xf>
    <xf numFmtId="0" fontId="8" fillId="25" borderId="47" xfId="0" applyFont="1" applyFill="1" applyBorder="1" applyAlignment="1">
      <alignment vertical="center" wrapText="1"/>
    </xf>
    <xf numFmtId="0" fontId="8" fillId="25" borderId="47" xfId="0" applyFont="1" applyFill="1" applyBorder="1" applyAlignment="1">
      <alignment horizontal="left" vertical="center" wrapText="1"/>
    </xf>
    <xf numFmtId="0" fontId="8" fillId="25" borderId="47" xfId="0" quotePrefix="1" applyFont="1" applyFill="1" applyBorder="1" applyAlignment="1">
      <alignment horizontal="center" vertical="center" wrapText="1"/>
    </xf>
    <xf numFmtId="2" fontId="8" fillId="25" borderId="47" xfId="0" applyNumberFormat="1" applyFont="1" applyFill="1" applyBorder="1" applyAlignment="1">
      <alignment vertical="center" wrapText="1"/>
    </xf>
    <xf numFmtId="2" fontId="59" fillId="25" borderId="47" xfId="0" applyNumberFormat="1" applyFont="1" applyFill="1" applyBorder="1" applyAlignment="1">
      <alignment horizontal="right" vertical="center"/>
    </xf>
    <xf numFmtId="0" fontId="13" fillId="0" borderId="47" xfId="0" applyFont="1" applyFill="1" applyBorder="1" applyAlignment="1">
      <alignment horizontal="center" vertical="center"/>
    </xf>
    <xf numFmtId="2" fontId="8" fillId="0" borderId="47" xfId="0" applyNumberFormat="1" applyFont="1" applyFill="1" applyBorder="1" applyAlignment="1">
      <alignment horizontal="right" vertical="center"/>
    </xf>
    <xf numFmtId="2" fontId="8" fillId="0" borderId="47" xfId="0" applyNumberFormat="1" applyFont="1" applyFill="1" applyBorder="1" applyAlignment="1">
      <alignment horizontal="right" vertical="center" wrapText="1"/>
    </xf>
    <xf numFmtId="0" fontId="0" fillId="33" borderId="0" xfId="0" applyFill="1" applyBorder="1"/>
    <xf numFmtId="0" fontId="77" fillId="36" borderId="47" xfId="0" applyFont="1" applyFill="1" applyBorder="1" applyAlignment="1">
      <alignment horizontal="left" vertical="center"/>
    </xf>
    <xf numFmtId="0" fontId="0" fillId="36" borderId="0" xfId="0" applyFill="1" applyBorder="1"/>
    <xf numFmtId="0" fontId="16" fillId="36" borderId="47" xfId="0" applyFont="1" applyFill="1" applyBorder="1" applyAlignment="1">
      <alignment horizontal="left" vertical="top"/>
    </xf>
    <xf numFmtId="0" fontId="8" fillId="36" borderId="47" xfId="0" applyFont="1" applyFill="1" applyBorder="1" applyAlignment="1">
      <alignment horizontal="center"/>
    </xf>
    <xf numFmtId="0" fontId="8" fillId="36" borderId="47" xfId="0" applyFont="1" applyFill="1" applyBorder="1" applyAlignment="1">
      <alignment horizontal="center" vertical="center"/>
    </xf>
    <xf numFmtId="2" fontId="8" fillId="36" borderId="47" xfId="0" applyNumberFormat="1" applyFont="1" applyFill="1" applyBorder="1" applyAlignment="1">
      <alignment vertical="center"/>
    </xf>
    <xf numFmtId="0" fontId="78" fillId="33" borderId="47" xfId="0" applyFont="1" applyFill="1" applyBorder="1" applyAlignment="1">
      <alignment horizontal="left" vertical="center"/>
    </xf>
    <xf numFmtId="0" fontId="3" fillId="33" borderId="47" xfId="0" applyFont="1" applyFill="1" applyBorder="1" applyAlignment="1">
      <alignment vertical="center"/>
    </xf>
    <xf numFmtId="0" fontId="3" fillId="33" borderId="47" xfId="0" applyFont="1" applyFill="1" applyBorder="1" applyAlignment="1">
      <alignment horizontal="left" vertical="center"/>
    </xf>
    <xf numFmtId="0" fontId="3" fillId="33" borderId="47" xfId="0" applyFont="1" applyFill="1" applyBorder="1" applyAlignment="1">
      <alignment horizontal="left" vertical="center" wrapText="1"/>
    </xf>
    <xf numFmtId="0" fontId="3" fillId="33" borderId="47" xfId="0" applyFont="1" applyFill="1" applyBorder="1" applyAlignment="1">
      <alignment vertical="center" wrapText="1"/>
    </xf>
    <xf numFmtId="0" fontId="7" fillId="33" borderId="47" xfId="0" applyFont="1" applyFill="1" applyBorder="1" applyAlignment="1">
      <alignment horizontal="left"/>
    </xf>
    <xf numFmtId="0" fontId="7" fillId="33" borderId="47" xfId="0" applyFont="1" applyFill="1" applyBorder="1" applyAlignment="1"/>
    <xf numFmtId="0" fontId="57" fillId="33" borderId="47" xfId="0" applyFont="1" applyFill="1" applyBorder="1"/>
    <xf numFmtId="0" fontId="57" fillId="33" borderId="47" xfId="0" applyFont="1" applyFill="1" applyBorder="1" applyAlignment="1">
      <alignment horizontal="left"/>
    </xf>
    <xf numFmtId="0" fontId="57" fillId="33" borderId="47" xfId="0" applyFont="1" applyFill="1" applyBorder="1" applyAlignment="1"/>
    <xf numFmtId="0" fontId="3" fillId="33" borderId="47" xfId="0" applyFont="1" applyFill="1" applyBorder="1" applyAlignment="1">
      <alignment horizontal="left"/>
    </xf>
    <xf numFmtId="0" fontId="3" fillId="33" borderId="47" xfId="0" applyFont="1" applyFill="1" applyBorder="1" applyAlignment="1"/>
    <xf numFmtId="0" fontId="1" fillId="33" borderId="47" xfId="0" applyFont="1" applyFill="1" applyBorder="1" applyAlignment="1">
      <alignment horizontal="left"/>
    </xf>
    <xf numFmtId="0" fontId="8" fillId="33" borderId="47" xfId="0" applyFont="1" applyFill="1" applyBorder="1" applyAlignment="1">
      <alignment vertical="top" wrapText="1"/>
    </xf>
    <xf numFmtId="0" fontId="8" fillId="33" borderId="47" xfId="0" applyFont="1" applyFill="1" applyBorder="1" applyAlignment="1">
      <alignment horizontal="left" vertical="top" wrapText="1"/>
    </xf>
    <xf numFmtId="0" fontId="8" fillId="33" borderId="47" xfId="0" applyFont="1" applyFill="1" applyBorder="1" applyAlignment="1">
      <alignment horizontal="center" vertical="top" wrapText="1"/>
    </xf>
    <xf numFmtId="1" fontId="8" fillId="33" borderId="47" xfId="0" applyNumberFormat="1" applyFont="1" applyFill="1" applyBorder="1" applyAlignment="1">
      <alignment horizontal="center" vertical="top" wrapText="1"/>
    </xf>
    <xf numFmtId="0" fontId="1" fillId="33" borderId="47" xfId="0" applyFont="1" applyFill="1" applyBorder="1" applyAlignment="1"/>
    <xf numFmtId="0" fontId="1" fillId="33" borderId="47" xfId="0" applyFont="1" applyFill="1" applyBorder="1"/>
    <xf numFmtId="2" fontId="54" fillId="25" borderId="47" xfId="0" applyNumberFormat="1" applyFont="1" applyFill="1" applyBorder="1" applyAlignment="1">
      <alignment horizontal="right" vertical="center"/>
    </xf>
    <xf numFmtId="0" fontId="54" fillId="25" borderId="47" xfId="0" applyFont="1" applyFill="1" applyBorder="1" applyAlignment="1">
      <alignment horizontal="right" vertical="center"/>
    </xf>
    <xf numFmtId="0" fontId="54" fillId="0" borderId="47" xfId="0" applyFont="1" applyBorder="1" applyAlignment="1">
      <alignment horizontal="right" vertical="center"/>
    </xf>
    <xf numFmtId="0" fontId="79" fillId="33" borderId="47" xfId="0" applyFont="1" applyFill="1" applyBorder="1" applyAlignment="1">
      <alignment vertical="center"/>
    </xf>
    <xf numFmtId="0" fontId="16" fillId="33" borderId="47" xfId="0" applyFont="1" applyFill="1" applyBorder="1" applyAlignment="1">
      <alignment vertical="center"/>
    </xf>
    <xf numFmtId="0" fontId="16" fillId="33" borderId="47" xfId="0" applyFont="1" applyFill="1" applyBorder="1" applyAlignment="1">
      <alignment horizontal="left" vertical="center"/>
    </xf>
    <xf numFmtId="0" fontId="73" fillId="0" borderId="47" xfId="0" applyFont="1" applyFill="1" applyBorder="1" applyAlignment="1">
      <alignment horizontal="center" vertical="center" wrapText="1"/>
    </xf>
    <xf numFmtId="0" fontId="80" fillId="0" borderId="47" xfId="0" applyFont="1" applyFill="1" applyBorder="1" applyAlignment="1">
      <alignment horizontal="left" vertical="center"/>
    </xf>
    <xf numFmtId="0" fontId="81" fillId="0" borderId="47" xfId="0" applyFont="1" applyFill="1" applyBorder="1" applyAlignment="1">
      <alignment horizontal="left" vertical="center"/>
    </xf>
    <xf numFmtId="0" fontId="80" fillId="0" borderId="48" xfId="0" applyFont="1" applyFill="1" applyBorder="1" applyAlignment="1">
      <alignment horizontal="left" vertical="center"/>
    </xf>
    <xf numFmtId="0" fontId="80" fillId="0" borderId="47" xfId="0" applyFont="1" applyFill="1" applyBorder="1" applyAlignment="1">
      <alignment horizontal="left" vertical="center" wrapText="1"/>
    </xf>
    <xf numFmtId="0" fontId="81" fillId="25" borderId="47" xfId="0" applyFont="1" applyFill="1" applyBorder="1" applyAlignment="1">
      <alignment horizontal="left" vertical="center"/>
    </xf>
    <xf numFmtId="0" fontId="68" fillId="37" borderId="47" xfId="47" applyFont="1" applyFill="1" applyBorder="1" applyAlignment="1">
      <alignment horizontal="center" vertical="center"/>
    </xf>
    <xf numFmtId="0" fontId="7" fillId="38" borderId="47" xfId="0" applyFont="1" applyFill="1" applyBorder="1" applyAlignment="1">
      <alignment horizontal="center" vertical="center" wrapText="1"/>
    </xf>
    <xf numFmtId="0" fontId="7" fillId="38" borderId="47" xfId="0" applyFont="1" applyFill="1" applyBorder="1" applyAlignment="1">
      <alignment horizontal="left" vertical="center" wrapText="1"/>
    </xf>
    <xf numFmtId="0" fontId="7" fillId="38" borderId="47" xfId="0" applyFont="1" applyFill="1" applyBorder="1" applyAlignment="1">
      <alignment horizontal="right" vertical="center" wrapText="1"/>
    </xf>
    <xf numFmtId="0" fontId="8" fillId="0" borderId="49" xfId="0" applyFont="1" applyFill="1" applyBorder="1" applyAlignment="1">
      <alignment horizontal="center" vertical="center" wrapText="1"/>
    </xf>
    <xf numFmtId="0" fontId="8" fillId="0" borderId="49" xfId="0" applyFont="1" applyFill="1" applyBorder="1" applyAlignment="1">
      <alignment horizontal="center" vertical="center"/>
    </xf>
    <xf numFmtId="0" fontId="3" fillId="33" borderId="49" xfId="0" applyFont="1" applyFill="1" applyBorder="1" applyAlignment="1">
      <alignment vertical="center"/>
    </xf>
    <xf numFmtId="0" fontId="82" fillId="28" borderId="47" xfId="0" applyFont="1" applyFill="1" applyBorder="1" applyAlignment="1">
      <alignment horizontal="center" vertical="center"/>
    </xf>
    <xf numFmtId="0" fontId="63" fillId="28" borderId="47" xfId="0" applyFont="1" applyFill="1" applyBorder="1" applyAlignment="1">
      <alignment horizontal="center" vertical="center"/>
    </xf>
    <xf numFmtId="0" fontId="0" fillId="39" borderId="47" xfId="0" applyFill="1" applyBorder="1" applyAlignment="1">
      <alignment horizontal="center" vertical="center"/>
    </xf>
    <xf numFmtId="0" fontId="0" fillId="39" borderId="47" xfId="0" applyFill="1" applyBorder="1" applyAlignment="1">
      <alignment horizontal="left" vertical="center"/>
    </xf>
    <xf numFmtId="0" fontId="0" fillId="33" borderId="47" xfId="0" applyFill="1" applyBorder="1" applyAlignment="1">
      <alignment horizontal="left" vertical="center"/>
    </xf>
    <xf numFmtId="0" fontId="0" fillId="33" borderId="47" xfId="0" applyFill="1" applyBorder="1" applyAlignment="1">
      <alignment horizontal="center" vertical="center"/>
    </xf>
    <xf numFmtId="2" fontId="0" fillId="33" borderId="47" xfId="0" applyNumberFormat="1" applyFill="1" applyBorder="1" applyAlignment="1">
      <alignment horizontal="right" vertical="center"/>
    </xf>
    <xf numFmtId="0" fontId="83" fillId="28" borderId="47" xfId="0" applyFont="1" applyFill="1" applyBorder="1" applyAlignment="1">
      <alignment horizontal="left" vertical="center"/>
    </xf>
    <xf numFmtId="0" fontId="83" fillId="28" borderId="47" xfId="0" applyFont="1" applyFill="1" applyBorder="1" applyAlignment="1">
      <alignment horizontal="center" vertical="center"/>
    </xf>
    <xf numFmtId="2" fontId="83" fillId="28" borderId="47" xfId="0" applyNumberFormat="1" applyFont="1" applyFill="1" applyBorder="1" applyAlignment="1">
      <alignment horizontal="right" vertical="center"/>
    </xf>
    <xf numFmtId="1" fontId="8" fillId="25" borderId="11" xfId="0" applyNumberFormat="1" applyFont="1" applyFill="1" applyBorder="1" applyAlignment="1">
      <alignment horizontal="center" vertical="center"/>
    </xf>
    <xf numFmtId="164" fontId="66" fillId="31" borderId="46" xfId="0" applyNumberFormat="1" applyFont="1" applyFill="1" applyBorder="1" applyAlignment="1">
      <alignment horizontal="right" vertical="center"/>
    </xf>
    <xf numFmtId="166" fontId="63" fillId="27" borderId="41" xfId="0" applyNumberFormat="1" applyFont="1" applyFill="1" applyBorder="1" applyAlignment="1">
      <alignment horizontal="right" vertical="center"/>
    </xf>
    <xf numFmtId="3" fontId="1" fillId="25" borderId="11" xfId="0" applyNumberFormat="1" applyFont="1" applyFill="1" applyBorder="1" applyAlignment="1">
      <alignment horizontal="center" vertical="center"/>
    </xf>
    <xf numFmtId="1" fontId="1" fillId="25" borderId="11" xfId="0" applyNumberFormat="1" applyFont="1" applyFill="1" applyBorder="1" applyAlignment="1">
      <alignment horizontal="center" vertical="center"/>
    </xf>
    <xf numFmtId="0" fontId="8" fillId="25" borderId="47" xfId="0" applyFont="1" applyFill="1" applyBorder="1" applyAlignment="1">
      <alignment horizontal="center" vertical="center"/>
    </xf>
    <xf numFmtId="2" fontId="0" fillId="39" borderId="47" xfId="0" applyNumberFormat="1" applyFill="1" applyBorder="1" applyAlignment="1">
      <alignment horizontal="right" vertical="center"/>
    </xf>
    <xf numFmtId="169" fontId="83" fillId="28" borderId="47" xfId="28" applyNumberFormat="1" applyFont="1" applyFill="1" applyBorder="1" applyAlignment="1">
      <alignment horizontal="center" vertical="center"/>
    </xf>
    <xf numFmtId="2" fontId="8" fillId="25" borderId="14" xfId="0" applyNumberFormat="1" applyFont="1" applyFill="1" applyBorder="1" applyAlignment="1">
      <alignment horizontal="right" vertical="center"/>
    </xf>
    <xf numFmtId="164" fontId="66" fillId="31" borderId="50" xfId="0" applyNumberFormat="1" applyFont="1" applyFill="1" applyBorder="1" applyAlignment="1">
      <alignment horizontal="right" vertical="center"/>
    </xf>
    <xf numFmtId="166" fontId="63" fillId="27" borderId="51" xfId="0" applyNumberFormat="1" applyFont="1" applyFill="1" applyBorder="1" applyAlignment="1">
      <alignment horizontal="right"/>
    </xf>
    <xf numFmtId="0" fontId="59" fillId="0" borderId="15" xfId="0" applyFont="1" applyFill="1" applyBorder="1"/>
    <xf numFmtId="0" fontId="57" fillId="0" borderId="15" xfId="0" applyFont="1" applyFill="1" applyBorder="1"/>
    <xf numFmtId="0" fontId="58" fillId="0" borderId="15" xfId="0" applyFont="1" applyFill="1" applyBorder="1" applyAlignment="1">
      <alignment vertical="center"/>
    </xf>
    <xf numFmtId="1" fontId="8" fillId="25" borderId="14" xfId="0" applyNumberFormat="1" applyFont="1" applyFill="1" applyBorder="1" applyAlignment="1">
      <alignment horizontal="center" vertical="center"/>
    </xf>
    <xf numFmtId="166" fontId="63" fillId="27" borderId="51" xfId="0" applyNumberFormat="1" applyFont="1" applyFill="1" applyBorder="1" applyAlignment="1">
      <alignment horizontal="right" vertical="center"/>
    </xf>
    <xf numFmtId="0" fontId="63" fillId="30" borderId="46" xfId="0" applyFont="1" applyFill="1" applyBorder="1" applyAlignment="1">
      <alignment horizontal="center" vertical="center"/>
    </xf>
    <xf numFmtId="2" fontId="63" fillId="30" borderId="46" xfId="0" applyNumberFormat="1" applyFont="1" applyFill="1" applyBorder="1" applyAlignment="1">
      <alignment horizontal="right" vertical="center"/>
    </xf>
    <xf numFmtId="2" fontId="63" fillId="30" borderId="50" xfId="0" applyNumberFormat="1" applyFont="1" applyFill="1" applyBorder="1" applyAlignment="1">
      <alignment horizontal="right" vertical="center"/>
    </xf>
    <xf numFmtId="0" fontId="59" fillId="0" borderId="16" xfId="0" applyFont="1" applyFill="1" applyBorder="1"/>
    <xf numFmtId="0" fontId="59" fillId="40" borderId="17" xfId="0" applyFont="1" applyFill="1" applyBorder="1" applyAlignment="1">
      <alignment vertical="center"/>
    </xf>
    <xf numFmtId="0" fontId="64" fillId="28" borderId="45" xfId="0" applyFont="1" applyFill="1" applyBorder="1" applyAlignment="1">
      <alignment vertical="center"/>
    </xf>
    <xf numFmtId="2" fontId="7" fillId="38" borderId="47" xfId="0" applyNumberFormat="1" applyFont="1" applyFill="1" applyBorder="1" applyAlignment="1">
      <alignment horizontal="right" vertical="center" wrapText="1"/>
    </xf>
    <xf numFmtId="0" fontId="15" fillId="0" borderId="10" xfId="0" applyFont="1" applyFill="1" applyBorder="1" applyAlignment="1">
      <alignment horizontal="center"/>
    </xf>
    <xf numFmtId="0" fontId="57" fillId="0" borderId="0" xfId="0" applyFont="1" applyFill="1" applyAlignment="1">
      <alignment horizontal="center" vertical="center"/>
    </xf>
    <xf numFmtId="1" fontId="7" fillId="38" borderId="47" xfId="0" applyNumberFormat="1" applyFont="1" applyFill="1" applyBorder="1" applyAlignment="1">
      <alignment horizontal="center" vertical="center" wrapText="1"/>
    </xf>
    <xf numFmtId="0" fontId="1" fillId="25" borderId="0" xfId="0" applyFont="1" applyFill="1" applyBorder="1"/>
    <xf numFmtId="0" fontId="8" fillId="0" borderId="47" xfId="0" applyFont="1" applyFill="1" applyBorder="1" applyAlignment="1">
      <alignment horizontal="left" vertical="top" wrapText="1"/>
    </xf>
    <xf numFmtId="0" fontId="8" fillId="0" borderId="47" xfId="0" applyFont="1" applyFill="1" applyBorder="1" applyAlignment="1">
      <alignment vertical="top"/>
    </xf>
    <xf numFmtId="0" fontId="1" fillId="0" borderId="0" xfId="0" applyFont="1" applyBorder="1"/>
    <xf numFmtId="0" fontId="8" fillId="0" borderId="47" xfId="0" applyFont="1" applyFill="1" applyBorder="1" applyAlignment="1">
      <alignment horizontal="center" vertical="top" wrapText="1"/>
    </xf>
    <xf numFmtId="2" fontId="8" fillId="0" borderId="47" xfId="0" applyNumberFormat="1" applyFont="1" applyFill="1" applyBorder="1" applyAlignment="1">
      <alignment horizontal="right" vertical="top" wrapText="1"/>
    </xf>
    <xf numFmtId="0" fontId="59" fillId="25" borderId="47" xfId="0" applyFont="1" applyFill="1" applyBorder="1" applyAlignment="1">
      <alignment horizontal="center" vertical="center"/>
    </xf>
    <xf numFmtId="0" fontId="59" fillId="25" borderId="47" xfId="0" applyFont="1" applyFill="1" applyBorder="1" applyAlignment="1">
      <alignment horizontal="left" vertical="center"/>
    </xf>
    <xf numFmtId="0" fontId="59" fillId="25" borderId="47" xfId="0" applyFont="1" applyFill="1" applyBorder="1" applyAlignment="1">
      <alignment horizontal="left" vertical="center" wrapText="1"/>
    </xf>
    <xf numFmtId="1" fontId="8" fillId="0" borderId="47" xfId="0" applyNumberFormat="1" applyFont="1" applyFill="1" applyBorder="1" applyAlignment="1">
      <alignment horizontal="center" vertical="center" wrapText="1"/>
    </xf>
    <xf numFmtId="0" fontId="7" fillId="25" borderId="47" xfId="47" applyFont="1" applyFill="1" applyBorder="1" applyAlignment="1">
      <alignment horizontal="center" vertical="center"/>
    </xf>
    <xf numFmtId="1" fontId="7" fillId="25" borderId="47" xfId="47" applyNumberFormat="1" applyFont="1" applyFill="1" applyBorder="1" applyAlignment="1">
      <alignment horizontal="center" vertical="center"/>
    </xf>
    <xf numFmtId="2" fontId="7" fillId="25" borderId="47" xfId="47" applyNumberFormat="1" applyFont="1" applyFill="1" applyBorder="1" applyAlignment="1">
      <alignment vertical="center"/>
    </xf>
    <xf numFmtId="0" fontId="8" fillId="0" borderId="49" xfId="0" applyFont="1" applyFill="1" applyBorder="1" applyAlignment="1">
      <alignment vertical="center" wrapText="1"/>
    </xf>
    <xf numFmtId="2" fontId="8" fillId="0" borderId="49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/>
    <xf numFmtId="0" fontId="8" fillId="0" borderId="47" xfId="42" applyFont="1" applyFill="1" applyBorder="1" applyAlignment="1">
      <alignment vertical="top" wrapText="1"/>
    </xf>
    <xf numFmtId="3" fontId="8" fillId="0" borderId="47" xfId="42" applyNumberFormat="1" applyFont="1" applyFill="1" applyBorder="1" applyAlignment="1">
      <alignment horizontal="center" vertical="center" wrapText="1"/>
    </xf>
    <xf numFmtId="0" fontId="57" fillId="25" borderId="47" xfId="0" applyFont="1" applyFill="1" applyBorder="1" applyAlignment="1">
      <alignment vertical="center"/>
    </xf>
    <xf numFmtId="3" fontId="8" fillId="0" borderId="47" xfId="42" applyNumberFormat="1" applyFont="1" applyFill="1" applyBorder="1" applyAlignment="1">
      <alignment horizontal="center" vertical="center"/>
    </xf>
    <xf numFmtId="168" fontId="8" fillId="0" borderId="47" xfId="28" applyNumberFormat="1" applyFont="1" applyFill="1" applyBorder="1" applyAlignment="1">
      <alignment vertical="center" wrapText="1"/>
    </xf>
    <xf numFmtId="168" fontId="8" fillId="0" borderId="47" xfId="42" applyNumberFormat="1" applyFont="1" applyFill="1" applyBorder="1" applyAlignment="1">
      <alignment vertical="center"/>
    </xf>
    <xf numFmtId="168" fontId="1" fillId="0" borderId="47" xfId="0" applyNumberFormat="1" applyFont="1" applyBorder="1" applyAlignment="1">
      <alignment vertical="center"/>
    </xf>
    <xf numFmtId="0" fontId="8" fillId="0" borderId="47" xfId="0" applyFont="1" applyFill="1" applyBorder="1" applyAlignment="1">
      <alignment vertical="top" wrapText="1"/>
    </xf>
    <xf numFmtId="0" fontId="57" fillId="25" borderId="47" xfId="0" applyFont="1" applyFill="1" applyBorder="1" applyAlignment="1">
      <alignment horizontal="center" vertical="center"/>
    </xf>
    <xf numFmtId="168" fontId="57" fillId="25" borderId="47" xfId="0" applyNumberFormat="1" applyFont="1" applyFill="1" applyBorder="1" applyAlignment="1">
      <alignment vertical="center"/>
    </xf>
    <xf numFmtId="0" fontId="1" fillId="0" borderId="47" xfId="0" applyFont="1" applyBorder="1" applyAlignment="1">
      <alignment horizontal="center" vertical="center"/>
    </xf>
    <xf numFmtId="0" fontId="1" fillId="0" borderId="47" xfId="0" applyFont="1" applyBorder="1" applyAlignment="1">
      <alignment wrapText="1"/>
    </xf>
    <xf numFmtId="0" fontId="8" fillId="0" borderId="48" xfId="0" applyFont="1" applyFill="1" applyBorder="1" applyAlignment="1">
      <alignment horizontal="center" vertical="center" wrapText="1"/>
    </xf>
    <xf numFmtId="0" fontId="41" fillId="0" borderId="47" xfId="0" applyFont="1" applyFill="1" applyBorder="1" applyAlignment="1">
      <alignment vertical="top"/>
    </xf>
    <xf numFmtId="0" fontId="41" fillId="0" borderId="47" xfId="0" applyFont="1" applyFill="1" applyBorder="1" applyAlignment="1">
      <alignment horizontal="left" vertical="top"/>
    </xf>
    <xf numFmtId="0" fontId="41" fillId="0" borderId="47" xfId="0" applyFont="1" applyFill="1" applyBorder="1" applyAlignment="1">
      <alignment horizontal="center" vertical="top"/>
    </xf>
    <xf numFmtId="0" fontId="8" fillId="0" borderId="47" xfId="0" applyFont="1" applyFill="1" applyBorder="1" applyAlignment="1">
      <alignment horizontal="right" vertical="center" wrapText="1"/>
    </xf>
    <xf numFmtId="0" fontId="18" fillId="0" borderId="47" xfId="0" applyFont="1" applyFill="1" applyBorder="1" applyAlignment="1">
      <alignment horizontal="left" vertical="top"/>
    </xf>
    <xf numFmtId="0" fontId="18" fillId="0" borderId="47" xfId="0" applyFont="1" applyFill="1" applyBorder="1" applyAlignment="1">
      <alignment vertical="top" wrapText="1"/>
    </xf>
    <xf numFmtId="2" fontId="18" fillId="0" borderId="47" xfId="0" applyNumberFormat="1" applyFont="1" applyFill="1" applyBorder="1" applyAlignment="1">
      <alignment vertical="top" wrapText="1"/>
    </xf>
    <xf numFmtId="0" fontId="8" fillId="0" borderId="47" xfId="0" applyFont="1" applyFill="1" applyBorder="1" applyAlignment="1">
      <alignment horizontal="right" vertical="top" wrapText="1"/>
    </xf>
    <xf numFmtId="0" fontId="8" fillId="25" borderId="47" xfId="0" applyFont="1" applyFill="1" applyBorder="1" applyAlignment="1">
      <alignment horizontal="left" vertical="center"/>
    </xf>
    <xf numFmtId="1" fontId="1" fillId="25" borderId="47" xfId="0" applyNumberFormat="1" applyFont="1" applyFill="1" applyBorder="1" applyAlignment="1">
      <alignment horizontal="center" vertical="center"/>
    </xf>
    <xf numFmtId="2" fontId="8" fillId="25" borderId="47" xfId="0" applyNumberFormat="1" applyFont="1" applyFill="1" applyBorder="1" applyAlignment="1">
      <alignment horizontal="right" vertical="center"/>
    </xf>
    <xf numFmtId="0" fontId="8" fillId="25" borderId="47" xfId="0" applyFont="1" applyFill="1" applyBorder="1" applyAlignment="1">
      <alignment vertical="center"/>
    </xf>
    <xf numFmtId="2" fontId="8" fillId="25" borderId="47" xfId="0" applyNumberFormat="1" applyFont="1" applyFill="1" applyBorder="1" applyAlignment="1">
      <alignment vertical="center"/>
    </xf>
    <xf numFmtId="0" fontId="7" fillId="25" borderId="47" xfId="0" applyFont="1" applyFill="1" applyBorder="1" applyAlignment="1">
      <alignment horizontal="left" vertical="center"/>
    </xf>
    <xf numFmtId="0" fontId="8" fillId="0" borderId="49" xfId="0" applyFont="1" applyFill="1" applyBorder="1" applyAlignment="1">
      <alignment vertical="top" wrapText="1"/>
    </xf>
    <xf numFmtId="0" fontId="1" fillId="0" borderId="0" xfId="0" applyFont="1" applyBorder="1" applyAlignment="1">
      <alignment horizontal="center" vertical="center"/>
    </xf>
    <xf numFmtId="167" fontId="8" fillId="25" borderId="47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3" fillId="25" borderId="47" xfId="0" applyFont="1" applyFill="1" applyBorder="1" applyAlignment="1">
      <alignment horizontal="left" vertical="center"/>
    </xf>
    <xf numFmtId="2" fontId="8" fillId="0" borderId="47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1" fillId="0" borderId="0" xfId="0" applyNumberFormat="1" applyFont="1" applyFill="1" applyBorder="1" applyAlignment="1">
      <alignment horizontal="right" vertical="center"/>
    </xf>
    <xf numFmtId="0" fontId="8" fillId="0" borderId="47" xfId="0" applyNumberFormat="1" applyFont="1" applyBorder="1" applyAlignment="1">
      <alignment horizontal="center" vertical="center"/>
    </xf>
    <xf numFmtId="0" fontId="8" fillId="0" borderId="47" xfId="0" applyNumberFormat="1" applyFont="1" applyFill="1" applyBorder="1" applyAlignment="1">
      <alignment horizontal="center" vertical="center" wrapText="1"/>
    </xf>
    <xf numFmtId="0" fontId="8" fillId="0" borderId="47" xfId="0" applyNumberFormat="1" applyFont="1" applyBorder="1" applyAlignment="1">
      <alignment horizontal="center" vertical="center" wrapText="1"/>
    </xf>
    <xf numFmtId="2" fontId="8" fillId="0" borderId="47" xfId="0" applyNumberFormat="1" applyFont="1" applyBorder="1" applyAlignment="1">
      <alignment horizontal="right" vertical="center"/>
    </xf>
    <xf numFmtId="0" fontId="73" fillId="38" borderId="47" xfId="0" applyFont="1" applyFill="1" applyBorder="1" applyAlignment="1">
      <alignment horizontal="center" vertical="center" wrapText="1"/>
    </xf>
    <xf numFmtId="0" fontId="73" fillId="38" borderId="47" xfId="0" applyFont="1" applyFill="1" applyBorder="1"/>
    <xf numFmtId="0" fontId="69" fillId="38" borderId="47" xfId="0" applyFont="1" applyFill="1" applyBorder="1" applyAlignment="1">
      <alignment horizontal="left"/>
    </xf>
    <xf numFmtId="0" fontId="69" fillId="38" borderId="47" xfId="0" applyFont="1" applyFill="1" applyBorder="1" applyAlignment="1">
      <alignment horizontal="center" vertical="center" wrapText="1"/>
    </xf>
    <xf numFmtId="0" fontId="69" fillId="38" borderId="47" xfId="0" applyFont="1" applyFill="1" applyBorder="1" applyAlignment="1">
      <alignment horizontal="right" vertical="center" wrapText="1"/>
    </xf>
    <xf numFmtId="2" fontId="8" fillId="25" borderId="47" xfId="0" applyNumberFormat="1" applyFont="1" applyFill="1" applyBorder="1" applyAlignment="1">
      <alignment horizontal="right" vertical="center" wrapText="1"/>
    </xf>
    <xf numFmtId="2" fontId="1" fillId="0" borderId="47" xfId="0" applyNumberFormat="1" applyFont="1" applyBorder="1" applyAlignment="1">
      <alignment horizontal="right" vertical="center"/>
    </xf>
    <xf numFmtId="0" fontId="7" fillId="25" borderId="47" xfId="0" applyFont="1" applyFill="1" applyBorder="1" applyAlignment="1">
      <alignment horizontal="center" vertical="center" wrapText="1"/>
    </xf>
    <xf numFmtId="0" fontId="7" fillId="25" borderId="47" xfId="0" applyFont="1" applyFill="1" applyBorder="1" applyAlignment="1">
      <alignment horizontal="right" vertical="center" wrapText="1"/>
    </xf>
    <xf numFmtId="2" fontId="7" fillId="25" borderId="47" xfId="0" applyNumberFormat="1" applyFont="1" applyFill="1" applyBorder="1" applyAlignment="1">
      <alignment horizontal="right" vertical="center" wrapText="1"/>
    </xf>
    <xf numFmtId="0" fontId="8" fillId="0" borderId="48" xfId="0" applyFont="1" applyFill="1" applyBorder="1" applyAlignment="1">
      <alignment horizontal="left" vertical="top" wrapText="1"/>
    </xf>
    <xf numFmtId="2" fontId="8" fillId="0" borderId="48" xfId="0" applyNumberFormat="1" applyFont="1" applyFill="1" applyBorder="1" applyAlignment="1">
      <alignment horizontal="center" vertical="center" wrapText="1"/>
    </xf>
    <xf numFmtId="0" fontId="57" fillId="25" borderId="47" xfId="0" applyFont="1" applyFill="1" applyBorder="1" applyAlignment="1">
      <alignment horizontal="right" vertical="center"/>
    </xf>
    <xf numFmtId="2" fontId="8" fillId="0" borderId="48" xfId="0" applyNumberFormat="1" applyFont="1" applyFill="1" applyBorder="1" applyAlignment="1">
      <alignment horizontal="right" vertical="center" wrapText="1"/>
    </xf>
    <xf numFmtId="0" fontId="84" fillId="0" borderId="47" xfId="0" applyFont="1" applyBorder="1" applyAlignment="1">
      <alignment horizontal="left" vertical="center"/>
    </xf>
    <xf numFmtId="0" fontId="0" fillId="0" borderId="47" xfId="0" applyBorder="1" applyAlignment="1">
      <alignment horizontal="center" vertical="center"/>
    </xf>
    <xf numFmtId="0" fontId="2" fillId="25" borderId="47" xfId="0" applyFont="1" applyFill="1" applyBorder="1" applyAlignment="1" applyProtection="1">
      <alignment horizontal="left" vertical="center" wrapText="1"/>
      <protection locked="0"/>
    </xf>
    <xf numFmtId="169" fontId="8" fillId="25" borderId="47" xfId="28" applyNumberFormat="1" applyFont="1" applyFill="1" applyBorder="1" applyAlignment="1">
      <alignment horizontal="center" vertical="center"/>
    </xf>
    <xf numFmtId="0" fontId="2" fillId="25" borderId="47" xfId="0" applyFont="1" applyFill="1" applyBorder="1" applyAlignment="1">
      <alignment horizontal="center" vertical="center"/>
    </xf>
    <xf numFmtId="0" fontId="8" fillId="25" borderId="47" xfId="0" applyFont="1" applyFill="1" applyBorder="1" applyAlignment="1">
      <alignment horizontal="right" vertical="center"/>
    </xf>
    <xf numFmtId="0" fontId="8" fillId="25" borderId="47" xfId="0" applyFont="1" applyFill="1" applyBorder="1" applyAlignment="1" applyProtection="1">
      <alignment horizontal="left" vertical="center"/>
      <protection locked="0"/>
    </xf>
    <xf numFmtId="0" fontId="8" fillId="25" borderId="47" xfId="0" applyFont="1" applyFill="1" applyBorder="1" applyAlignment="1" applyProtection="1">
      <alignment vertical="center" wrapText="1"/>
      <protection locked="0"/>
    </xf>
    <xf numFmtId="0" fontId="8" fillId="25" borderId="47" xfId="0" applyFont="1" applyFill="1" applyBorder="1" applyAlignment="1" applyProtection="1">
      <alignment horizontal="center" vertical="center"/>
      <protection locked="0"/>
    </xf>
    <xf numFmtId="2" fontId="8" fillId="25" borderId="47" xfId="0" applyNumberFormat="1" applyFont="1" applyFill="1" applyBorder="1" applyAlignment="1" applyProtection="1">
      <alignment vertical="center"/>
      <protection locked="0"/>
    </xf>
    <xf numFmtId="0" fontId="8" fillId="25" borderId="47" xfId="0" applyFont="1" applyFill="1" applyBorder="1" applyAlignment="1" applyProtection="1">
      <alignment horizontal="left" vertical="center" wrapText="1"/>
      <protection locked="0"/>
    </xf>
    <xf numFmtId="169" fontId="8" fillId="25" borderId="47" xfId="28" applyNumberFormat="1" applyFont="1" applyFill="1" applyBorder="1" applyAlignment="1" applyProtection="1">
      <alignment horizontal="center" vertical="center"/>
      <protection locked="0"/>
    </xf>
    <xf numFmtId="0" fontId="2" fillId="25" borderId="47" xfId="0" applyFont="1" applyFill="1" applyBorder="1" applyAlignment="1" applyProtection="1">
      <alignment horizontal="left" vertical="center"/>
      <protection locked="0"/>
    </xf>
    <xf numFmtId="0" fontId="3" fillId="25" borderId="47" xfId="0" applyFont="1" applyFill="1" applyBorder="1" applyAlignment="1">
      <alignment vertical="center"/>
    </xf>
    <xf numFmtId="1" fontId="8" fillId="25" borderId="47" xfId="0" applyNumberFormat="1" applyFont="1" applyFill="1" applyBorder="1" applyAlignment="1">
      <alignment horizontal="center" vertical="center"/>
    </xf>
    <xf numFmtId="0" fontId="8" fillId="25" borderId="47" xfId="0" applyFont="1" applyFill="1" applyBorder="1" applyAlignment="1">
      <alignment horizontal="center"/>
    </xf>
    <xf numFmtId="0" fontId="8" fillId="25" borderId="47" xfId="0" applyFont="1" applyFill="1" applyBorder="1" applyAlignment="1" applyProtection="1">
      <alignment horizontal="center"/>
      <protection locked="0"/>
    </xf>
    <xf numFmtId="0" fontId="7" fillId="25" borderId="47" xfId="0" applyFont="1" applyFill="1" applyBorder="1" applyAlignment="1">
      <alignment horizontal="center"/>
    </xf>
    <xf numFmtId="0" fontId="8" fillId="35" borderId="47" xfId="0" applyFont="1" applyFill="1" applyBorder="1" applyAlignment="1">
      <alignment horizontal="center" vertical="center"/>
    </xf>
    <xf numFmtId="0" fontId="8" fillId="35" borderId="47" xfId="0" applyFont="1" applyFill="1" applyBorder="1" applyAlignment="1">
      <alignment horizontal="right" vertical="center"/>
    </xf>
    <xf numFmtId="2" fontId="8" fillId="35" borderId="47" xfId="0" applyNumberFormat="1" applyFont="1" applyFill="1" applyBorder="1" applyAlignment="1">
      <alignment horizontal="right" vertical="center"/>
    </xf>
    <xf numFmtId="0" fontId="54" fillId="25" borderId="11" xfId="0" applyFont="1" applyFill="1" applyBorder="1" applyAlignment="1">
      <alignment horizontal="left" wrapText="1"/>
    </xf>
    <xf numFmtId="0" fontId="8" fillId="25" borderId="11" xfId="0" applyFont="1" applyFill="1" applyBorder="1" applyAlignment="1">
      <alignment horizontal="left"/>
    </xf>
    <xf numFmtId="0" fontId="54" fillId="25" borderId="11" xfId="0" applyFont="1" applyFill="1" applyBorder="1" applyAlignment="1">
      <alignment horizontal="left" vertical="top" wrapText="1"/>
    </xf>
    <xf numFmtId="0" fontId="8" fillId="25" borderId="11" xfId="0" applyFont="1" applyFill="1" applyBorder="1" applyAlignment="1">
      <alignment vertical="top" wrapText="1"/>
    </xf>
    <xf numFmtId="0" fontId="54" fillId="25" borderId="11" xfId="0" applyFont="1" applyFill="1" applyBorder="1" applyAlignment="1">
      <alignment horizontal="left" vertical="center" wrapText="1"/>
    </xf>
    <xf numFmtId="167" fontId="54" fillId="25" borderId="47" xfId="0" applyNumberFormat="1" applyFont="1" applyFill="1" applyBorder="1" applyAlignment="1">
      <alignment horizontal="right" vertical="center"/>
    </xf>
    <xf numFmtId="0" fontId="8" fillId="25" borderId="52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vertical="center"/>
    </xf>
    <xf numFmtId="0" fontId="8" fillId="0" borderId="52" xfId="0" applyFont="1" applyFill="1" applyBorder="1" applyAlignment="1">
      <alignment vertical="top" wrapText="1"/>
    </xf>
    <xf numFmtId="0" fontId="2" fillId="0" borderId="52" xfId="0" applyFont="1" applyFill="1" applyBorder="1" applyAlignment="1">
      <alignment vertical="top" wrapText="1"/>
    </xf>
    <xf numFmtId="0" fontId="8" fillId="0" borderId="52" xfId="0" applyFont="1" applyFill="1" applyBorder="1" applyAlignment="1">
      <alignment horizontal="center" vertical="top" wrapText="1"/>
    </xf>
    <xf numFmtId="0" fontId="8" fillId="0" borderId="52" xfId="0" applyFont="1" applyFill="1" applyBorder="1" applyAlignment="1">
      <alignment horizontal="right" vertical="top" wrapText="1"/>
    </xf>
    <xf numFmtId="0" fontId="8" fillId="25" borderId="52" xfId="0" applyFont="1" applyFill="1" applyBorder="1" applyAlignment="1">
      <alignment vertical="top" wrapText="1"/>
    </xf>
    <xf numFmtId="4" fontId="39" fillId="0" borderId="52" xfId="0" applyNumberFormat="1" applyFont="1" applyBorder="1" applyAlignment="1">
      <alignment vertical="center"/>
    </xf>
    <xf numFmtId="4" fontId="39" fillId="0" borderId="52" xfId="0" applyNumberFormat="1" applyFont="1" applyBorder="1" applyAlignment="1">
      <alignment vertical="center" wrapText="1"/>
    </xf>
    <xf numFmtId="3" fontId="39" fillId="0" borderId="52" xfId="0" applyNumberFormat="1" applyFont="1" applyBorder="1" applyAlignment="1">
      <alignment horizontal="center" vertical="center"/>
    </xf>
    <xf numFmtId="3" fontId="39" fillId="0" borderId="52" xfId="0" applyNumberFormat="1" applyFont="1" applyFill="1" applyBorder="1" applyAlignment="1">
      <alignment horizontal="center" vertical="center"/>
    </xf>
    <xf numFmtId="4" fontId="39" fillId="0" borderId="52" xfId="0" applyNumberFormat="1" applyFont="1" applyBorder="1" applyAlignment="1">
      <alignment horizontal="right" vertical="center" wrapText="1"/>
    </xf>
    <xf numFmtId="4" fontId="39" fillId="0" borderId="52" xfId="0" applyNumberFormat="1" applyFont="1" applyBorder="1" applyAlignment="1">
      <alignment horizontal="center" vertical="center" wrapText="1"/>
    </xf>
    <xf numFmtId="4" fontId="39" fillId="0" borderId="52" xfId="0" applyNumberFormat="1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vertical="top"/>
    </xf>
    <xf numFmtId="0" fontId="8" fillId="0" borderId="52" xfId="0" applyFont="1" applyFill="1" applyBorder="1" applyAlignment="1">
      <alignment horizontal="left" vertical="top" wrapText="1"/>
    </xf>
    <xf numFmtId="0" fontId="2" fillId="25" borderId="52" xfId="0" applyFont="1" applyFill="1" applyBorder="1" applyAlignment="1" applyProtection="1">
      <alignment horizontal="left" vertical="center" wrapText="1"/>
      <protection locked="0"/>
    </xf>
    <xf numFmtId="2" fontId="8" fillId="0" borderId="52" xfId="0" applyNumberFormat="1" applyFont="1" applyFill="1" applyBorder="1" applyAlignment="1">
      <alignment horizontal="right" vertical="top" wrapText="1"/>
    </xf>
    <xf numFmtId="3" fontId="8" fillId="0" borderId="52" xfId="42" applyNumberFormat="1" applyFont="1" applyFill="1" applyBorder="1" applyAlignment="1">
      <alignment horizontal="left" vertical="top" wrapText="1"/>
    </xf>
    <xf numFmtId="0" fontId="0" fillId="0" borderId="52" xfId="0" applyBorder="1"/>
    <xf numFmtId="0" fontId="85" fillId="0" borderId="52" xfId="0" applyFont="1" applyBorder="1" applyAlignment="1">
      <alignment vertical="center"/>
    </xf>
    <xf numFmtId="0" fontId="75" fillId="0" borderId="52" xfId="0" applyFont="1" applyBorder="1" applyAlignment="1">
      <alignment vertical="center" wrapText="1"/>
    </xf>
    <xf numFmtId="0" fontId="75" fillId="0" borderId="52" xfId="0" applyFont="1" applyBorder="1" applyAlignment="1">
      <alignment horizontal="center" vertical="center"/>
    </xf>
    <xf numFmtId="2" fontId="75" fillId="0" borderId="52" xfId="0" applyNumberFormat="1" applyFont="1" applyBorder="1" applyAlignment="1">
      <alignment horizontal="center" vertical="center"/>
    </xf>
    <xf numFmtId="0" fontId="75" fillId="0" borderId="52" xfId="0" applyFont="1" applyBorder="1" applyAlignment="1">
      <alignment horizontal="center" vertical="center" wrapText="1"/>
    </xf>
    <xf numFmtId="0" fontId="2" fillId="25" borderId="52" xfId="0" applyFont="1" applyFill="1" applyBorder="1" applyAlignment="1" applyProtection="1">
      <alignment horizontal="left" vertical="top" wrapText="1"/>
      <protection locked="0"/>
    </xf>
    <xf numFmtId="0" fontId="8" fillId="0" borderId="52" xfId="0" applyFont="1" applyBorder="1" applyAlignment="1">
      <alignment horizontal="center" vertical="justify"/>
    </xf>
    <xf numFmtId="0" fontId="8" fillId="0" borderId="52" xfId="0" applyNumberFormat="1" applyFont="1" applyFill="1" applyBorder="1" applyAlignment="1">
      <alignment vertical="top" wrapText="1"/>
    </xf>
    <xf numFmtId="0" fontId="8" fillId="0" borderId="52" xfId="0" applyFont="1" applyBorder="1" applyAlignment="1">
      <alignment horizontal="right" vertical="justify"/>
    </xf>
    <xf numFmtId="2" fontId="8" fillId="0" borderId="52" xfId="0" applyNumberFormat="1" applyFont="1" applyBorder="1" applyAlignment="1">
      <alignment vertical="top"/>
    </xf>
    <xf numFmtId="0" fontId="8" fillId="0" borderId="52" xfId="0" applyFont="1" applyBorder="1" applyAlignment="1">
      <alignment horizontal="left" vertical="top" wrapText="1"/>
    </xf>
    <xf numFmtId="0" fontId="8" fillId="0" borderId="52" xfId="0" quotePrefix="1" applyNumberFormat="1" applyFont="1" applyFill="1" applyBorder="1" applyAlignment="1">
      <alignment vertical="top" wrapText="1"/>
    </xf>
    <xf numFmtId="0" fontId="8" fillId="0" borderId="52" xfId="0" applyFont="1" applyBorder="1" applyAlignment="1">
      <alignment horizontal="left" vertical="justify"/>
    </xf>
    <xf numFmtId="0" fontId="12" fillId="41" borderId="52" xfId="0" applyFont="1" applyFill="1" applyBorder="1" applyAlignment="1">
      <alignment vertical="center"/>
    </xf>
    <xf numFmtId="0" fontId="12" fillId="41" borderId="52" xfId="0" applyFont="1" applyFill="1" applyBorder="1" applyAlignment="1">
      <alignment horizontal="left" vertical="center"/>
    </xf>
    <xf numFmtId="0" fontId="72" fillId="33" borderId="52" xfId="0" applyFont="1" applyFill="1" applyBorder="1" applyAlignment="1">
      <alignment vertical="center"/>
    </xf>
    <xf numFmtId="0" fontId="72" fillId="33" borderId="52" xfId="0" applyFont="1" applyFill="1" applyBorder="1" applyAlignment="1">
      <alignment horizontal="left" vertical="center"/>
    </xf>
    <xf numFmtId="0" fontId="8" fillId="25" borderId="52" xfId="0" applyFont="1" applyFill="1" applyBorder="1" applyAlignment="1">
      <alignment horizontal="left" vertical="center"/>
    </xf>
    <xf numFmtId="0" fontId="8" fillId="25" borderId="52" xfId="0" applyFont="1" applyFill="1" applyBorder="1" applyAlignment="1">
      <alignment horizontal="left" vertical="center" wrapText="1"/>
    </xf>
    <xf numFmtId="2" fontId="8" fillId="25" borderId="52" xfId="0" applyNumberFormat="1" applyFont="1" applyFill="1" applyBorder="1" applyAlignment="1">
      <alignment horizontal="right" vertical="center"/>
    </xf>
    <xf numFmtId="0" fontId="2" fillId="25" borderId="52" xfId="0" applyFont="1" applyFill="1" applyBorder="1" applyAlignment="1">
      <alignment horizontal="left" vertical="center"/>
    </xf>
    <xf numFmtId="14" fontId="2" fillId="25" borderId="52" xfId="0" applyNumberFormat="1" applyFont="1" applyFill="1" applyBorder="1" applyAlignment="1">
      <alignment horizontal="left" vertical="center"/>
    </xf>
    <xf numFmtId="0" fontId="3" fillId="37" borderId="52" xfId="0" applyFont="1" applyFill="1" applyBorder="1" applyAlignment="1">
      <alignment horizontal="left" vertical="center"/>
    </xf>
    <xf numFmtId="0" fontId="7" fillId="37" borderId="52" xfId="0" applyFont="1" applyFill="1" applyBorder="1" applyAlignment="1">
      <alignment horizontal="center" vertical="center"/>
    </xf>
    <xf numFmtId="2" fontId="7" fillId="37" borderId="52" xfId="0" applyNumberFormat="1" applyFont="1" applyFill="1" applyBorder="1" applyAlignment="1">
      <alignment horizontal="right" vertical="center"/>
    </xf>
    <xf numFmtId="0" fontId="2" fillId="25" borderId="52" xfId="0" applyFont="1" applyFill="1" applyBorder="1" applyAlignment="1">
      <alignment horizontal="left" vertical="center" wrapText="1"/>
    </xf>
    <xf numFmtId="0" fontId="3" fillId="37" borderId="52" xfId="0" applyFont="1" applyFill="1" applyBorder="1" applyAlignment="1">
      <alignment horizontal="center" vertical="center"/>
    </xf>
    <xf numFmtId="0" fontId="7" fillId="25" borderId="52" xfId="0" applyFont="1" applyFill="1" applyBorder="1" applyAlignment="1">
      <alignment horizontal="center" vertical="center"/>
    </xf>
    <xf numFmtId="0" fontId="7" fillId="37" borderId="52" xfId="0" applyFont="1" applyFill="1" applyBorder="1" applyAlignment="1">
      <alignment horizontal="left" vertical="center"/>
    </xf>
    <xf numFmtId="0" fontId="0" fillId="37" borderId="52" xfId="0" applyFill="1" applyBorder="1"/>
    <xf numFmtId="0" fontId="2" fillId="0" borderId="52" xfId="0" applyFont="1" applyFill="1" applyBorder="1" applyAlignment="1">
      <alignment horizontal="left" vertical="top" wrapText="1"/>
    </xf>
    <xf numFmtId="0" fontId="1" fillId="0" borderId="52" xfId="0" applyFont="1" applyBorder="1" applyAlignment="1">
      <alignment horizontal="left" wrapText="1"/>
    </xf>
    <xf numFmtId="0" fontId="8" fillId="0" borderId="52" xfId="0" applyFont="1" applyFill="1" applyBorder="1" applyAlignment="1">
      <alignment horizontal="center" vertical="center" wrapText="1"/>
    </xf>
    <xf numFmtId="0" fontId="8" fillId="0" borderId="52" xfId="0" applyFont="1" applyFill="1" applyBorder="1" applyAlignment="1">
      <alignment horizontal="right" vertical="center" wrapText="1"/>
    </xf>
    <xf numFmtId="0" fontId="7" fillId="37" borderId="52" xfId="0" applyFont="1" applyFill="1" applyBorder="1" applyAlignment="1">
      <alignment horizontal="right" vertical="center"/>
    </xf>
    <xf numFmtId="2" fontId="8" fillId="0" borderId="52" xfId="0" applyNumberFormat="1" applyFont="1" applyFill="1" applyBorder="1" applyAlignment="1">
      <alignment vertical="top" wrapText="1"/>
    </xf>
    <xf numFmtId="2" fontId="8" fillId="0" borderId="52" xfId="0" applyNumberFormat="1" applyFont="1" applyFill="1" applyBorder="1" applyAlignment="1">
      <alignment vertical="center" wrapText="1"/>
    </xf>
    <xf numFmtId="0" fontId="7" fillId="37" borderId="52" xfId="0" applyFont="1" applyFill="1" applyBorder="1" applyAlignment="1">
      <alignment vertical="top" wrapText="1"/>
    </xf>
    <xf numFmtId="0" fontId="7" fillId="37" borderId="52" xfId="0" applyFont="1" applyFill="1" applyBorder="1" applyAlignment="1">
      <alignment horizontal="left" vertical="top"/>
    </xf>
    <xf numFmtId="0" fontId="7" fillId="37" borderId="52" xfId="0" applyFont="1" applyFill="1" applyBorder="1" applyAlignment="1">
      <alignment horizontal="center" vertical="top" wrapText="1"/>
    </xf>
    <xf numFmtId="2" fontId="7" fillId="37" borderId="52" xfId="0" applyNumberFormat="1" applyFont="1" applyFill="1" applyBorder="1" applyAlignment="1">
      <alignment vertical="top" wrapText="1"/>
    </xf>
    <xf numFmtId="0" fontId="1" fillId="0" borderId="52" xfId="0" applyFont="1" applyFill="1" applyBorder="1" applyAlignment="1">
      <alignment horizontal="center" vertical="top" wrapText="1"/>
    </xf>
    <xf numFmtId="0" fontId="1" fillId="0" borderId="52" xfId="0" applyFont="1" applyFill="1" applyBorder="1" applyAlignment="1">
      <alignment horizontal="left" vertical="top" wrapText="1"/>
    </xf>
    <xf numFmtId="0" fontId="1" fillId="0" borderId="52" xfId="0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center" vertical="center" wrapText="1"/>
    </xf>
    <xf numFmtId="2" fontId="1" fillId="0" borderId="52" xfId="0" applyNumberFormat="1" applyFont="1" applyFill="1" applyBorder="1" applyAlignment="1">
      <alignment horizontal="right" vertical="center"/>
    </xf>
    <xf numFmtId="0" fontId="8" fillId="0" borderId="52" xfId="0" applyFont="1" applyFill="1" applyBorder="1" applyAlignment="1">
      <alignment horizontal="left" vertical="center" wrapText="1"/>
    </xf>
    <xf numFmtId="17" fontId="1" fillId="0" borderId="52" xfId="0" applyNumberFormat="1" applyFont="1" applyFill="1" applyBorder="1" applyAlignment="1">
      <alignment horizontal="center" vertical="center"/>
    </xf>
    <xf numFmtId="0" fontId="1" fillId="0" borderId="52" xfId="0" applyFont="1" applyFill="1" applyBorder="1" applyAlignment="1">
      <alignment horizontal="left" vertical="center" wrapText="1"/>
    </xf>
    <xf numFmtId="0" fontId="5" fillId="37" borderId="52" xfId="0" applyFont="1" applyFill="1" applyBorder="1" applyAlignment="1">
      <alignment horizontal="center" vertical="top" wrapText="1"/>
    </xf>
    <xf numFmtId="0" fontId="6" fillId="37" borderId="52" xfId="0" applyFont="1" applyFill="1" applyBorder="1" applyAlignment="1">
      <alignment horizontal="center" vertical="top" wrapText="1"/>
    </xf>
    <xf numFmtId="0" fontId="6" fillId="37" borderId="52" xfId="0" applyFont="1" applyFill="1" applyBorder="1" applyAlignment="1">
      <alignment horizontal="right" vertical="top" wrapText="1"/>
    </xf>
    <xf numFmtId="0" fontId="5" fillId="37" borderId="52" xfId="0" applyFont="1" applyFill="1" applyBorder="1" applyAlignment="1">
      <alignment horizontal="left" vertical="top" wrapText="1"/>
    </xf>
    <xf numFmtId="0" fontId="5" fillId="33" borderId="52" xfId="0" applyFont="1" applyFill="1" applyBorder="1" applyAlignment="1">
      <alignment horizontal="center" vertical="top" wrapText="1"/>
    </xf>
    <xf numFmtId="0" fontId="6" fillId="33" borderId="52" xfId="0" applyFont="1" applyFill="1" applyBorder="1" applyAlignment="1">
      <alignment horizontal="center" vertical="top" wrapText="1"/>
    </xf>
    <xf numFmtId="0" fontId="6" fillId="33" borderId="52" xfId="0" applyFont="1" applyFill="1" applyBorder="1" applyAlignment="1">
      <alignment horizontal="right" vertical="top" wrapText="1"/>
    </xf>
    <xf numFmtId="0" fontId="5" fillId="33" borderId="52" xfId="0" applyFont="1" applyFill="1" applyBorder="1" applyAlignment="1">
      <alignment horizontal="left" vertical="top" wrapText="1"/>
    </xf>
    <xf numFmtId="0" fontId="1" fillId="25" borderId="52" xfId="0" applyFont="1" applyFill="1" applyBorder="1" applyAlignment="1">
      <alignment horizontal="center" vertical="top" wrapText="1"/>
    </xf>
    <xf numFmtId="4" fontId="15" fillId="0" borderId="52" xfId="0" applyNumberFormat="1" applyFont="1" applyFill="1" applyBorder="1" applyAlignment="1">
      <alignment horizontal="left" vertical="top" wrapText="1"/>
    </xf>
    <xf numFmtId="4" fontId="39" fillId="0" borderId="52" xfId="0" applyNumberFormat="1" applyFont="1" applyFill="1" applyBorder="1" applyAlignment="1">
      <alignment vertical="top"/>
    </xf>
    <xf numFmtId="4" fontId="39" fillId="0" borderId="52" xfId="0" applyNumberFormat="1" applyFont="1" applyFill="1" applyBorder="1" applyAlignment="1">
      <alignment horizontal="right" vertical="center" wrapText="1"/>
    </xf>
    <xf numFmtId="4" fontId="39" fillId="0" borderId="52" xfId="0" applyNumberFormat="1" applyFont="1" applyFill="1" applyBorder="1" applyAlignment="1">
      <alignment horizontal="center" vertical="top" wrapText="1"/>
    </xf>
    <xf numFmtId="4" fontId="39" fillId="0" borderId="52" xfId="0" applyNumberFormat="1" applyFont="1" applyFill="1" applyBorder="1" applyAlignment="1">
      <alignment horizontal="center" vertical="center"/>
    </xf>
    <xf numFmtId="4" fontId="15" fillId="0" borderId="52" xfId="0" applyNumberFormat="1" applyFont="1" applyFill="1" applyBorder="1" applyAlignment="1">
      <alignment vertical="top" wrapText="1"/>
    </xf>
    <xf numFmtId="4" fontId="15" fillId="0" borderId="52" xfId="0" applyNumberFormat="1" applyFont="1" applyFill="1" applyBorder="1" applyAlignment="1">
      <alignment vertical="top"/>
    </xf>
    <xf numFmtId="4" fontId="40" fillId="0" borderId="52" xfId="0" applyNumberFormat="1" applyFont="1" applyFill="1" applyBorder="1" applyAlignment="1">
      <alignment horizontal="right" vertical="center" wrapText="1"/>
    </xf>
    <xf numFmtId="4" fontId="15" fillId="0" borderId="52" xfId="0" applyNumberFormat="1" applyFont="1" applyFill="1" applyBorder="1" applyAlignment="1">
      <alignment horizontal="center" vertical="center"/>
    </xf>
    <xf numFmtId="4" fontId="15" fillId="0" borderId="52" xfId="0" applyNumberFormat="1" applyFont="1" applyFill="1" applyBorder="1" applyAlignment="1">
      <alignment horizontal="center" vertical="center" wrapText="1"/>
    </xf>
    <xf numFmtId="4" fontId="39" fillId="0" borderId="52" xfId="0" applyNumberFormat="1" applyFont="1" applyFill="1" applyBorder="1" applyAlignment="1">
      <alignment vertical="top" wrapText="1"/>
    </xf>
    <xf numFmtId="4" fontId="39" fillId="0" borderId="52" xfId="0" applyNumberFormat="1" applyFont="1" applyBorder="1" applyAlignment="1">
      <alignment vertical="top" wrapText="1"/>
    </xf>
    <xf numFmtId="0" fontId="7" fillId="33" borderId="52" xfId="0" applyFont="1" applyFill="1" applyBorder="1" applyAlignment="1">
      <alignment horizontal="center" vertical="center" wrapText="1"/>
    </xf>
    <xf numFmtId="2" fontId="7" fillId="33" borderId="52" xfId="0" applyNumberFormat="1" applyFont="1" applyFill="1" applyBorder="1" applyAlignment="1">
      <alignment horizontal="right" vertical="center" wrapText="1"/>
    </xf>
    <xf numFmtId="0" fontId="7" fillId="33" borderId="52" xfId="0" applyFont="1" applyFill="1" applyBorder="1" applyAlignment="1">
      <alignment horizontal="left" vertical="center" wrapText="1"/>
    </xf>
    <xf numFmtId="0" fontId="8" fillId="0" borderId="52" xfId="0" applyFont="1" applyFill="1" applyBorder="1" applyAlignment="1">
      <alignment horizontal="center" vertical="top"/>
    </xf>
    <xf numFmtId="0" fontId="7" fillId="37" borderId="52" xfId="0" applyFont="1" applyFill="1" applyBorder="1" applyAlignment="1">
      <alignment horizontal="center" vertical="center" wrapText="1"/>
    </xf>
    <xf numFmtId="2" fontId="7" fillId="37" borderId="52" xfId="0" applyNumberFormat="1" applyFont="1" applyFill="1" applyBorder="1" applyAlignment="1">
      <alignment horizontal="right" vertical="center" wrapText="1"/>
    </xf>
    <xf numFmtId="0" fontId="7" fillId="37" borderId="52" xfId="0" applyFont="1" applyFill="1" applyBorder="1" applyAlignment="1">
      <alignment horizontal="left" vertical="center" wrapText="1"/>
    </xf>
    <xf numFmtId="0" fontId="7" fillId="35" borderId="52" xfId="0" applyFont="1" applyFill="1" applyBorder="1" applyAlignment="1">
      <alignment horizontal="center" vertical="center" wrapText="1"/>
    </xf>
    <xf numFmtId="0" fontId="7" fillId="35" borderId="52" xfId="0" applyFont="1" applyFill="1" applyBorder="1" applyAlignment="1">
      <alignment horizontal="right" vertical="center" wrapText="1"/>
    </xf>
    <xf numFmtId="0" fontId="7" fillId="35" borderId="52" xfId="0" applyFont="1" applyFill="1" applyBorder="1" applyAlignment="1">
      <alignment horizontal="left" vertical="center" wrapText="1"/>
    </xf>
    <xf numFmtId="0" fontId="8" fillId="0" borderId="52" xfId="0" applyFont="1" applyFill="1" applyBorder="1" applyAlignment="1">
      <alignment vertical="center"/>
    </xf>
    <xf numFmtId="0" fontId="81" fillId="0" borderId="52" xfId="0" applyFont="1" applyFill="1" applyBorder="1" applyAlignment="1">
      <alignment vertical="center"/>
    </xf>
    <xf numFmtId="0" fontId="7" fillId="0" borderId="52" xfId="0" applyFont="1" applyFill="1" applyBorder="1" applyAlignment="1">
      <alignment vertical="center"/>
    </xf>
    <xf numFmtId="0" fontId="7" fillId="0" borderId="52" xfId="0" applyFont="1" applyFill="1" applyBorder="1" applyAlignment="1">
      <alignment horizontal="left" vertical="center"/>
    </xf>
    <xf numFmtId="0" fontId="8" fillId="0" borderId="52" xfId="0" applyFont="1" applyBorder="1" applyAlignment="1">
      <alignment horizontal="center" vertical="center"/>
    </xf>
    <xf numFmtId="0" fontId="2" fillId="0" borderId="52" xfId="0" applyFont="1" applyBorder="1" applyAlignment="1">
      <alignment vertical="center"/>
    </xf>
    <xf numFmtId="0" fontId="8" fillId="0" borderId="52" xfId="0" applyFont="1" applyBorder="1" applyAlignment="1">
      <alignment vertical="center" wrapText="1"/>
    </xf>
    <xf numFmtId="2" fontId="8" fillId="0" borderId="52" xfId="0" applyNumberFormat="1" applyFont="1" applyBorder="1" applyAlignment="1">
      <alignment horizontal="center" vertical="center"/>
    </xf>
    <xf numFmtId="0" fontId="8" fillId="0" borderId="52" xfId="0" applyFont="1" applyBorder="1" applyAlignment="1">
      <alignment horizontal="center" vertical="center" wrapText="1"/>
    </xf>
    <xf numFmtId="0" fontId="8" fillId="0" borderId="52" xfId="0" applyFont="1" applyBorder="1" applyAlignment="1">
      <alignment vertical="center"/>
    </xf>
    <xf numFmtId="0" fontId="80" fillId="35" borderId="52" xfId="0" applyFont="1" applyFill="1" applyBorder="1" applyAlignment="1">
      <alignment vertical="center"/>
    </xf>
    <xf numFmtId="0" fontId="81" fillId="35" borderId="52" xfId="0" applyFont="1" applyFill="1" applyBorder="1" applyAlignment="1">
      <alignment vertical="center"/>
    </xf>
    <xf numFmtId="0" fontId="81" fillId="35" borderId="52" xfId="0" applyFont="1" applyFill="1" applyBorder="1" applyAlignment="1">
      <alignment horizontal="center" vertical="center"/>
    </xf>
    <xf numFmtId="0" fontId="81" fillId="35" borderId="52" xfId="0" applyFont="1" applyFill="1" applyBorder="1" applyAlignment="1">
      <alignment horizontal="right" vertical="center"/>
    </xf>
    <xf numFmtId="0" fontId="85" fillId="0" borderId="52" xfId="0" applyFont="1" applyBorder="1" applyAlignment="1">
      <alignment vertical="center" wrapText="1"/>
    </xf>
    <xf numFmtId="0" fontId="81" fillId="0" borderId="52" xfId="0" applyFont="1" applyFill="1" applyBorder="1" applyAlignment="1">
      <alignment horizontal="left" vertical="center"/>
    </xf>
    <xf numFmtId="0" fontId="86" fillId="0" borderId="52" xfId="0" applyFont="1" applyFill="1" applyBorder="1" applyAlignment="1">
      <alignment horizontal="left" vertical="center"/>
    </xf>
    <xf numFmtId="0" fontId="86" fillId="0" borderId="52" xfId="0" applyFont="1" applyFill="1" applyBorder="1" applyAlignment="1">
      <alignment vertical="center"/>
    </xf>
    <xf numFmtId="0" fontId="0" fillId="0" borderId="52" xfId="0" applyBorder="1" applyAlignment="1">
      <alignment horizontal="center" vertical="center"/>
    </xf>
    <xf numFmtId="0" fontId="8" fillId="0" borderId="52" xfId="0" applyFont="1" applyFill="1" applyBorder="1"/>
    <xf numFmtId="0" fontId="85" fillId="0" borderId="52" xfId="0" applyFont="1" applyBorder="1" applyAlignment="1">
      <alignment vertical="top" wrapText="1"/>
    </xf>
    <xf numFmtId="0" fontId="69" fillId="0" borderId="52" xfId="0" applyFont="1" applyFill="1" applyBorder="1" applyAlignment="1">
      <alignment horizontal="left" vertical="center"/>
    </xf>
    <xf numFmtId="2" fontId="81" fillId="35" borderId="52" xfId="0" applyNumberFormat="1" applyFont="1" applyFill="1" applyBorder="1" applyAlignment="1">
      <alignment horizontal="right" vertical="center"/>
    </xf>
    <xf numFmtId="0" fontId="7" fillId="37" borderId="52" xfId="45" applyFont="1" applyFill="1" applyBorder="1" applyAlignment="1">
      <alignment vertical="center"/>
    </xf>
    <xf numFmtId="0" fontId="7" fillId="37" borderId="52" xfId="45" applyFont="1" applyFill="1" applyBorder="1" applyAlignment="1">
      <alignment horizontal="center" vertical="center"/>
    </xf>
    <xf numFmtId="0" fontId="7" fillId="37" borderId="52" xfId="45" applyFont="1" applyFill="1" applyBorder="1" applyAlignment="1">
      <alignment horizontal="right" vertical="center"/>
    </xf>
    <xf numFmtId="0" fontId="7" fillId="37" borderId="52" xfId="45" applyFont="1" applyFill="1" applyBorder="1" applyAlignment="1">
      <alignment horizontal="left" vertical="center"/>
    </xf>
    <xf numFmtId="0" fontId="7" fillId="33" borderId="52" xfId="42" applyFont="1" applyFill="1" applyBorder="1" applyAlignment="1">
      <alignment vertical="top"/>
    </xf>
    <xf numFmtId="0" fontId="7" fillId="33" borderId="52" xfId="42" applyFont="1" applyFill="1" applyBorder="1" applyAlignment="1">
      <alignment horizontal="center" vertical="top"/>
    </xf>
    <xf numFmtId="3" fontId="68" fillId="33" borderId="52" xfId="0" applyNumberFormat="1" applyFont="1" applyFill="1" applyBorder="1" applyAlignment="1">
      <alignment horizontal="center" vertical="top"/>
    </xf>
    <xf numFmtId="4" fontId="68" fillId="33" borderId="52" xfId="28" applyNumberFormat="1" applyFont="1" applyFill="1" applyBorder="1" applyAlignment="1">
      <alignment horizontal="right" vertical="top"/>
    </xf>
    <xf numFmtId="4" fontId="68" fillId="33" borderId="52" xfId="28" applyNumberFormat="1" applyFont="1" applyFill="1" applyBorder="1" applyAlignment="1">
      <alignment horizontal="left" vertical="top"/>
    </xf>
    <xf numFmtId="0" fontId="1" fillId="0" borderId="52" xfId="0" applyFont="1" applyFill="1" applyBorder="1"/>
    <xf numFmtId="0" fontId="8" fillId="0" borderId="52" xfId="0" applyFont="1" applyFill="1" applyBorder="1" applyAlignment="1">
      <alignment horizontal="left" wrapText="1"/>
    </xf>
    <xf numFmtId="0" fontId="8" fillId="0" borderId="52" xfId="0" applyFont="1" applyFill="1" applyBorder="1" applyAlignment="1">
      <alignment horizontal="left"/>
    </xf>
    <xf numFmtId="0" fontId="8" fillId="0" borderId="52" xfId="0" applyFont="1" applyFill="1" applyBorder="1" applyAlignment="1">
      <alignment horizontal="left" vertical="top"/>
    </xf>
    <xf numFmtId="0" fontId="7" fillId="37" borderId="52" xfId="42" applyFont="1" applyFill="1" applyBorder="1" applyAlignment="1">
      <alignment vertical="top"/>
    </xf>
    <xf numFmtId="0" fontId="7" fillId="37" borderId="52" xfId="42" applyFont="1" applyFill="1" applyBorder="1" applyAlignment="1">
      <alignment horizontal="center" vertical="top"/>
    </xf>
    <xf numFmtId="3" fontId="68" fillId="37" borderId="52" xfId="0" applyNumberFormat="1" applyFont="1" applyFill="1" applyBorder="1" applyAlignment="1">
      <alignment horizontal="center" vertical="top"/>
    </xf>
    <xf numFmtId="4" fontId="68" fillId="37" borderId="52" xfId="0" applyNumberFormat="1" applyFont="1" applyFill="1" applyBorder="1" applyAlignment="1">
      <alignment horizontal="right" vertical="top"/>
    </xf>
    <xf numFmtId="4" fontId="68" fillId="37" borderId="52" xfId="28" applyNumberFormat="1" applyFont="1" applyFill="1" applyBorder="1" applyAlignment="1">
      <alignment horizontal="left" vertical="top"/>
    </xf>
    <xf numFmtId="2" fontId="72" fillId="33" borderId="52" xfId="0" applyNumberFormat="1" applyFont="1" applyFill="1" applyBorder="1" applyAlignment="1">
      <alignment horizontal="right" vertical="center"/>
    </xf>
    <xf numFmtId="0" fontId="8" fillId="0" borderId="52" xfId="42" applyFont="1" applyFill="1" applyBorder="1" applyAlignment="1">
      <alignment horizontal="center" vertical="top" wrapText="1"/>
    </xf>
    <xf numFmtId="0" fontId="8" fillId="0" borderId="52" xfId="42" applyFont="1" applyFill="1" applyBorder="1" applyAlignment="1">
      <alignment vertical="top" wrapText="1"/>
    </xf>
    <xf numFmtId="3" fontId="8" fillId="0" borderId="52" xfId="42" applyNumberFormat="1" applyFont="1" applyFill="1" applyBorder="1" applyAlignment="1">
      <alignment horizontal="center" vertical="top" wrapText="1"/>
    </xf>
    <xf numFmtId="4" fontId="8" fillId="0" borderId="52" xfId="28" applyNumberFormat="1" applyFont="1" applyFill="1" applyBorder="1" applyAlignment="1">
      <alignment horizontal="right" vertical="top" wrapText="1"/>
    </xf>
    <xf numFmtId="43" fontId="8" fillId="0" borderId="52" xfId="28" applyNumberFormat="1" applyFont="1" applyFill="1" applyBorder="1" applyAlignment="1">
      <alignment horizontal="left" vertical="top" wrapText="1"/>
    </xf>
    <xf numFmtId="0" fontId="8" fillId="0" borderId="52" xfId="0" applyFont="1" applyFill="1" applyBorder="1" applyAlignment="1">
      <alignment horizontal="center" vertical="center"/>
    </xf>
    <xf numFmtId="0" fontId="59" fillId="25" borderId="52" xfId="0" applyFont="1" applyFill="1" applyBorder="1" applyAlignment="1">
      <alignment horizontal="center" vertical="center"/>
    </xf>
    <xf numFmtId="0" fontId="59" fillId="25" borderId="52" xfId="0" applyFont="1" applyFill="1" applyBorder="1" applyAlignment="1">
      <alignment horizontal="left" vertical="top" wrapText="1"/>
    </xf>
    <xf numFmtId="0" fontId="59" fillId="25" borderId="52" xfId="0" applyFont="1" applyFill="1" applyBorder="1" applyAlignment="1">
      <alignment horizontal="center" vertical="center" wrapText="1"/>
    </xf>
    <xf numFmtId="0" fontId="59" fillId="25" borderId="52" xfId="0" applyFont="1" applyFill="1" applyBorder="1" applyAlignment="1">
      <alignment horizontal="left" vertical="center"/>
    </xf>
    <xf numFmtId="49" fontId="59" fillId="25" borderId="52" xfId="0" applyNumberFormat="1" applyFont="1" applyFill="1" applyBorder="1" applyAlignment="1">
      <alignment horizontal="left" vertical="center"/>
    </xf>
    <xf numFmtId="0" fontId="59" fillId="25" borderId="52" xfId="0" applyFont="1" applyFill="1" applyBorder="1" applyAlignment="1">
      <alignment horizontal="left" vertical="center" wrapText="1"/>
    </xf>
    <xf numFmtId="49" fontId="59" fillId="25" borderId="52" xfId="0" applyNumberFormat="1" applyFont="1" applyFill="1" applyBorder="1" applyAlignment="1">
      <alignment horizontal="left" vertical="center" wrapText="1"/>
    </xf>
    <xf numFmtId="0" fontId="59" fillId="0" borderId="52" xfId="0" applyFont="1" applyBorder="1" applyAlignment="1">
      <alignment horizontal="center" vertical="center"/>
    </xf>
    <xf numFmtId="0" fontId="59" fillId="0" borderId="52" xfId="0" applyFont="1" applyBorder="1" applyAlignment="1">
      <alignment horizontal="left" vertical="top" wrapText="1"/>
    </xf>
    <xf numFmtId="0" fontId="59" fillId="0" borderId="52" xfId="0" applyFont="1" applyBorder="1" applyAlignment="1">
      <alignment horizontal="left" vertical="center"/>
    </xf>
    <xf numFmtId="49" fontId="59" fillId="0" borderId="52" xfId="0" applyNumberFormat="1" applyFont="1" applyBorder="1" applyAlignment="1">
      <alignment horizontal="left" vertical="center"/>
    </xf>
    <xf numFmtId="49" fontId="1" fillId="0" borderId="52" xfId="0" applyNumberFormat="1" applyFont="1" applyBorder="1" applyAlignment="1">
      <alignment horizontal="center" vertical="center"/>
    </xf>
    <xf numFmtId="49" fontId="59" fillId="0" borderId="52" xfId="0" applyNumberFormat="1" applyFont="1" applyBorder="1" applyAlignment="1">
      <alignment horizontal="left" vertical="top" wrapText="1"/>
    </xf>
    <xf numFmtId="49" fontId="59" fillId="0" borderId="52" xfId="0" applyNumberFormat="1" applyFont="1" applyBorder="1" applyAlignment="1">
      <alignment horizontal="center" vertical="center" wrapText="1"/>
    </xf>
    <xf numFmtId="49" fontId="59" fillId="25" borderId="52" xfId="0" applyNumberFormat="1" applyFont="1" applyFill="1" applyBorder="1" applyAlignment="1">
      <alignment horizontal="center" vertical="center"/>
    </xf>
    <xf numFmtId="49" fontId="1" fillId="0" borderId="52" xfId="0" applyNumberFormat="1" applyFont="1" applyBorder="1" applyAlignment="1">
      <alignment horizontal="left" vertical="center"/>
    </xf>
    <xf numFmtId="49" fontId="8" fillId="0" borderId="52" xfId="0" applyNumberFormat="1" applyFont="1" applyBorder="1" applyAlignment="1">
      <alignment horizontal="left" vertical="center"/>
    </xf>
    <xf numFmtId="49" fontId="59" fillId="0" borderId="52" xfId="0" applyNumberFormat="1" applyFont="1" applyBorder="1" applyAlignment="1">
      <alignment horizontal="left" vertical="center" wrapText="1"/>
    </xf>
    <xf numFmtId="0" fontId="6" fillId="37" borderId="52" xfId="0" applyFont="1" applyFill="1" applyBorder="1" applyAlignment="1">
      <alignment horizontal="center" vertical="top"/>
    </xf>
    <xf numFmtId="0" fontId="6" fillId="37" borderId="52" xfId="0" applyFont="1" applyFill="1" applyBorder="1" applyAlignment="1">
      <alignment horizontal="left" vertical="top" wrapText="1"/>
    </xf>
    <xf numFmtId="0" fontId="8" fillId="0" borderId="52" xfId="0" quotePrefix="1" applyFont="1" applyFill="1" applyBorder="1" applyAlignment="1">
      <alignment horizontal="left" vertical="top" wrapText="1"/>
    </xf>
    <xf numFmtId="0" fontId="69" fillId="0" borderId="52" xfId="0" applyFont="1" applyFill="1" applyBorder="1" applyAlignment="1">
      <alignment vertical="center"/>
    </xf>
    <xf numFmtId="0" fontId="8" fillId="0" borderId="52" xfId="0" quotePrefix="1" applyFont="1" applyBorder="1" applyAlignment="1">
      <alignment horizontal="center" vertical="top"/>
    </xf>
    <xf numFmtId="0" fontId="8" fillId="0" borderId="52" xfId="0" quotePrefix="1" applyFont="1" applyBorder="1" applyAlignment="1">
      <alignment horizontal="center" vertical="justify" wrapText="1"/>
    </xf>
    <xf numFmtId="0" fontId="8" fillId="0" borderId="52" xfId="0" applyFont="1" applyBorder="1" applyAlignment="1">
      <alignment horizontal="right" vertical="justify" wrapText="1"/>
    </xf>
    <xf numFmtId="0" fontId="8" fillId="0" borderId="52" xfId="0" applyFont="1" applyBorder="1" applyAlignment="1">
      <alignment horizontal="left" vertical="top"/>
    </xf>
    <xf numFmtId="0" fontId="8" fillId="0" borderId="52" xfId="0" applyFont="1" applyBorder="1" applyAlignment="1">
      <alignment horizontal="left" vertical="justify" wrapText="1"/>
    </xf>
    <xf numFmtId="0" fontId="8" fillId="0" borderId="52" xfId="0" applyFont="1" applyBorder="1" applyAlignment="1">
      <alignment horizontal="center" vertical="top"/>
    </xf>
    <xf numFmtId="0" fontId="7" fillId="38" borderId="52" xfId="0" applyFont="1" applyFill="1" applyBorder="1" applyAlignment="1">
      <alignment horizontal="center" vertical="top"/>
    </xf>
    <xf numFmtId="0" fontId="4" fillId="38" borderId="52" xfId="0" applyFont="1" applyFill="1" applyBorder="1" applyAlignment="1" applyProtection="1">
      <alignment horizontal="left" vertical="center" wrapText="1"/>
      <protection locked="0"/>
    </xf>
    <xf numFmtId="0" fontId="7" fillId="38" borderId="52" xfId="0" applyFont="1" applyFill="1" applyBorder="1" applyAlignment="1">
      <alignment horizontal="right" vertical="justify"/>
    </xf>
    <xf numFmtId="1" fontId="7" fillId="38" borderId="52" xfId="0" applyNumberFormat="1" applyFont="1" applyFill="1" applyBorder="1" applyAlignment="1">
      <alignment horizontal="center" vertical="justify"/>
    </xf>
    <xf numFmtId="2" fontId="7" fillId="38" borderId="52" xfId="0" applyNumberFormat="1" applyFont="1" applyFill="1" applyBorder="1" applyAlignment="1">
      <alignment horizontal="right" vertical="justify"/>
    </xf>
    <xf numFmtId="0" fontId="7" fillId="38" borderId="52" xfId="0" applyFont="1" applyFill="1" applyBorder="1" applyAlignment="1">
      <alignment horizontal="left" vertical="top"/>
    </xf>
    <xf numFmtId="0" fontId="7" fillId="38" borderId="52" xfId="0" applyFont="1" applyFill="1" applyBorder="1" applyAlignment="1">
      <alignment horizontal="left" vertical="justify"/>
    </xf>
    <xf numFmtId="0" fontId="73" fillId="0" borderId="52" xfId="0" applyFont="1" applyBorder="1" applyAlignment="1">
      <alignment horizontal="center" vertical="top"/>
    </xf>
    <xf numFmtId="0" fontId="69" fillId="25" borderId="52" xfId="0" applyFont="1" applyFill="1" applyBorder="1" applyAlignment="1">
      <alignment vertical="top"/>
    </xf>
    <xf numFmtId="0" fontId="69" fillId="0" borderId="52" xfId="0" applyFont="1" applyFill="1" applyBorder="1" applyAlignment="1">
      <alignment vertical="top"/>
    </xf>
    <xf numFmtId="0" fontId="73" fillId="0" borderId="52" xfId="0" applyFont="1" applyBorder="1" applyAlignment="1">
      <alignment horizontal="right" vertical="justify"/>
    </xf>
    <xf numFmtId="2" fontId="73" fillId="0" borderId="52" xfId="0" applyNumberFormat="1" applyFont="1" applyBorder="1" applyAlignment="1">
      <alignment vertical="top"/>
    </xf>
    <xf numFmtId="0" fontId="73" fillId="0" borderId="52" xfId="0" applyFont="1" applyBorder="1" applyAlignment="1">
      <alignment horizontal="left" vertical="top"/>
    </xf>
    <xf numFmtId="0" fontId="73" fillId="0" borderId="52" xfId="0" applyFont="1" applyBorder="1" applyAlignment="1">
      <alignment horizontal="left" vertical="justify"/>
    </xf>
    <xf numFmtId="0" fontId="69" fillId="25" borderId="52" xfId="0" applyNumberFormat="1" applyFont="1" applyFill="1" applyBorder="1" applyAlignment="1">
      <alignment vertical="top"/>
    </xf>
    <xf numFmtId="0" fontId="69" fillId="0" borderId="52" xfId="0" applyNumberFormat="1" applyFont="1" applyFill="1" applyBorder="1" applyAlignment="1">
      <alignment vertical="top"/>
    </xf>
    <xf numFmtId="0" fontId="73" fillId="0" borderId="52" xfId="0" applyFont="1" applyBorder="1"/>
    <xf numFmtId="0" fontId="8" fillId="0" borderId="52" xfId="0" applyFont="1" applyBorder="1" applyAlignment="1">
      <alignment vertical="top"/>
    </xf>
    <xf numFmtId="0" fontId="69" fillId="25" borderId="52" xfId="0" applyNumberFormat="1" applyFont="1" applyFill="1" applyBorder="1" applyAlignment="1">
      <alignment vertical="top" wrapText="1"/>
    </xf>
    <xf numFmtId="0" fontId="8" fillId="25" borderId="52" xfId="0" applyFont="1" applyFill="1" applyBorder="1" applyAlignment="1">
      <alignment horizontal="center" vertical="top"/>
    </xf>
    <xf numFmtId="0" fontId="8" fillId="25" borderId="52" xfId="0" applyFont="1" applyFill="1" applyBorder="1" applyAlignment="1">
      <alignment horizontal="center" vertical="justify"/>
    </xf>
    <xf numFmtId="0" fontId="8" fillId="25" borderId="52" xfId="0" applyNumberFormat="1" applyFont="1" applyFill="1" applyBorder="1" applyAlignment="1">
      <alignment vertical="top" wrapText="1"/>
    </xf>
    <xf numFmtId="0" fontId="8" fillId="25" borderId="52" xfId="0" applyFont="1" applyFill="1" applyBorder="1" applyAlignment="1">
      <alignment horizontal="right" vertical="justify"/>
    </xf>
    <xf numFmtId="2" fontId="8" fillId="25" borderId="52" xfId="0" applyNumberFormat="1" applyFont="1" applyFill="1" applyBorder="1" applyAlignment="1">
      <alignment vertical="top"/>
    </xf>
    <xf numFmtId="0" fontId="8" fillId="25" borderId="52" xfId="0" applyFont="1" applyFill="1" applyBorder="1" applyAlignment="1">
      <alignment horizontal="left" vertical="top" wrapText="1"/>
    </xf>
    <xf numFmtId="0" fontId="8" fillId="25" borderId="52" xfId="0" applyFont="1" applyFill="1" applyBorder="1" applyAlignment="1">
      <alignment horizontal="left" vertical="justify" wrapText="1"/>
    </xf>
    <xf numFmtId="0" fontId="73" fillId="25" borderId="52" xfId="0" applyFont="1" applyFill="1" applyBorder="1" applyAlignment="1">
      <alignment vertical="top"/>
    </xf>
    <xf numFmtId="0" fontId="7" fillId="37" borderId="52" xfId="0" quotePrefix="1" applyFont="1" applyFill="1" applyBorder="1" applyAlignment="1">
      <alignment horizontal="center" vertical="center"/>
    </xf>
    <xf numFmtId="1" fontId="7" fillId="37" borderId="52" xfId="0" applyNumberFormat="1" applyFont="1" applyFill="1" applyBorder="1" applyAlignment="1">
      <alignment horizontal="center" vertical="center"/>
    </xf>
    <xf numFmtId="2" fontId="7" fillId="37" borderId="52" xfId="0" applyNumberFormat="1" applyFont="1" applyFill="1" applyBorder="1" applyAlignment="1">
      <alignment vertical="center"/>
    </xf>
    <xf numFmtId="0" fontId="1" fillId="0" borderId="52" xfId="0" applyFont="1" applyFill="1" applyBorder="1" applyAlignment="1">
      <alignment horizontal="left"/>
    </xf>
    <xf numFmtId="0" fontId="1" fillId="0" borderId="52" xfId="0" applyFont="1" applyFill="1" applyBorder="1" applyAlignment="1">
      <alignment horizontal="left" vertical="top"/>
    </xf>
    <xf numFmtId="0" fontId="1" fillId="0" borderId="52" xfId="0" applyFont="1" applyFill="1" applyBorder="1" applyAlignment="1">
      <alignment horizontal="center" vertical="top"/>
    </xf>
    <xf numFmtId="0" fontId="7" fillId="37" borderId="52" xfId="0" applyFont="1" applyFill="1" applyBorder="1" applyAlignment="1">
      <alignment vertical="top"/>
    </xf>
    <xf numFmtId="14" fontId="2" fillId="0" borderId="52" xfId="46" applyNumberFormat="1" applyFont="1" applyBorder="1" applyAlignment="1">
      <alignment horizontal="left" vertical="center" wrapText="1"/>
    </xf>
    <xf numFmtId="0" fontId="2" fillId="0" borderId="52" xfId="46" applyFont="1" applyBorder="1" applyAlignment="1">
      <alignment horizontal="left" vertical="top" wrapText="1"/>
    </xf>
    <xf numFmtId="0" fontId="2" fillId="0" borderId="52" xfId="46" applyFont="1" applyBorder="1" applyAlignment="1">
      <alignment horizontal="left" vertical="center" wrapText="1"/>
    </xf>
    <xf numFmtId="0" fontId="2" fillId="0" borderId="52" xfId="46" applyFont="1" applyBorder="1" applyAlignment="1">
      <alignment horizontal="center" vertical="center" wrapText="1"/>
    </xf>
    <xf numFmtId="2" fontId="2" fillId="0" borderId="52" xfId="46" applyNumberFormat="1" applyFont="1" applyBorder="1" applyAlignment="1">
      <alignment horizontal="right" vertical="center" wrapText="1"/>
    </xf>
    <xf numFmtId="1" fontId="2" fillId="0" borderId="52" xfId="46" applyNumberFormat="1" applyFont="1" applyBorder="1" applyAlignment="1">
      <alignment horizontal="center" vertical="center" wrapText="1"/>
    </xf>
    <xf numFmtId="0" fontId="7" fillId="37" borderId="52" xfId="0" applyFont="1" applyFill="1" applyBorder="1" applyAlignment="1">
      <alignment vertical="center"/>
    </xf>
    <xf numFmtId="0" fontId="8" fillId="0" borderId="52" xfId="0" applyFont="1" applyBorder="1" applyAlignment="1">
      <alignment horizontal="left" vertical="center" wrapText="1"/>
    </xf>
    <xf numFmtId="2" fontId="8" fillId="0" borderId="52" xfId="0" applyNumberFormat="1" applyFont="1" applyBorder="1" applyAlignment="1">
      <alignment horizontal="right" vertical="center"/>
    </xf>
    <xf numFmtId="0" fontId="8" fillId="0" borderId="52" xfId="0" applyFont="1" applyBorder="1" applyAlignment="1">
      <alignment horizontal="left" vertical="center"/>
    </xf>
    <xf numFmtId="0" fontId="6" fillId="37" borderId="52" xfId="0" applyFont="1" applyFill="1" applyBorder="1"/>
    <xf numFmtId="0" fontId="6" fillId="37" borderId="52" xfId="0" applyFont="1" applyFill="1" applyBorder="1" applyAlignment="1">
      <alignment horizontal="center" vertical="center" wrapText="1"/>
    </xf>
    <xf numFmtId="0" fontId="6" fillId="37" borderId="52" xfId="0" applyFont="1" applyFill="1" applyBorder="1" applyAlignment="1">
      <alignment wrapText="1"/>
    </xf>
    <xf numFmtId="0" fontId="6" fillId="37" borderId="52" xfId="0" applyFont="1" applyFill="1" applyBorder="1" applyAlignment="1">
      <alignment vertical="center" wrapText="1"/>
    </xf>
    <xf numFmtId="2" fontId="6" fillId="37" borderId="52" xfId="0" applyNumberFormat="1" applyFont="1" applyFill="1" applyBorder="1" applyAlignment="1">
      <alignment vertical="center" wrapText="1"/>
    </xf>
    <xf numFmtId="0" fontId="6" fillId="37" borderId="52" xfId="0" applyFont="1" applyFill="1" applyBorder="1" applyAlignment="1">
      <alignment horizontal="left" wrapText="1"/>
    </xf>
    <xf numFmtId="0" fontId="7" fillId="24" borderId="52" xfId="0" applyFont="1" applyFill="1" applyBorder="1" applyAlignment="1">
      <alignment horizontal="center" vertical="top" wrapText="1"/>
    </xf>
    <xf numFmtId="1" fontId="7" fillId="24" borderId="52" xfId="0" applyNumberFormat="1" applyFont="1" applyFill="1" applyBorder="1" applyAlignment="1">
      <alignment horizontal="center" vertical="top" wrapText="1"/>
    </xf>
    <xf numFmtId="2" fontId="7" fillId="24" borderId="52" xfId="0" applyNumberFormat="1" applyFont="1" applyFill="1" applyBorder="1" applyAlignment="1">
      <alignment vertical="top" wrapText="1"/>
    </xf>
    <xf numFmtId="0" fontId="7" fillId="24" borderId="52" xfId="0" applyFont="1" applyFill="1" applyBorder="1" applyAlignment="1">
      <alignment horizontal="left" vertical="top" wrapText="1"/>
    </xf>
    <xf numFmtId="169" fontId="48" fillId="0" borderId="52" xfId="28" applyNumberFormat="1" applyFont="1" applyBorder="1"/>
    <xf numFmtId="0" fontId="83" fillId="31" borderId="52" xfId="0" applyFont="1" applyFill="1" applyBorder="1" applyAlignment="1">
      <alignment horizontal="center" vertical="center" wrapText="1"/>
    </xf>
    <xf numFmtId="0" fontId="70" fillId="31" borderId="52" xfId="0" applyFont="1" applyFill="1" applyBorder="1" applyAlignment="1">
      <alignment horizontal="center" vertical="center" wrapText="1"/>
    </xf>
    <xf numFmtId="0" fontId="75" fillId="24" borderId="52" xfId="0" applyFont="1" applyFill="1" applyBorder="1" applyAlignment="1">
      <alignment horizontal="center" vertical="center"/>
    </xf>
    <xf numFmtId="0" fontId="75" fillId="24" borderId="52" xfId="0" applyFont="1" applyFill="1" applyBorder="1" applyAlignment="1">
      <alignment horizontal="left" vertical="center"/>
    </xf>
    <xf numFmtId="0" fontId="3" fillId="41" borderId="52" xfId="0" applyFont="1" applyFill="1" applyBorder="1" applyAlignment="1">
      <alignment vertical="center"/>
    </xf>
    <xf numFmtId="0" fontId="7" fillId="41" borderId="52" xfId="0" applyFont="1" applyFill="1" applyBorder="1" applyAlignment="1">
      <alignment vertical="center"/>
    </xf>
    <xf numFmtId="0" fontId="7" fillId="25" borderId="52" xfId="0" applyFont="1" applyFill="1" applyBorder="1" applyAlignment="1">
      <alignment horizontal="center"/>
    </xf>
    <xf numFmtId="0" fontId="8" fillId="25" borderId="52" xfId="0" applyFont="1" applyFill="1" applyBorder="1" applyAlignment="1">
      <alignment horizontal="center"/>
    </xf>
    <xf numFmtId="169" fontId="48" fillId="0" borderId="52" xfId="28" applyNumberFormat="1" applyFont="1" applyBorder="1" applyAlignment="1">
      <alignment vertical="center"/>
    </xf>
    <xf numFmtId="169" fontId="6" fillId="0" borderId="52" xfId="28" applyNumberFormat="1" applyFont="1" applyBorder="1"/>
    <xf numFmtId="0" fontId="6" fillId="0" borderId="52" xfId="0" applyFont="1" applyBorder="1"/>
    <xf numFmtId="169" fontId="1" fillId="0" borderId="52" xfId="28" applyNumberFormat="1" applyFont="1" applyBorder="1"/>
    <xf numFmtId="0" fontId="1" fillId="0" borderId="52" xfId="0" applyFont="1" applyBorder="1"/>
    <xf numFmtId="169" fontId="84" fillId="0" borderId="52" xfId="28" applyNumberFormat="1" applyFont="1" applyBorder="1"/>
    <xf numFmtId="0" fontId="84" fillId="0" borderId="52" xfId="0" applyFont="1" applyBorder="1"/>
    <xf numFmtId="169" fontId="1" fillId="25" borderId="52" xfId="28" applyNumberFormat="1" applyFont="1" applyFill="1" applyBorder="1"/>
    <xf numFmtId="0" fontId="1" fillId="25" borderId="52" xfId="0" applyFont="1" applyFill="1" applyBorder="1"/>
    <xf numFmtId="0" fontId="5" fillId="0" borderId="52" xfId="0" applyFont="1" applyFill="1" applyBorder="1" applyAlignment="1">
      <alignment vertical="center"/>
    </xf>
    <xf numFmtId="0" fontId="5" fillId="0" borderId="52" xfId="0" applyFont="1" applyFill="1" applyBorder="1"/>
    <xf numFmtId="0" fontId="5" fillId="0" borderId="52" xfId="0" applyFont="1" applyFill="1" applyBorder="1" applyAlignment="1">
      <alignment horizontal="left"/>
    </xf>
    <xf numFmtId="1" fontId="15" fillId="0" borderId="10" xfId="0" applyNumberFormat="1" applyFont="1" applyFill="1" applyBorder="1"/>
    <xf numFmtId="1" fontId="15" fillId="25" borderId="10" xfId="0" applyNumberFormat="1" applyFont="1" applyFill="1" applyBorder="1" applyAlignment="1">
      <alignment horizontal="right" vertical="center"/>
    </xf>
    <xf numFmtId="1" fontId="67" fillId="25" borderId="10" xfId="0" applyNumberFormat="1" applyFont="1" applyFill="1" applyBorder="1" applyAlignment="1">
      <alignment horizontal="right" vertical="center"/>
    </xf>
    <xf numFmtId="0" fontId="7" fillId="35" borderId="47" xfId="0" applyFont="1" applyFill="1" applyBorder="1" applyAlignment="1">
      <alignment horizontal="center" vertical="center"/>
    </xf>
    <xf numFmtId="0" fontId="7" fillId="35" borderId="47" xfId="0" applyFont="1" applyFill="1" applyBorder="1" applyAlignment="1">
      <alignment horizontal="right" vertical="center"/>
    </xf>
    <xf numFmtId="2" fontId="7" fillId="35" borderId="47" xfId="0" applyNumberFormat="1" applyFont="1" applyFill="1" applyBorder="1" applyAlignment="1">
      <alignment horizontal="right" vertical="center"/>
    </xf>
    <xf numFmtId="0" fontId="7" fillId="25" borderId="47" xfId="0" applyFont="1" applyFill="1" applyBorder="1" applyAlignment="1">
      <alignment horizontal="right" vertical="center"/>
    </xf>
    <xf numFmtId="2" fontId="7" fillId="25" borderId="47" xfId="0" applyNumberFormat="1" applyFont="1" applyFill="1" applyBorder="1" applyAlignment="1">
      <alignment horizontal="right" vertical="center"/>
    </xf>
    <xf numFmtId="0" fontId="68" fillId="34" borderId="47" xfId="47" applyFont="1" applyFill="1" applyBorder="1" applyAlignment="1">
      <alignment horizontal="center" vertical="center"/>
    </xf>
    <xf numFmtId="0" fontId="7" fillId="37" borderId="52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vertical="top" wrapText="1"/>
    </xf>
    <xf numFmtId="0" fontId="0" fillId="0" borderId="10" xfId="0" applyBorder="1" applyAlignment="1">
      <alignment horizontal="center" vertical="top"/>
    </xf>
    <xf numFmtId="2" fontId="0" fillId="0" borderId="10" xfId="0" applyNumberFormat="1" applyBorder="1" applyAlignment="1">
      <alignment horizontal="center" vertical="top"/>
    </xf>
    <xf numFmtId="0" fontId="0" fillId="0" borderId="10" xfId="0" applyBorder="1" applyAlignment="1">
      <alignment horizontal="center" vertical="top" wrapText="1"/>
    </xf>
    <xf numFmtId="2" fontId="0" fillId="0" borderId="10" xfId="0" applyNumberFormat="1" applyBorder="1" applyAlignment="1">
      <alignment horizontal="center" vertical="top" wrapText="1"/>
    </xf>
    <xf numFmtId="0" fontId="0" fillId="0" borderId="10" xfId="0" applyBorder="1" applyAlignment="1">
      <alignment vertical="top" wrapText="1"/>
    </xf>
    <xf numFmtId="0" fontId="0" fillId="0" borderId="10" xfId="0" applyBorder="1"/>
    <xf numFmtId="0" fontId="0" fillId="0" borderId="13" xfId="0" applyBorder="1" applyAlignment="1">
      <alignment horizontal="center" vertical="top"/>
    </xf>
    <xf numFmtId="0" fontId="8" fillId="0" borderId="10" xfId="0" applyFont="1" applyFill="1" applyBorder="1" applyAlignment="1">
      <alignment horizontal="center" vertical="top" wrapText="1"/>
    </xf>
    <xf numFmtId="165" fontId="8" fillId="0" borderId="10" xfId="0" applyNumberFormat="1" applyFont="1" applyFill="1" applyBorder="1" applyAlignment="1">
      <alignment horizontal="center" vertical="top" wrapText="1"/>
    </xf>
    <xf numFmtId="0" fontId="8" fillId="0" borderId="10" xfId="0" applyFont="1" applyFill="1" applyBorder="1" applyAlignment="1">
      <alignment horizontal="center" vertical="top"/>
    </xf>
    <xf numFmtId="0" fontId="8" fillId="0" borderId="13" xfId="0" applyFont="1" applyFill="1" applyBorder="1" applyAlignment="1">
      <alignment horizontal="center" vertical="top" wrapText="1"/>
    </xf>
    <xf numFmtId="0" fontId="8" fillId="0" borderId="18" xfId="0" applyFont="1" applyFill="1" applyBorder="1" applyAlignment="1">
      <alignment vertical="top" wrapText="1"/>
    </xf>
    <xf numFmtId="0" fontId="0" fillId="0" borderId="10" xfId="0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 applyAlignment="1">
      <alignment horizontal="center" vertical="top"/>
    </xf>
    <xf numFmtId="0" fontId="8" fillId="0" borderId="12" xfId="0" applyFont="1" applyFill="1" applyBorder="1" applyAlignment="1">
      <alignment horizontal="center" vertical="top" wrapText="1"/>
    </xf>
    <xf numFmtId="0" fontId="8" fillId="0" borderId="10" xfId="0" applyNumberFormat="1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/>
    </xf>
    <xf numFmtId="0" fontId="75" fillId="0" borderId="10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" fillId="0" borderId="10" xfId="0" applyFont="1" applyFill="1" applyBorder="1" applyAlignment="1">
      <alignment horizontal="center"/>
    </xf>
    <xf numFmtId="0" fontId="8" fillId="0" borderId="12" xfId="0" applyFont="1" applyFill="1" applyBorder="1" applyAlignment="1">
      <alignment vertical="top" wrapText="1"/>
    </xf>
    <xf numFmtId="165" fontId="8" fillId="0" borderId="12" xfId="0" applyNumberFormat="1" applyFont="1" applyFill="1" applyBorder="1" applyAlignment="1">
      <alignment horizontal="center" vertical="top" wrapText="1"/>
    </xf>
    <xf numFmtId="0" fontId="8" fillId="0" borderId="12" xfId="0" applyFont="1" applyFill="1" applyBorder="1" applyAlignment="1">
      <alignment horizontal="center" vertical="top"/>
    </xf>
    <xf numFmtId="0" fontId="0" fillId="0" borderId="12" xfId="0" applyBorder="1" applyAlignment="1">
      <alignment horizontal="center"/>
    </xf>
    <xf numFmtId="2" fontId="0" fillId="0" borderId="12" xfId="0" applyNumberFormat="1" applyBorder="1" applyAlignment="1">
      <alignment horizontal="center"/>
    </xf>
    <xf numFmtId="0" fontId="0" fillId="0" borderId="19" xfId="0" applyBorder="1" applyAlignment="1">
      <alignment horizontal="center"/>
    </xf>
    <xf numFmtId="0" fontId="8" fillId="0" borderId="13" xfId="0" applyFont="1" applyFill="1" applyBorder="1" applyAlignment="1">
      <alignment vertical="top" wrapText="1"/>
    </xf>
    <xf numFmtId="165" fontId="8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center" vertical="top"/>
    </xf>
    <xf numFmtId="2" fontId="0" fillId="0" borderId="13" xfId="0" applyNumberFormat="1" applyBorder="1" applyAlignment="1">
      <alignment horizontal="center" vertical="center"/>
    </xf>
    <xf numFmtId="0" fontId="8" fillId="0" borderId="10" xfId="45" applyFont="1" applyFill="1" applyBorder="1" applyAlignment="1">
      <alignment horizontal="left" vertical="top" wrapText="1"/>
    </xf>
    <xf numFmtId="0" fontId="8" fillId="0" borderId="10" xfId="45" applyFont="1" applyFill="1" applyBorder="1" applyAlignment="1">
      <alignment horizontal="center" vertical="center" wrapText="1"/>
    </xf>
    <xf numFmtId="0" fontId="8" fillId="0" borderId="10" xfId="45" applyFont="1" applyFill="1" applyBorder="1" applyAlignment="1">
      <alignment horizontal="center" vertical="center"/>
    </xf>
    <xf numFmtId="0" fontId="8" fillId="0" borderId="10" xfId="28" applyNumberFormat="1" applyFont="1" applyFill="1" applyBorder="1" applyAlignment="1">
      <alignment horizontal="center" vertical="center"/>
    </xf>
    <xf numFmtId="1" fontId="8" fillId="0" borderId="10" xfId="45" applyNumberFormat="1" applyFont="1" applyFill="1" applyBorder="1" applyAlignment="1">
      <alignment horizontal="center" vertical="center"/>
    </xf>
    <xf numFmtId="17" fontId="8" fillId="0" borderId="10" xfId="45" quotePrefix="1" applyNumberFormat="1" applyFont="1" applyFill="1" applyBorder="1" applyAlignment="1">
      <alignment horizontal="center" vertical="center" wrapText="1"/>
    </xf>
    <xf numFmtId="2" fontId="0" fillId="0" borderId="10" xfId="0" quotePrefix="1" applyNumberForma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8" fillId="0" borderId="10" xfId="45" applyFont="1" applyFill="1" applyBorder="1" applyAlignment="1">
      <alignment horizontal="left" vertical="justify"/>
    </xf>
    <xf numFmtId="37" fontId="8" fillId="0" borderId="10" xfId="28" applyNumberFormat="1" applyFont="1" applyFill="1" applyBorder="1" applyAlignment="1">
      <alignment horizontal="center" vertical="center"/>
    </xf>
    <xf numFmtId="1" fontId="8" fillId="0" borderId="10" xfId="45" applyNumberFormat="1" applyFont="1" applyFill="1" applyBorder="1" applyAlignment="1">
      <alignment horizontal="center" vertical="center" wrapText="1"/>
    </xf>
    <xf numFmtId="1" fontId="0" fillId="0" borderId="10" xfId="0" applyNumberFormat="1" applyBorder="1" applyAlignment="1">
      <alignment horizontal="center" vertical="center" wrapText="1"/>
    </xf>
    <xf numFmtId="0" fontId="8" fillId="0" borderId="10" xfId="45" applyFont="1" applyFill="1" applyBorder="1" applyAlignment="1">
      <alignment horizontal="left" vertical="justify" shrinkToFit="1"/>
    </xf>
    <xf numFmtId="0" fontId="8" fillId="0" borderId="10" xfId="45" applyFont="1" applyFill="1" applyBorder="1" applyAlignment="1">
      <alignment horizontal="center" vertical="top" wrapText="1"/>
    </xf>
    <xf numFmtId="0" fontId="0" fillId="0" borderId="10" xfId="0" applyNumberFormat="1" applyBorder="1" applyAlignment="1">
      <alignment horizontal="center"/>
    </xf>
    <xf numFmtId="0" fontId="0" fillId="0" borderId="10" xfId="0" applyNumberFormat="1" applyBorder="1" applyAlignment="1">
      <alignment horizontal="center" vertical="center" wrapText="1"/>
    </xf>
    <xf numFmtId="0" fontId="0" fillId="0" borderId="10" xfId="0" applyNumberFormat="1" applyBorder="1" applyAlignment="1">
      <alignment vertical="center" wrapText="1"/>
    </xf>
    <xf numFmtId="0" fontId="8" fillId="0" borderId="10" xfId="45" applyFont="1" applyFill="1" applyBorder="1" applyAlignment="1">
      <alignment horizontal="left" vertical="center" wrapText="1"/>
    </xf>
    <xf numFmtId="0" fontId="13" fillId="0" borderId="12" xfId="44" applyFont="1" applyFill="1" applyBorder="1" applyAlignment="1">
      <alignment vertical="top" wrapText="1"/>
    </xf>
    <xf numFmtId="0" fontId="13" fillId="0" borderId="12" xfId="44" applyFont="1" applyFill="1" applyBorder="1" applyAlignment="1">
      <alignment horizontal="center" vertical="center" wrapText="1"/>
    </xf>
    <xf numFmtId="0" fontId="75" fillId="0" borderId="12" xfId="44" applyFont="1" applyFill="1" applyBorder="1" applyAlignment="1">
      <alignment horizontal="center" vertical="center" wrapText="1"/>
    </xf>
    <xf numFmtId="2" fontId="0" fillId="0" borderId="12" xfId="0" applyNumberFormat="1" applyBorder="1" applyAlignment="1">
      <alignment horizontal="center" vertical="center"/>
    </xf>
    <xf numFmtId="0" fontId="13" fillId="0" borderId="10" xfId="44" applyFont="1" applyFill="1" applyBorder="1" applyAlignment="1">
      <alignment vertical="top" wrapText="1"/>
    </xf>
    <xf numFmtId="0" fontId="13" fillId="0" borderId="10" xfId="44" applyFont="1" applyFill="1" applyBorder="1" applyAlignment="1">
      <alignment horizontal="center" vertical="center" wrapText="1"/>
    </xf>
    <xf numFmtId="0" fontId="75" fillId="0" borderId="10" xfId="44" applyFont="1" applyFill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vertical="center"/>
    </xf>
    <xf numFmtId="170" fontId="75" fillId="0" borderId="10" xfId="29" applyNumberFormat="1" applyFont="1" applyFill="1" applyBorder="1" applyAlignment="1">
      <alignment vertical="center"/>
    </xf>
    <xf numFmtId="170" fontId="75" fillId="0" borderId="10" xfId="44" applyNumberFormat="1" applyFont="1" applyFill="1" applyBorder="1" applyAlignment="1">
      <alignment horizontal="center" vertical="center" wrapText="1"/>
    </xf>
    <xf numFmtId="170" fontId="0" fillId="0" borderId="10" xfId="0" applyNumberFormat="1" applyBorder="1" applyAlignment="1">
      <alignment horizontal="center" vertical="center" wrapText="1"/>
    </xf>
    <xf numFmtId="0" fontId="8" fillId="0" borderId="10" xfId="44" applyFont="1" applyFill="1" applyBorder="1" applyAlignment="1">
      <alignment vertical="top" wrapText="1"/>
    </xf>
    <xf numFmtId="0" fontId="13" fillId="0" borderId="10" xfId="44" applyFont="1" applyFill="1" applyBorder="1" applyAlignment="1">
      <alignment horizontal="center" vertical="top" wrapText="1"/>
    </xf>
    <xf numFmtId="0" fontId="75" fillId="0" borderId="10" xfId="29" applyNumberFormat="1" applyFont="1" applyFill="1" applyBorder="1" applyAlignment="1">
      <alignment horizontal="center" vertical="center"/>
    </xf>
    <xf numFmtId="0" fontId="75" fillId="0" borderId="10" xfId="44" applyFont="1" applyFill="1" applyBorder="1" applyAlignment="1">
      <alignment horizontal="center" vertical="center"/>
    </xf>
    <xf numFmtId="170" fontId="75" fillId="0" borderId="10" xfId="44" applyNumberFormat="1" applyFont="1" applyFill="1" applyBorder="1" applyAlignment="1">
      <alignment vertical="center"/>
    </xf>
    <xf numFmtId="0" fontId="8" fillId="0" borderId="10" xfId="44" applyFont="1" applyFill="1" applyBorder="1" applyAlignment="1">
      <alignment horizontal="center" vertical="center" wrapText="1"/>
    </xf>
    <xf numFmtId="170" fontId="75" fillId="0" borderId="10" xfId="29" applyNumberFormat="1" applyFont="1" applyFill="1" applyBorder="1" applyAlignment="1">
      <alignment vertical="center" wrapText="1"/>
    </xf>
    <xf numFmtId="0" fontId="75" fillId="0" borderId="10" xfId="44" applyNumberFormat="1" applyFont="1" applyFill="1" applyBorder="1" applyAlignment="1">
      <alignment horizontal="center" vertical="center"/>
    </xf>
    <xf numFmtId="0" fontId="0" fillId="0" borderId="10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5" borderId="0" xfId="0" applyFill="1" applyBorder="1"/>
    <xf numFmtId="0" fontId="75" fillId="0" borderId="10" xfId="42" applyFont="1" applyFill="1" applyBorder="1" applyAlignment="1">
      <alignment horizontal="left" vertical="top" wrapText="1"/>
    </xf>
    <xf numFmtId="0" fontId="8" fillId="0" borderId="10" xfId="43" applyNumberFormat="1" applyFont="1" applyFill="1" applyBorder="1" applyAlignment="1">
      <alignment horizontal="left" vertical="top" wrapText="1"/>
    </xf>
    <xf numFmtId="0" fontId="8" fillId="0" borderId="10" xfId="43" applyNumberFormat="1" applyFont="1" applyFill="1" applyBorder="1" applyAlignment="1">
      <alignment horizontal="center" vertical="center" wrapText="1"/>
    </xf>
    <xf numFmtId="0" fontId="75" fillId="0" borderId="10" xfId="42" applyFont="1" applyFill="1" applyBorder="1" applyAlignment="1">
      <alignment horizontal="center" vertical="center" wrapText="1"/>
    </xf>
    <xf numFmtId="1" fontId="75" fillId="0" borderId="10" xfId="42" applyNumberFormat="1" applyFont="1" applyFill="1" applyBorder="1" applyAlignment="1">
      <alignment horizontal="center" vertical="center" wrapText="1"/>
    </xf>
    <xf numFmtId="0" fontId="75" fillId="0" borderId="10" xfId="42" applyNumberFormat="1" applyFont="1" applyFill="1" applyBorder="1" applyAlignment="1">
      <alignment horizontal="center" vertical="center" wrapText="1"/>
    </xf>
    <xf numFmtId="0" fontId="8" fillId="0" borderId="13" xfId="42" applyFont="1" applyFill="1" applyBorder="1" applyAlignment="1">
      <alignment horizontal="left" vertical="top" wrapText="1"/>
    </xf>
    <xf numFmtId="0" fontId="8" fillId="0" borderId="10" xfId="43" applyNumberFormat="1" applyFont="1" applyFill="1" applyBorder="1" applyAlignment="1">
      <alignment vertical="top" wrapText="1"/>
    </xf>
    <xf numFmtId="0" fontId="75" fillId="0" borderId="18" xfId="42" applyFont="1" applyFill="1" applyBorder="1" applyAlignment="1">
      <alignment vertical="top" wrapText="1"/>
    </xf>
    <xf numFmtId="0" fontId="75" fillId="0" borderId="20" xfId="42" applyFont="1" applyFill="1" applyBorder="1" applyAlignment="1">
      <alignment horizontal="left" vertical="top"/>
    </xf>
    <xf numFmtId="0" fontId="75" fillId="0" borderId="18" xfId="42" applyFont="1" applyFill="1" applyBorder="1" applyAlignment="1">
      <alignment horizontal="left" vertical="top" wrapText="1"/>
    </xf>
    <xf numFmtId="0" fontId="75" fillId="0" borderId="12" xfId="42" applyFont="1" applyFill="1" applyBorder="1" applyAlignment="1">
      <alignment horizontal="left" vertical="top"/>
    </xf>
    <xf numFmtId="0" fontId="75" fillId="0" borderId="12" xfId="42" applyFont="1" applyFill="1" applyBorder="1" applyAlignment="1">
      <alignment horizontal="left" vertical="top" wrapText="1"/>
    </xf>
    <xf numFmtId="0" fontId="8" fillId="0" borderId="10" xfId="42" applyFont="1" applyFill="1" applyBorder="1" applyAlignment="1">
      <alignment horizontal="left" vertical="top" wrapText="1"/>
    </xf>
    <xf numFmtId="0" fontId="75" fillId="0" borderId="10" xfId="44" applyFont="1" applyFill="1" applyBorder="1" applyAlignment="1">
      <alignment horizontal="left" vertical="top" wrapText="1"/>
    </xf>
    <xf numFmtId="0" fontId="75" fillId="0" borderId="10" xfId="44" applyFont="1" applyFill="1" applyBorder="1" applyAlignment="1">
      <alignment vertical="top" wrapText="1"/>
    </xf>
    <xf numFmtId="1" fontId="75" fillId="0" borderId="10" xfId="42" applyNumberFormat="1" applyFont="1" applyFill="1" applyBorder="1" applyAlignment="1">
      <alignment horizontal="center" vertical="center"/>
    </xf>
    <xf numFmtId="1" fontId="75" fillId="0" borderId="10" xfId="44" applyNumberFormat="1" applyFont="1" applyFill="1" applyBorder="1" applyAlignment="1">
      <alignment horizontal="center" vertical="center"/>
    </xf>
    <xf numFmtId="0" fontId="75" fillId="0" borderId="10" xfId="44" applyFont="1" applyFill="1" applyBorder="1" applyAlignment="1">
      <alignment horizontal="center" vertical="top"/>
    </xf>
    <xf numFmtId="1" fontId="0" fillId="0" borderId="10" xfId="0" applyNumberFormat="1" applyBorder="1" applyAlignment="1">
      <alignment horizontal="center" vertical="center"/>
    </xf>
    <xf numFmtId="0" fontId="75" fillId="0" borderId="10" xfId="44" applyFont="1" applyFill="1" applyBorder="1" applyAlignment="1">
      <alignment horizontal="left" vertical="center" wrapText="1"/>
    </xf>
    <xf numFmtId="0" fontId="8" fillId="0" borderId="10" xfId="0" quotePrefix="1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87" fillId="0" borderId="10" xfId="0" applyFont="1" applyBorder="1" applyAlignment="1">
      <alignment horizontal="center" vertical="center"/>
    </xf>
    <xf numFmtId="0" fontId="75" fillId="0" borderId="10" xfId="44" applyFont="1" applyFill="1" applyBorder="1" applyAlignment="1">
      <alignment horizontal="left" vertical="center"/>
    </xf>
    <xf numFmtId="0" fontId="8" fillId="0" borderId="10" xfId="45" applyFont="1" applyFill="1" applyBorder="1" applyAlignment="1">
      <alignment vertical="top" wrapText="1"/>
    </xf>
    <xf numFmtId="165" fontId="68" fillId="34" borderId="47" xfId="47" applyNumberFormat="1" applyFont="1" applyFill="1" applyBorder="1" applyAlignment="1">
      <alignment horizontal="center" vertical="center"/>
    </xf>
    <xf numFmtId="2" fontId="68" fillId="34" borderId="47" xfId="47" applyNumberFormat="1" applyFont="1" applyFill="1" applyBorder="1" applyAlignment="1">
      <alignment horizontal="center" vertical="center"/>
    </xf>
    <xf numFmtId="0" fontId="68" fillId="34" borderId="47" xfId="47" applyFont="1" applyFill="1" applyBorder="1" applyAlignment="1">
      <alignment horizontal="right" vertical="center"/>
    </xf>
    <xf numFmtId="0" fontId="56" fillId="34" borderId="47" xfId="47" applyFont="1" applyFill="1" applyBorder="1" applyAlignment="1">
      <alignment horizontal="right" vertical="center"/>
    </xf>
    <xf numFmtId="2" fontId="8" fillId="0" borderId="10" xfId="45" applyNumberFormat="1" applyFont="1" applyFill="1" applyBorder="1" applyAlignment="1">
      <alignment horizontal="right" vertical="top" wrapText="1"/>
    </xf>
    <xf numFmtId="169" fontId="48" fillId="25" borderId="52" xfId="28" applyNumberFormat="1" applyFont="1" applyFill="1" applyBorder="1"/>
    <xf numFmtId="0" fontId="0" fillId="25" borderId="52" xfId="0" applyFill="1" applyBorder="1"/>
    <xf numFmtId="49" fontId="8" fillId="0" borderId="10" xfId="43" applyNumberFormat="1" applyFont="1" applyBorder="1" applyAlignment="1">
      <alignment horizontal="center" vertical="top" wrapText="1"/>
    </xf>
    <xf numFmtId="0" fontId="8" fillId="0" borderId="10" xfId="42" applyFont="1" applyBorder="1" applyAlignment="1">
      <alignment vertical="top" wrapText="1"/>
    </xf>
    <xf numFmtId="0" fontId="75" fillId="0" borderId="10" xfId="0" applyFont="1" applyBorder="1" applyAlignment="1">
      <alignment vertical="top" wrapText="1"/>
    </xf>
    <xf numFmtId="49" fontId="7" fillId="0" borderId="10" xfId="43" applyNumberFormat="1" applyFont="1" applyBorder="1" applyAlignment="1">
      <alignment horizontal="left" vertical="top" wrapText="1"/>
    </xf>
    <xf numFmtId="0" fontId="8" fillId="0" borderId="10" xfId="42" applyFont="1" applyFill="1" applyBorder="1" applyAlignment="1">
      <alignment horizontal="center" vertical="top" wrapText="1"/>
    </xf>
    <xf numFmtId="49" fontId="7" fillId="0" borderId="10" xfId="43" applyNumberFormat="1" applyFont="1" applyFill="1" applyBorder="1" applyAlignment="1">
      <alignment horizontal="left" vertical="top" wrapText="1"/>
    </xf>
    <xf numFmtId="4" fontId="8" fillId="0" borderId="10" xfId="42" applyNumberFormat="1" applyFont="1" applyFill="1" applyBorder="1" applyAlignment="1">
      <alignment horizontal="center" vertical="top" wrapText="1"/>
    </xf>
    <xf numFmtId="171" fontId="8" fillId="0" borderId="10" xfId="43" applyNumberFormat="1" applyFont="1" applyFill="1" applyBorder="1" applyAlignment="1">
      <alignment horizontal="center" vertical="top" wrapText="1"/>
    </xf>
    <xf numFmtId="49" fontId="8" fillId="0" borderId="21" xfId="43" applyNumberFormat="1" applyFont="1" applyBorder="1" applyAlignment="1">
      <alignment horizontal="left" vertical="top" wrapText="1"/>
    </xf>
    <xf numFmtId="49" fontId="7" fillId="0" borderId="10" xfId="43" applyNumberFormat="1" applyFont="1" applyBorder="1" applyAlignment="1">
      <alignment horizontal="left" wrapText="1"/>
    </xf>
    <xf numFmtId="49" fontId="7" fillId="0" borderId="10" xfId="43" applyNumberFormat="1" applyFont="1" applyFill="1" applyBorder="1" applyAlignment="1">
      <alignment horizontal="left" wrapText="1"/>
    </xf>
    <xf numFmtId="49" fontId="8" fillId="0" borderId="10" xfId="43" applyNumberFormat="1" applyFont="1" applyBorder="1" applyAlignment="1">
      <alignment vertical="top" wrapText="1"/>
    </xf>
    <xf numFmtId="49" fontId="8" fillId="0" borderId="10" xfId="43" applyNumberFormat="1" applyFont="1" applyFill="1" applyBorder="1" applyAlignment="1">
      <alignment vertical="top" wrapText="1"/>
    </xf>
    <xf numFmtId="49" fontId="8" fillId="0" borderId="21" xfId="43" applyNumberFormat="1" applyFont="1" applyBorder="1" applyAlignment="1">
      <alignment vertical="top" wrapText="1"/>
    </xf>
    <xf numFmtId="49" fontId="8" fillId="0" borderId="10" xfId="43" applyNumberFormat="1" applyFont="1" applyFill="1" applyBorder="1" applyAlignment="1">
      <alignment horizontal="center" vertical="top" wrapText="1"/>
    </xf>
    <xf numFmtId="0" fontId="8" fillId="0" borderId="10" xfId="42" applyFont="1" applyFill="1" applyBorder="1" applyAlignment="1">
      <alignment vertical="top" wrapText="1"/>
    </xf>
    <xf numFmtId="49" fontId="8" fillId="0" borderId="21" xfId="43" applyNumberFormat="1" applyFont="1" applyBorder="1" applyAlignment="1">
      <alignment horizontal="center" vertical="top" wrapText="1"/>
    </xf>
    <xf numFmtId="0" fontId="88" fillId="0" borderId="21" xfId="0" applyFont="1" applyBorder="1" applyAlignment="1">
      <alignment vertical="top" wrapText="1"/>
    </xf>
    <xf numFmtId="0" fontId="8" fillId="0" borderId="10" xfId="42" applyFont="1" applyBorder="1" applyAlignment="1">
      <alignment horizontal="left" vertical="top" wrapText="1"/>
    </xf>
    <xf numFmtId="49" fontId="2" fillId="0" borderId="10" xfId="43" applyNumberFormat="1" applyFont="1" applyBorder="1" applyAlignment="1">
      <alignment horizontal="left" vertical="top" wrapText="1"/>
    </xf>
    <xf numFmtId="49" fontId="2" fillId="0" borderId="10" xfId="43" applyNumberFormat="1" applyFont="1" applyBorder="1" applyAlignment="1">
      <alignment vertical="top" wrapText="1"/>
    </xf>
    <xf numFmtId="169" fontId="6" fillId="25" borderId="52" xfId="28" applyNumberFormat="1" applyFont="1" applyFill="1" applyBorder="1"/>
    <xf numFmtId="0" fontId="6" fillId="25" borderId="52" xfId="0" applyFont="1" applyFill="1" applyBorder="1"/>
    <xf numFmtId="49" fontId="7" fillId="0" borderId="21" xfId="43" applyNumberFormat="1" applyFont="1" applyBorder="1" applyAlignment="1">
      <alignment horizontal="center" vertical="top" wrapText="1"/>
    </xf>
    <xf numFmtId="49" fontId="7" fillId="42" borderId="10" xfId="43" applyNumberFormat="1" applyFont="1" applyFill="1" applyBorder="1" applyAlignment="1">
      <alignment horizontal="left" vertical="top" wrapText="1"/>
    </xf>
    <xf numFmtId="0" fontId="7" fillId="42" borderId="10" xfId="42" applyFont="1" applyFill="1" applyBorder="1" applyAlignment="1">
      <alignment vertical="top" wrapText="1"/>
    </xf>
    <xf numFmtId="0" fontId="68" fillId="42" borderId="10" xfId="0" applyFont="1" applyFill="1" applyBorder="1" applyAlignment="1">
      <alignment vertical="top" wrapText="1"/>
    </xf>
    <xf numFmtId="0" fontId="7" fillId="42" borderId="10" xfId="42" applyFont="1" applyFill="1" applyBorder="1" applyAlignment="1">
      <alignment horizontal="center" vertical="top" wrapText="1"/>
    </xf>
    <xf numFmtId="4" fontId="7" fillId="42" borderId="10" xfId="42" applyNumberFormat="1" applyFont="1" applyFill="1" applyBorder="1" applyAlignment="1">
      <alignment horizontal="center" vertical="top" wrapText="1"/>
    </xf>
    <xf numFmtId="49" fontId="7" fillId="42" borderId="21" xfId="43" applyNumberFormat="1" applyFont="1" applyFill="1" applyBorder="1" applyAlignment="1">
      <alignment horizontal="left" vertical="top" wrapText="1"/>
    </xf>
    <xf numFmtId="0" fontId="7" fillId="42" borderId="22" xfId="42" applyFont="1" applyFill="1" applyBorder="1" applyAlignment="1">
      <alignment vertical="top" wrapText="1"/>
    </xf>
    <xf numFmtId="49" fontId="7" fillId="42" borderId="22" xfId="43" applyNumberFormat="1" applyFont="1" applyFill="1" applyBorder="1" applyAlignment="1">
      <alignment horizontal="left" wrapText="1"/>
    </xf>
    <xf numFmtId="0" fontId="7" fillId="42" borderId="22" xfId="42" applyFont="1" applyFill="1" applyBorder="1" applyAlignment="1">
      <alignment horizontal="center" vertical="top" wrapText="1"/>
    </xf>
    <xf numFmtId="4" fontId="7" fillId="42" borderId="22" xfId="42" applyNumberFormat="1" applyFont="1" applyFill="1" applyBorder="1" applyAlignment="1">
      <alignment horizontal="center" vertical="top" wrapText="1"/>
    </xf>
    <xf numFmtId="49" fontId="7" fillId="42" borderId="22" xfId="43" applyNumberFormat="1" applyFont="1" applyFill="1" applyBorder="1" applyAlignment="1">
      <alignment horizontal="left" vertical="top" wrapText="1"/>
    </xf>
    <xf numFmtId="49" fontId="7" fillId="42" borderId="22" xfId="43" applyNumberFormat="1" applyFont="1" applyFill="1" applyBorder="1" applyAlignment="1">
      <alignment vertical="top" wrapText="1"/>
    </xf>
    <xf numFmtId="49" fontId="7" fillId="42" borderId="22" xfId="43" applyNumberFormat="1" applyFont="1" applyFill="1" applyBorder="1" applyAlignment="1">
      <alignment horizontal="center" vertical="top" wrapText="1"/>
    </xf>
    <xf numFmtId="49" fontId="8" fillId="25" borderId="13" xfId="43" applyNumberFormat="1" applyFont="1" applyFill="1" applyBorder="1" applyAlignment="1">
      <alignment horizontal="center" vertical="top" wrapText="1"/>
    </xf>
    <xf numFmtId="49" fontId="8" fillId="25" borderId="10" xfId="43" applyNumberFormat="1" applyFont="1" applyFill="1" applyBorder="1" applyAlignment="1">
      <alignment vertical="top" wrapText="1"/>
    </xf>
    <xf numFmtId="0" fontId="8" fillId="25" borderId="13" xfId="42" applyFont="1" applyFill="1" applyBorder="1" applyAlignment="1">
      <alignment horizontal="left" vertical="top" wrapText="1"/>
    </xf>
    <xf numFmtId="0" fontId="8" fillId="25" borderId="10" xfId="42" applyFont="1" applyFill="1" applyBorder="1" applyAlignment="1">
      <alignment vertical="top" wrapText="1"/>
    </xf>
    <xf numFmtId="49" fontId="7" fillId="25" borderId="13" xfId="43" applyNumberFormat="1" applyFont="1" applyFill="1" applyBorder="1" applyAlignment="1">
      <alignment horizontal="left" vertical="top" wrapText="1"/>
    </xf>
    <xf numFmtId="0" fontId="8" fillId="25" borderId="13" xfId="42" applyFont="1" applyFill="1" applyBorder="1" applyAlignment="1">
      <alignment horizontal="center" vertical="top" wrapText="1"/>
    </xf>
    <xf numFmtId="4" fontId="8" fillId="25" borderId="13" xfId="42" applyNumberFormat="1" applyFont="1" applyFill="1" applyBorder="1" applyAlignment="1">
      <alignment horizontal="center" vertical="top" wrapText="1"/>
    </xf>
    <xf numFmtId="49" fontId="8" fillId="25" borderId="21" xfId="43" applyNumberFormat="1" applyFont="1" applyFill="1" applyBorder="1" applyAlignment="1">
      <alignment horizontal="center" vertical="top" wrapText="1"/>
    </xf>
    <xf numFmtId="49" fontId="8" fillId="25" borderId="10" xfId="43" applyNumberFormat="1" applyFont="1" applyFill="1" applyBorder="1" applyAlignment="1">
      <alignment horizontal="center" vertical="top" wrapText="1"/>
    </xf>
    <xf numFmtId="49" fontId="7" fillId="25" borderId="10" xfId="43" applyNumberFormat="1" applyFont="1" applyFill="1" applyBorder="1" applyAlignment="1">
      <alignment horizontal="left" vertical="top" wrapText="1"/>
    </xf>
    <xf numFmtId="0" fontId="8" fillId="25" borderId="10" xfId="42" applyFont="1" applyFill="1" applyBorder="1" applyAlignment="1">
      <alignment horizontal="center" vertical="top" wrapText="1"/>
    </xf>
    <xf numFmtId="4" fontId="8" fillId="25" borderId="10" xfId="42" applyNumberFormat="1" applyFont="1" applyFill="1" applyBorder="1" applyAlignment="1">
      <alignment horizontal="center" vertical="top" wrapText="1"/>
    </xf>
    <xf numFmtId="0" fontId="75" fillId="25" borderId="47" xfId="0" applyFont="1" applyFill="1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2" fontId="1" fillId="25" borderId="47" xfId="0" applyNumberFormat="1" applyFont="1" applyFill="1" applyBorder="1" applyAlignment="1">
      <alignment vertical="center"/>
    </xf>
    <xf numFmtId="2" fontId="54" fillId="25" borderId="47" xfId="0" applyNumberFormat="1" applyFont="1" applyFill="1" applyBorder="1" applyAlignment="1">
      <alignment vertical="center"/>
    </xf>
    <xf numFmtId="2" fontId="1" fillId="0" borderId="47" xfId="0" applyNumberFormat="1" applyFont="1" applyFill="1" applyBorder="1" applyAlignment="1">
      <alignment vertical="center"/>
    </xf>
    <xf numFmtId="2" fontId="8" fillId="0" borderId="47" xfId="0" applyNumberFormat="1" applyFont="1" applyFill="1" applyBorder="1" applyAlignment="1">
      <alignment vertical="center"/>
    </xf>
    <xf numFmtId="0" fontId="16" fillId="25" borderId="47" xfId="0" applyFont="1" applyFill="1" applyBorder="1" applyAlignment="1">
      <alignment vertical="center"/>
    </xf>
    <xf numFmtId="0" fontId="16" fillId="25" borderId="47" xfId="0" applyFont="1" applyFill="1" applyBorder="1" applyAlignment="1">
      <alignment horizontal="left" vertical="center"/>
    </xf>
    <xf numFmtId="0" fontId="8" fillId="25" borderId="47" xfId="0" applyFont="1" applyFill="1" applyBorder="1" applyAlignment="1">
      <alignment horizontal="left" vertical="top" wrapText="1"/>
    </xf>
    <xf numFmtId="0" fontId="1" fillId="25" borderId="47" xfId="0" applyFont="1" applyFill="1" applyBorder="1"/>
    <xf numFmtId="0" fontId="3" fillId="25" borderId="47" xfId="0" applyFont="1" applyFill="1" applyBorder="1" applyAlignment="1">
      <alignment horizontal="center" vertical="center"/>
    </xf>
    <xf numFmtId="169" fontId="1" fillId="25" borderId="47" xfId="28" applyNumberFormat="1" applyFont="1" applyFill="1" applyBorder="1" applyAlignment="1">
      <alignment horizontal="center" vertical="center"/>
    </xf>
    <xf numFmtId="0" fontId="12" fillId="25" borderId="47" xfId="0" applyFont="1" applyFill="1" applyBorder="1" applyAlignment="1">
      <alignment horizontal="left" vertical="center"/>
    </xf>
    <xf numFmtId="0" fontId="12" fillId="25" borderId="47" xfId="0" applyFont="1" applyFill="1" applyBorder="1" applyAlignment="1">
      <alignment horizontal="center" vertical="center"/>
    </xf>
    <xf numFmtId="0" fontId="12" fillId="25" borderId="47" xfId="0" applyFont="1" applyFill="1" applyBorder="1" applyAlignment="1">
      <alignment horizontal="center"/>
    </xf>
    <xf numFmtId="0" fontId="2" fillId="25" borderId="47" xfId="0" applyFont="1" applyFill="1" applyBorder="1" applyAlignment="1">
      <alignment horizontal="left" vertical="center" wrapText="1"/>
    </xf>
    <xf numFmtId="17" fontId="1" fillId="25" borderId="47" xfId="0" applyNumberFormat="1" applyFont="1" applyFill="1" applyBorder="1" applyAlignment="1">
      <alignment horizontal="left" vertical="top" wrapText="1"/>
    </xf>
    <xf numFmtId="17" fontId="1" fillId="25" borderId="47" xfId="0" applyNumberFormat="1" applyFont="1" applyFill="1" applyBorder="1" applyAlignment="1">
      <alignment wrapText="1"/>
    </xf>
    <xf numFmtId="17" fontId="1" fillId="25" borderId="47" xfId="0" applyNumberFormat="1" applyFont="1" applyFill="1" applyBorder="1" applyAlignment="1">
      <alignment horizontal="left" wrapText="1"/>
    </xf>
    <xf numFmtId="17" fontId="1" fillId="25" borderId="47" xfId="0" applyNumberFormat="1" applyFont="1" applyFill="1" applyBorder="1" applyAlignment="1">
      <alignment horizontal="left" vertical="center"/>
    </xf>
    <xf numFmtId="0" fontId="2" fillId="25" borderId="47" xfId="0" applyFont="1" applyFill="1" applyBorder="1" applyAlignment="1">
      <alignment vertical="center"/>
    </xf>
    <xf numFmtId="0" fontId="2" fillId="25" borderId="47" xfId="0" applyFont="1" applyFill="1" applyBorder="1" applyAlignment="1">
      <alignment horizontal="left" vertical="center"/>
    </xf>
    <xf numFmtId="0" fontId="8" fillId="25" borderId="47" xfId="0" applyFont="1" applyFill="1" applyBorder="1" applyAlignment="1">
      <alignment horizontal="center" vertical="top"/>
    </xf>
    <xf numFmtId="2" fontId="8" fillId="25" borderId="47" xfId="0" applyNumberFormat="1" applyFont="1" applyFill="1" applyBorder="1" applyAlignment="1">
      <alignment horizontal="right" vertical="top"/>
    </xf>
    <xf numFmtId="17" fontId="1" fillId="25" borderId="47" xfId="0" applyNumberFormat="1" applyFont="1" applyFill="1" applyBorder="1" applyAlignment="1">
      <alignment horizontal="center" vertical="center"/>
    </xf>
    <xf numFmtId="169" fontId="1" fillId="25" borderId="47" xfId="28" applyNumberFormat="1" applyFont="1" applyFill="1" applyBorder="1"/>
    <xf numFmtId="0" fontId="8" fillId="25" borderId="47" xfId="0" applyFont="1" applyFill="1" applyBorder="1" applyAlignment="1">
      <alignment horizontal="center" wrapText="1"/>
    </xf>
    <xf numFmtId="17" fontId="1" fillId="25" borderId="47" xfId="0" applyNumberFormat="1" applyFont="1" applyFill="1" applyBorder="1" applyAlignment="1">
      <alignment horizontal="left" vertical="top"/>
    </xf>
    <xf numFmtId="17" fontId="1" fillId="25" borderId="47" xfId="0" applyNumberFormat="1" applyFont="1" applyFill="1" applyBorder="1" applyAlignment="1">
      <alignment horizontal="left"/>
    </xf>
    <xf numFmtId="0" fontId="6" fillId="25" borderId="47" xfId="0" applyFont="1" applyFill="1" applyBorder="1" applyAlignment="1">
      <alignment vertical="center" wrapText="1"/>
    </xf>
    <xf numFmtId="0" fontId="1" fillId="25" borderId="47" xfId="0" applyFont="1" applyFill="1" applyBorder="1" applyAlignment="1">
      <alignment vertical="top" wrapText="1"/>
    </xf>
    <xf numFmtId="0" fontId="3" fillId="25" borderId="47" xfId="0" applyFont="1" applyFill="1" applyBorder="1" applyAlignment="1">
      <alignment horizontal="center"/>
    </xf>
    <xf numFmtId="169" fontId="1" fillId="25" borderId="47" xfId="28" applyNumberFormat="1" applyFont="1" applyFill="1" applyBorder="1" applyAlignment="1">
      <alignment vertical="center"/>
    </xf>
    <xf numFmtId="0" fontId="1" fillId="25" borderId="47" xfId="0" applyFont="1" applyFill="1" applyBorder="1" applyAlignment="1">
      <alignment horizontal="center"/>
    </xf>
    <xf numFmtId="0" fontId="54" fillId="25" borderId="53" xfId="0" applyFont="1" applyFill="1" applyBorder="1" applyAlignment="1">
      <alignment horizontal="center" vertical="center" wrapText="1"/>
    </xf>
    <xf numFmtId="0" fontId="54" fillId="25" borderId="54" xfId="0" applyFont="1" applyFill="1" applyBorder="1" applyAlignment="1">
      <alignment horizontal="right" vertical="center"/>
    </xf>
    <xf numFmtId="0" fontId="54" fillId="25" borderId="55" xfId="0" applyFont="1" applyFill="1" applyBorder="1" applyAlignment="1">
      <alignment horizontal="right" vertical="center"/>
    </xf>
    <xf numFmtId="43" fontId="53" fillId="25" borderId="0" xfId="31" applyNumberFormat="1" applyFont="1" applyFill="1" applyBorder="1" applyAlignment="1">
      <alignment horizontal="center" vertical="top"/>
    </xf>
    <xf numFmtId="43" fontId="53" fillId="25" borderId="0" xfId="31" applyNumberFormat="1" applyFont="1" applyFill="1" applyBorder="1" applyAlignment="1">
      <alignment horizontal="right" vertical="top"/>
    </xf>
    <xf numFmtId="165" fontId="63" fillId="27" borderId="41" xfId="0" applyNumberFormat="1" applyFont="1" applyFill="1" applyBorder="1" applyAlignment="1">
      <alignment horizontal="left" vertical="center"/>
    </xf>
    <xf numFmtId="0" fontId="8" fillId="33" borderId="47" xfId="0" applyFont="1" applyFill="1" applyBorder="1" applyAlignment="1">
      <alignment horizontal="center" vertical="center" wrapText="1"/>
    </xf>
    <xf numFmtId="0" fontId="1" fillId="24" borderId="47" xfId="0" applyFont="1" applyFill="1" applyBorder="1"/>
    <xf numFmtId="0" fontId="7" fillId="24" borderId="47" xfId="0" applyFont="1" applyFill="1" applyBorder="1" applyAlignment="1">
      <alignment horizontal="left" vertical="center"/>
    </xf>
    <xf numFmtId="0" fontId="16" fillId="24" borderId="47" xfId="0" applyFont="1" applyFill="1" applyBorder="1" applyAlignment="1">
      <alignment horizontal="left" vertical="center"/>
    </xf>
    <xf numFmtId="0" fontId="7" fillId="24" borderId="47" xfId="0" applyFont="1" applyFill="1" applyBorder="1" applyAlignment="1">
      <alignment horizontal="left" vertical="center" wrapText="1"/>
    </xf>
    <xf numFmtId="0" fontId="16" fillId="24" borderId="47" xfId="0" applyFont="1" applyFill="1" applyBorder="1" applyAlignment="1">
      <alignment vertical="center"/>
    </xf>
    <xf numFmtId="0" fontId="45" fillId="24" borderId="47" xfId="0" applyFont="1" applyFill="1" applyBorder="1" applyAlignment="1">
      <alignment vertical="center"/>
    </xf>
    <xf numFmtId="1" fontId="7" fillId="35" borderId="47" xfId="0" applyNumberFormat="1" applyFont="1" applyFill="1" applyBorder="1" applyAlignment="1">
      <alignment horizontal="center" vertical="center"/>
    </xf>
    <xf numFmtId="0" fontId="7" fillId="37" borderId="47" xfId="0" applyFont="1" applyFill="1" applyBorder="1" applyAlignment="1">
      <alignment horizontal="left" vertical="center"/>
    </xf>
    <xf numFmtId="0" fontId="3" fillId="24" borderId="47" xfId="0" applyFont="1" applyFill="1" applyBorder="1" applyAlignment="1">
      <alignment vertical="center"/>
    </xf>
    <xf numFmtId="0" fontId="7" fillId="37" borderId="47" xfId="0" applyFont="1" applyFill="1" applyBorder="1" applyAlignment="1">
      <alignment horizontal="center" vertical="center"/>
    </xf>
    <xf numFmtId="1" fontId="7" fillId="37" borderId="47" xfId="0" applyNumberFormat="1" applyFont="1" applyFill="1" applyBorder="1" applyAlignment="1">
      <alignment horizontal="center" vertical="center"/>
    </xf>
    <xf numFmtId="2" fontId="7" fillId="37" borderId="47" xfId="0" applyNumberFormat="1" applyFont="1" applyFill="1" applyBorder="1" applyAlignment="1">
      <alignment horizontal="right" vertical="center"/>
    </xf>
    <xf numFmtId="0" fontId="7" fillId="37" borderId="47" xfId="0" applyFont="1" applyFill="1" applyBorder="1" applyAlignment="1">
      <alignment horizontal="center"/>
    </xf>
    <xf numFmtId="169" fontId="1" fillId="37" borderId="47" xfId="28" applyNumberFormat="1" applyFont="1" applyFill="1" applyBorder="1"/>
    <xf numFmtId="0" fontId="1" fillId="25" borderId="47" xfId="0" applyFont="1" applyFill="1" applyBorder="1" applyAlignment="1">
      <alignment wrapText="1"/>
    </xf>
    <xf numFmtId="169" fontId="6" fillId="25" borderId="47" xfId="28" applyNumberFormat="1" applyFont="1" applyFill="1" applyBorder="1"/>
    <xf numFmtId="0" fontId="6" fillId="25" borderId="47" xfId="0" applyFont="1" applyFill="1" applyBorder="1"/>
    <xf numFmtId="49" fontId="1" fillId="25" borderId="11" xfId="0" applyNumberFormat="1" applyFont="1" applyFill="1" applyBorder="1" applyAlignment="1">
      <alignment horizontal="center" vertical="center"/>
    </xf>
    <xf numFmtId="169" fontId="48" fillId="0" borderId="56" xfId="28" applyNumberFormat="1" applyFont="1" applyBorder="1"/>
    <xf numFmtId="1" fontId="7" fillId="43" borderId="23" xfId="43" applyNumberFormat="1" applyFont="1" applyFill="1" applyBorder="1" applyAlignment="1">
      <alignment vertical="top" wrapText="1"/>
    </xf>
    <xf numFmtId="1" fontId="7" fillId="43" borderId="23" xfId="43" applyNumberFormat="1" applyFont="1" applyFill="1" applyBorder="1" applyAlignment="1">
      <alignment horizontal="center" vertical="top" wrapText="1"/>
    </xf>
    <xf numFmtId="4" fontId="7" fillId="43" borderId="23" xfId="43" applyNumberFormat="1" applyFont="1" applyFill="1" applyBorder="1" applyAlignment="1">
      <alignment horizontal="center" vertical="top" wrapText="1"/>
    </xf>
    <xf numFmtId="1" fontId="7" fillId="43" borderId="24" xfId="43" applyNumberFormat="1" applyFont="1" applyFill="1" applyBorder="1" applyAlignment="1">
      <alignment horizontal="center" vertical="top" wrapText="1"/>
    </xf>
    <xf numFmtId="0" fontId="72" fillId="33" borderId="57" xfId="0" applyFont="1" applyFill="1" applyBorder="1" applyAlignment="1">
      <alignment vertical="center"/>
    </xf>
    <xf numFmtId="0" fontId="72" fillId="33" borderId="57" xfId="0" applyFont="1" applyFill="1" applyBorder="1" applyAlignment="1">
      <alignment horizontal="center" vertical="center"/>
    </xf>
    <xf numFmtId="0" fontId="3" fillId="37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left" vertical="center"/>
    </xf>
    <xf numFmtId="0" fontId="0" fillId="37" borderId="10" xfId="0" applyFill="1" applyBorder="1"/>
    <xf numFmtId="1" fontId="7" fillId="37" borderId="10" xfId="0" applyNumberFormat="1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57" fillId="0" borderId="15" xfId="0" applyFont="1" applyFill="1" applyBorder="1" applyAlignment="1">
      <alignment horizontal="left" wrapText="1"/>
    </xf>
    <xf numFmtId="0" fontId="7" fillId="36" borderId="11" xfId="0" applyFont="1" applyFill="1" applyBorder="1" applyAlignment="1">
      <alignment horizontal="center" vertical="center"/>
    </xf>
    <xf numFmtId="0" fontId="7" fillId="36" borderId="11" xfId="0" applyFont="1" applyFill="1" applyBorder="1" applyAlignment="1">
      <alignment horizontal="left" vertical="center"/>
    </xf>
    <xf numFmtId="0" fontId="7" fillId="36" borderId="11" xfId="0" applyFont="1" applyFill="1" applyBorder="1" applyAlignment="1">
      <alignment horizontal="center"/>
    </xf>
    <xf numFmtId="2" fontId="7" fillId="36" borderId="11" xfId="0" applyNumberFormat="1" applyFont="1" applyFill="1" applyBorder="1" applyAlignment="1">
      <alignment horizontal="right"/>
    </xf>
    <xf numFmtId="2" fontId="7" fillId="36" borderId="11" xfId="0" applyNumberFormat="1" applyFont="1" applyFill="1" applyBorder="1" applyAlignment="1">
      <alignment horizontal="right" vertical="center"/>
    </xf>
    <xf numFmtId="0" fontId="1" fillId="37" borderId="47" xfId="0" applyFont="1" applyFill="1" applyBorder="1"/>
    <xf numFmtId="0" fontId="7" fillId="37" borderId="47" xfId="0" applyFont="1" applyFill="1" applyBorder="1" applyAlignment="1" applyProtection="1">
      <alignment horizontal="center" vertical="center"/>
      <protection locked="0"/>
    </xf>
    <xf numFmtId="0" fontId="7" fillId="37" borderId="47" xfId="0" applyFont="1" applyFill="1" applyBorder="1" applyAlignment="1" applyProtection="1">
      <alignment horizontal="center" vertical="center"/>
    </xf>
    <xf numFmtId="2" fontId="7" fillId="37" borderId="47" xfId="0" applyNumberFormat="1" applyFont="1" applyFill="1" applyBorder="1" applyAlignment="1" applyProtection="1">
      <alignment horizontal="right" vertical="center"/>
    </xf>
    <xf numFmtId="2" fontId="7" fillId="33" borderId="47" xfId="0" applyNumberFormat="1" applyFont="1" applyFill="1" applyBorder="1" applyAlignment="1">
      <alignment horizontal="right" vertical="center"/>
    </xf>
    <xf numFmtId="0" fontId="7" fillId="33" borderId="47" xfId="0" applyFont="1" applyFill="1" applyBorder="1" applyAlignment="1">
      <alignment horizontal="center"/>
    </xf>
    <xf numFmtId="0" fontId="1" fillId="25" borderId="11" xfId="0" applyFont="1" applyFill="1" applyBorder="1" applyAlignment="1">
      <alignment horizontal="left"/>
    </xf>
    <xf numFmtId="0" fontId="1" fillId="0" borderId="0" xfId="0" applyFont="1" applyFill="1" applyAlignment="1"/>
    <xf numFmtId="0" fontId="54" fillId="25" borderId="11" xfId="0" applyFont="1" applyFill="1" applyBorder="1" applyAlignment="1"/>
    <xf numFmtId="0" fontId="8" fillId="0" borderId="10" xfId="0" applyFont="1" applyFill="1" applyBorder="1" applyAlignment="1">
      <alignment horizontal="center" vertical="center" wrapText="1"/>
    </xf>
    <xf numFmtId="167" fontId="8" fillId="25" borderId="48" xfId="0" applyNumberFormat="1" applyFont="1" applyFill="1" applyBorder="1" applyAlignment="1">
      <alignment vertical="center"/>
    </xf>
    <xf numFmtId="167" fontId="8" fillId="25" borderId="55" xfId="0" applyNumberFormat="1" applyFont="1" applyFill="1" applyBorder="1" applyAlignment="1">
      <alignment vertical="center"/>
    </xf>
    <xf numFmtId="2" fontId="0" fillId="37" borderId="52" xfId="0" applyNumberFormat="1" applyFill="1" applyBorder="1"/>
    <xf numFmtId="0" fontId="0" fillId="37" borderId="52" xfId="0" applyFill="1" applyBorder="1" applyAlignment="1">
      <alignment horizontal="center"/>
    </xf>
    <xf numFmtId="167" fontId="7" fillId="24" borderId="52" xfId="0" applyNumberFormat="1" applyFont="1" applyFill="1" applyBorder="1" applyAlignment="1">
      <alignment horizontal="right" vertical="top" wrapText="1"/>
    </xf>
    <xf numFmtId="4" fontId="7" fillId="37" borderId="52" xfId="0" applyNumberFormat="1" applyFont="1" applyFill="1" applyBorder="1" applyAlignment="1">
      <alignment vertical="center"/>
    </xf>
    <xf numFmtId="3" fontId="7" fillId="37" borderId="52" xfId="0" applyNumberFormat="1" applyFont="1" applyFill="1" applyBorder="1" applyAlignment="1">
      <alignment horizontal="center" vertical="center"/>
    </xf>
    <xf numFmtId="4" fontId="7" fillId="37" borderId="52" xfId="0" applyNumberFormat="1" applyFont="1" applyFill="1" applyBorder="1" applyAlignment="1">
      <alignment horizontal="right" vertical="center"/>
    </xf>
    <xf numFmtId="4" fontId="7" fillId="37" borderId="52" xfId="0" applyNumberFormat="1" applyFont="1" applyFill="1" applyBorder="1" applyAlignment="1">
      <alignment horizontal="center" vertical="center"/>
    </xf>
    <xf numFmtId="3" fontId="7" fillId="37" borderId="52" xfId="0" applyNumberFormat="1" applyFont="1" applyFill="1" applyBorder="1" applyAlignment="1">
      <alignment horizontal="center" vertical="top"/>
    </xf>
    <xf numFmtId="3" fontId="7" fillId="37" borderId="52" xfId="0" applyNumberFormat="1" applyFont="1" applyFill="1" applyBorder="1" applyAlignment="1">
      <alignment horizontal="left" vertical="top"/>
    </xf>
    <xf numFmtId="0" fontId="1" fillId="37" borderId="52" xfId="0" applyFont="1" applyFill="1" applyBorder="1"/>
    <xf numFmtId="4" fontId="7" fillId="37" borderId="52" xfId="0" applyNumberFormat="1" applyFont="1" applyFill="1" applyBorder="1" applyAlignment="1">
      <alignment horizontal="right" vertical="top"/>
    </xf>
    <xf numFmtId="0" fontId="6" fillId="37" borderId="52" xfId="0" applyFont="1" applyFill="1" applyBorder="1" applyAlignment="1">
      <alignment vertical="center"/>
    </xf>
    <xf numFmtId="0" fontId="6" fillId="37" borderId="52" xfId="0" applyFont="1" applyFill="1" applyBorder="1" applyAlignment="1">
      <alignment horizontal="center" vertical="center"/>
    </xf>
    <xf numFmtId="0" fontId="6" fillId="37" borderId="52" xfId="0" applyFont="1" applyFill="1" applyBorder="1" applyAlignment="1">
      <alignment horizontal="right" vertical="center"/>
    </xf>
    <xf numFmtId="0" fontId="6" fillId="37" borderId="52" xfId="0" applyFont="1" applyFill="1" applyBorder="1" applyAlignment="1">
      <alignment horizontal="left" vertical="center"/>
    </xf>
    <xf numFmtId="164" fontId="66" fillId="29" borderId="12" xfId="0" applyNumberFormat="1" applyFont="1" applyFill="1" applyBorder="1" applyAlignment="1">
      <alignment horizontal="right" vertical="center"/>
    </xf>
    <xf numFmtId="0" fontId="7" fillId="44" borderId="47" xfId="0" applyFont="1" applyFill="1" applyBorder="1" applyAlignment="1">
      <alignment horizontal="center" vertical="center"/>
    </xf>
    <xf numFmtId="0" fontId="6" fillId="44" borderId="47" xfId="0" applyFont="1" applyFill="1" applyBorder="1" applyAlignment="1">
      <alignment horizontal="center" vertical="center"/>
    </xf>
    <xf numFmtId="2" fontId="6" fillId="44" borderId="47" xfId="0" applyNumberFormat="1" applyFont="1" applyFill="1" applyBorder="1" applyAlignment="1">
      <alignment horizontal="right" vertical="center"/>
    </xf>
    <xf numFmtId="0" fontId="6" fillId="44" borderId="47" xfId="0" applyFont="1" applyFill="1" applyBorder="1" applyAlignment="1">
      <alignment horizontal="right" vertical="center"/>
    </xf>
    <xf numFmtId="0" fontId="7" fillId="35" borderId="47" xfId="0" applyFont="1" applyFill="1" applyBorder="1" applyAlignment="1">
      <alignment horizontal="left" vertical="center"/>
    </xf>
    <xf numFmtId="2" fontId="8" fillId="25" borderId="54" xfId="0" applyNumberFormat="1" applyFont="1" applyFill="1" applyBorder="1" applyAlignment="1">
      <alignment vertical="center"/>
    </xf>
    <xf numFmtId="169" fontId="89" fillId="28" borderId="47" xfId="28" applyNumberFormat="1" applyFont="1" applyFill="1" applyBorder="1" applyAlignment="1">
      <alignment horizontal="center" vertical="center"/>
    </xf>
    <xf numFmtId="1" fontId="0" fillId="39" borderId="47" xfId="0" applyNumberFormat="1" applyFill="1" applyBorder="1" applyAlignment="1">
      <alignment horizontal="center" vertical="center"/>
    </xf>
    <xf numFmtId="0" fontId="3" fillId="25" borderId="0" xfId="0" applyFont="1" applyFill="1" applyBorder="1" applyAlignment="1">
      <alignment horizontal="center" vertical="center"/>
    </xf>
    <xf numFmtId="0" fontId="1" fillId="25" borderId="47" xfId="0" applyFont="1" applyFill="1" applyBorder="1" applyAlignment="1">
      <alignment vertical="top"/>
    </xf>
    <xf numFmtId="0" fontId="8" fillId="25" borderId="58" xfId="0" applyFont="1" applyFill="1" applyBorder="1" applyAlignment="1">
      <alignment horizontal="center" vertical="center"/>
    </xf>
    <xf numFmtId="0" fontId="1" fillId="25" borderId="58" xfId="0" applyFont="1" applyFill="1" applyBorder="1"/>
    <xf numFmtId="0" fontId="7" fillId="25" borderId="0" xfId="0" applyFont="1" applyFill="1" applyBorder="1" applyAlignment="1">
      <alignment horizontal="center" vertical="center"/>
    </xf>
    <xf numFmtId="0" fontId="7" fillId="25" borderId="0" xfId="0" applyFont="1" applyFill="1" applyBorder="1" applyAlignment="1">
      <alignment horizontal="left" vertical="center"/>
    </xf>
    <xf numFmtId="0" fontId="12" fillId="25" borderId="0" xfId="0" applyFont="1" applyFill="1" applyBorder="1" applyAlignment="1">
      <alignment horizontal="left" vertical="center"/>
    </xf>
    <xf numFmtId="0" fontId="16" fillId="25" borderId="0" xfId="0" applyFont="1" applyFill="1" applyBorder="1" applyAlignment="1">
      <alignment horizontal="left" vertical="center"/>
    </xf>
    <xf numFmtId="0" fontId="8" fillId="2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left" vertical="center"/>
    </xf>
    <xf numFmtId="0" fontId="8" fillId="25" borderId="0" xfId="0" applyFont="1" applyFill="1" applyBorder="1" applyAlignment="1">
      <alignment horizontal="left" vertical="center" wrapText="1"/>
    </xf>
    <xf numFmtId="0" fontId="2" fillId="25" borderId="0" xfId="0" applyFont="1" applyFill="1" applyBorder="1" applyAlignment="1" applyProtection="1">
      <alignment horizontal="left" vertical="center" wrapText="1"/>
      <protection locked="0"/>
    </xf>
    <xf numFmtId="2" fontId="8" fillId="25" borderId="0" xfId="0" applyNumberFormat="1" applyFont="1" applyFill="1" applyBorder="1" applyAlignment="1">
      <alignment horizontal="right" vertical="center"/>
    </xf>
    <xf numFmtId="0" fontId="8" fillId="25" borderId="0" xfId="0" applyFont="1" applyFill="1" applyBorder="1" applyAlignment="1">
      <alignment vertical="center"/>
    </xf>
    <xf numFmtId="0" fontId="2" fillId="25" borderId="0" xfId="0" applyFont="1" applyFill="1" applyBorder="1" applyAlignment="1">
      <alignment horizontal="left" vertical="center" wrapText="1"/>
    </xf>
    <xf numFmtId="0" fontId="16" fillId="25" borderId="0" xfId="0" applyFont="1" applyFill="1" applyBorder="1" applyAlignment="1">
      <alignment vertical="center"/>
    </xf>
    <xf numFmtId="0" fontId="3" fillId="25" borderId="0" xfId="0" applyFont="1" applyFill="1" applyBorder="1" applyAlignment="1">
      <alignment vertical="center"/>
    </xf>
    <xf numFmtId="0" fontId="8" fillId="25" borderId="0" xfId="0" applyFont="1" applyFill="1" applyBorder="1" applyAlignment="1">
      <alignment horizontal="left" vertical="top" wrapText="1"/>
    </xf>
    <xf numFmtId="0" fontId="8" fillId="25" borderId="0" xfId="0" applyFont="1" applyFill="1" applyBorder="1" applyAlignment="1">
      <alignment horizontal="center" vertical="top"/>
    </xf>
    <xf numFmtId="0" fontId="8" fillId="25" borderId="58" xfId="0" applyFont="1" applyFill="1" applyBorder="1" applyAlignment="1">
      <alignment horizontal="center" wrapText="1"/>
    </xf>
    <xf numFmtId="0" fontId="6" fillId="25" borderId="58" xfId="0" applyFont="1" applyFill="1" applyBorder="1"/>
    <xf numFmtId="0" fontId="9" fillId="25" borderId="0" xfId="0" applyFont="1" applyFill="1" applyBorder="1" applyAlignment="1">
      <alignment vertical="center"/>
    </xf>
    <xf numFmtId="0" fontId="7" fillId="25" borderId="0" xfId="0" applyFont="1" applyFill="1" applyBorder="1" applyAlignment="1">
      <alignment horizontal="center"/>
    </xf>
    <xf numFmtId="0" fontId="6" fillId="25" borderId="0" xfId="0" applyFont="1" applyFill="1" applyBorder="1"/>
    <xf numFmtId="0" fontId="12" fillId="25" borderId="0" xfId="0" applyFont="1" applyFill="1" applyBorder="1" applyAlignment="1">
      <alignment horizontal="center" vertical="center"/>
    </xf>
    <xf numFmtId="0" fontId="12" fillId="25" borderId="0" xfId="0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/>
    </xf>
    <xf numFmtId="17" fontId="1" fillId="25" borderId="0" xfId="0" applyNumberFormat="1" applyFont="1" applyFill="1" applyBorder="1" applyAlignment="1">
      <alignment horizontal="left" vertical="top"/>
    </xf>
    <xf numFmtId="1" fontId="8" fillId="25" borderId="0" xfId="0" applyNumberFormat="1" applyFont="1" applyFill="1" applyBorder="1" applyAlignment="1">
      <alignment horizontal="center" vertical="center"/>
    </xf>
    <xf numFmtId="17" fontId="1" fillId="25" borderId="0" xfId="0" applyNumberFormat="1" applyFont="1" applyFill="1" applyBorder="1" applyAlignment="1">
      <alignment horizontal="left" vertical="top" wrapText="1"/>
    </xf>
    <xf numFmtId="0" fontId="2" fillId="25" borderId="10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/>
    </xf>
    <xf numFmtId="0" fontId="45" fillId="25" borderId="10" xfId="0" applyFont="1" applyFill="1" applyBorder="1" applyAlignment="1">
      <alignment horizontal="center" vertical="center"/>
    </xf>
    <xf numFmtId="0" fontId="16" fillId="0" borderId="0" xfId="0" applyFont="1"/>
    <xf numFmtId="1" fontId="7" fillId="25" borderId="10" xfId="0" applyNumberFormat="1" applyFont="1" applyFill="1" applyBorder="1" applyAlignment="1">
      <alignment horizontal="center" vertical="center"/>
    </xf>
    <xf numFmtId="1" fontId="8" fillId="25" borderId="1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top"/>
    </xf>
    <xf numFmtId="0" fontId="2" fillId="45" borderId="10" xfId="0" applyFont="1" applyFill="1" applyBorder="1" applyAlignment="1">
      <alignment horizontal="center" vertical="top"/>
    </xf>
    <xf numFmtId="0" fontId="2" fillId="45" borderId="18" xfId="0" applyFont="1" applyFill="1" applyBorder="1" applyAlignment="1">
      <alignment horizontal="center" vertical="top"/>
    </xf>
    <xf numFmtId="17" fontId="0" fillId="0" borderId="0" xfId="0" applyNumberFormat="1"/>
    <xf numFmtId="17" fontId="6" fillId="45" borderId="10" xfId="0" applyNumberFormat="1" applyFont="1" applyFill="1" applyBorder="1" applyAlignment="1">
      <alignment horizontal="center" vertical="top"/>
    </xf>
    <xf numFmtId="0" fontId="90" fillId="46" borderId="10" xfId="0" applyFont="1" applyFill="1" applyBorder="1" applyAlignment="1">
      <alignment horizontal="center" vertical="top"/>
    </xf>
    <xf numFmtId="0" fontId="0" fillId="46" borderId="10" xfId="0" applyFill="1" applyBorder="1"/>
    <xf numFmtId="0" fontId="2" fillId="46" borderId="10" xfId="0" applyFont="1" applyFill="1" applyBorder="1" applyAlignment="1">
      <alignment horizontal="center" vertical="top"/>
    </xf>
    <xf numFmtId="0" fontId="2" fillId="46" borderId="10" xfId="0" applyFont="1" applyFill="1" applyBorder="1"/>
    <xf numFmtId="0" fontId="6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1" fillId="0" borderId="0" xfId="0" applyFont="1" applyBorder="1" applyAlignment="1">
      <alignment vertical="center"/>
    </xf>
    <xf numFmtId="17" fontId="0" fillId="0" borderId="0" xfId="0" applyNumberFormat="1" applyBorder="1" applyAlignment="1">
      <alignment horizontal="center" vertical="center"/>
    </xf>
    <xf numFmtId="0" fontId="91" fillId="25" borderId="0" xfId="0" applyFont="1" applyFill="1" applyBorder="1"/>
    <xf numFmtId="49" fontId="92" fillId="47" borderId="10" xfId="0" applyNumberFormat="1" applyFont="1" applyFill="1" applyBorder="1" applyAlignment="1">
      <alignment horizontal="center" vertical="top"/>
    </xf>
    <xf numFmtId="0" fontId="1" fillId="0" borderId="10" xfId="0" applyFont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top"/>
    </xf>
    <xf numFmtId="0" fontId="16" fillId="48" borderId="0" xfId="0" applyFont="1" applyFill="1" applyBorder="1" applyAlignment="1">
      <alignment horizontal="center" vertical="center"/>
    </xf>
    <xf numFmtId="49" fontId="2" fillId="25" borderId="10" xfId="0" applyNumberFormat="1" applyFont="1" applyFill="1" applyBorder="1" applyAlignment="1">
      <alignment horizontal="center" vertical="top"/>
    </xf>
    <xf numFmtId="0" fontId="1" fillId="46" borderId="10" xfId="0" applyFont="1" applyFill="1" applyBorder="1"/>
    <xf numFmtId="49" fontId="2" fillId="47" borderId="10" xfId="0" applyNumberFormat="1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0" fontId="50" fillId="0" borderId="0" xfId="0" applyFont="1"/>
    <xf numFmtId="49" fontId="93" fillId="47" borderId="10" xfId="0" applyNumberFormat="1" applyFont="1" applyFill="1" applyBorder="1" applyAlignment="1">
      <alignment horizontal="center" vertical="top"/>
    </xf>
    <xf numFmtId="0" fontId="94" fillId="46" borderId="10" xfId="0" applyFont="1" applyFill="1" applyBorder="1" applyAlignment="1">
      <alignment horizontal="center" vertical="top"/>
    </xf>
    <xf numFmtId="0" fontId="51" fillId="46" borderId="10" xfId="0" applyFont="1" applyFill="1" applyBorder="1"/>
    <xf numFmtId="0" fontId="51" fillId="46" borderId="10" xfId="0" applyFont="1" applyFill="1" applyBorder="1" applyAlignment="1">
      <alignment horizontal="center" vertical="top"/>
    </xf>
    <xf numFmtId="0" fontId="1" fillId="0" borderId="0" xfId="0" applyFont="1" applyAlignment="1">
      <alignment horizontal="left" vertical="center" wrapText="1"/>
    </xf>
    <xf numFmtId="0" fontId="2" fillId="0" borderId="10" xfId="0" applyFont="1" applyBorder="1"/>
    <xf numFmtId="0" fontId="50" fillId="0" borderId="0" xfId="0" applyFont="1" applyBorder="1"/>
    <xf numFmtId="0" fontId="16" fillId="0" borderId="0" xfId="0" applyFont="1" applyBorder="1"/>
    <xf numFmtId="0" fontId="2" fillId="25" borderId="10" xfId="0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0" fontId="2" fillId="45" borderId="12" xfId="0" applyFont="1" applyFill="1" applyBorder="1" applyAlignment="1">
      <alignment horizontal="center" vertical="top"/>
    </xf>
    <xf numFmtId="0" fontId="1" fillId="25" borderId="10" xfId="0" applyFont="1" applyFill="1" applyBorder="1" applyAlignment="1">
      <alignment horizontal="center" vertical="center"/>
    </xf>
    <xf numFmtId="0" fontId="6" fillId="0" borderId="0" xfId="0" applyFont="1"/>
    <xf numFmtId="0" fontId="45" fillId="0" borderId="0" xfId="0" applyFont="1"/>
    <xf numFmtId="0" fontId="45" fillId="48" borderId="0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49" fontId="38" fillId="47" borderId="10" xfId="0" applyNumberFormat="1" applyFont="1" applyFill="1" applyBorder="1" applyAlignment="1">
      <alignment horizontal="center" vertical="top"/>
    </xf>
    <xf numFmtId="0" fontId="38" fillId="46" borderId="10" xfId="0" applyFont="1" applyFill="1" applyBorder="1" applyAlignment="1">
      <alignment horizontal="center" vertical="top"/>
    </xf>
    <xf numFmtId="49" fontId="38" fillId="25" borderId="10" xfId="0" applyNumberFormat="1" applyFont="1" applyFill="1" applyBorder="1" applyAlignment="1">
      <alignment horizontal="center" vertical="top"/>
    </xf>
    <xf numFmtId="0" fontId="38" fillId="46" borderId="10" xfId="0" applyFont="1" applyFill="1" applyBorder="1"/>
    <xf numFmtId="0" fontId="38" fillId="45" borderId="10" xfId="0" applyFont="1" applyFill="1" applyBorder="1" applyAlignment="1">
      <alignment horizontal="center" vertical="top"/>
    </xf>
    <xf numFmtId="0" fontId="38" fillId="0" borderId="0" xfId="0" applyFont="1"/>
    <xf numFmtId="0" fontId="38" fillId="45" borderId="18" xfId="0" applyFont="1" applyFill="1" applyBorder="1" applyAlignment="1">
      <alignment horizontal="center" vertical="top"/>
    </xf>
    <xf numFmtId="0" fontId="95" fillId="46" borderId="10" xfId="0" applyFont="1" applyFill="1" applyBorder="1" applyAlignment="1">
      <alignment horizontal="center" vertical="top"/>
    </xf>
    <xf numFmtId="0" fontId="2" fillId="25" borderId="10" xfId="0" applyFont="1" applyFill="1" applyBorder="1" applyAlignment="1">
      <alignment horizontal="center" vertical="top"/>
    </xf>
    <xf numFmtId="0" fontId="1" fillId="0" borderId="20" xfId="0" applyFont="1" applyBorder="1" applyAlignment="1">
      <alignment horizontal="center" vertical="center"/>
    </xf>
    <xf numFmtId="0" fontId="50" fillId="48" borderId="0" xfId="0" applyFont="1" applyFill="1" applyBorder="1" applyAlignment="1">
      <alignment horizontal="center" vertical="center"/>
    </xf>
    <xf numFmtId="0" fontId="1" fillId="25" borderId="10" xfId="0" applyFont="1" applyFill="1" applyBorder="1" applyAlignment="1">
      <alignment horizontal="center" vertical="center" wrapText="1"/>
    </xf>
    <xf numFmtId="17" fontId="1" fillId="0" borderId="0" xfId="0" applyNumberFormat="1" applyFont="1" applyBorder="1" applyAlignment="1">
      <alignment horizontal="center" vertical="center"/>
    </xf>
    <xf numFmtId="0" fontId="2" fillId="25" borderId="0" xfId="0" applyFont="1" applyFill="1" applyBorder="1" applyAlignment="1">
      <alignment horizontal="center" vertical="top"/>
    </xf>
    <xf numFmtId="49" fontId="52" fillId="25" borderId="10" xfId="0" applyNumberFormat="1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17" fontId="1" fillId="0" borderId="13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17" fontId="1" fillId="0" borderId="20" xfId="0" applyNumberFormat="1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7" fontId="1" fillId="0" borderId="12" xfId="0" applyNumberFormat="1" applyFont="1" applyBorder="1" applyAlignment="1">
      <alignment horizontal="center" vertical="center"/>
    </xf>
    <xf numFmtId="0" fontId="2" fillId="49" borderId="10" xfId="0" applyFont="1" applyFill="1" applyBorder="1" applyAlignment="1">
      <alignment horizontal="center" vertical="top"/>
    </xf>
    <xf numFmtId="17" fontId="6" fillId="25" borderId="10" xfId="0" applyNumberFormat="1" applyFont="1" applyFill="1" applyBorder="1" applyAlignment="1">
      <alignment horizontal="center" vertical="top"/>
    </xf>
    <xf numFmtId="49" fontId="2" fillId="46" borderId="10" xfId="0" applyNumberFormat="1" applyFont="1" applyFill="1" applyBorder="1" applyAlignment="1">
      <alignment horizontal="center" vertical="top"/>
    </xf>
    <xf numFmtId="0" fontId="0" fillId="46" borderId="0" xfId="0" applyFill="1"/>
    <xf numFmtId="17" fontId="0" fillId="0" borderId="10" xfId="0" applyNumberFormat="1" applyBorder="1" applyAlignment="1">
      <alignment horizontal="center" vertical="center"/>
    </xf>
    <xf numFmtId="0" fontId="91" fillId="46" borderId="10" xfId="0" applyFont="1" applyFill="1" applyBorder="1"/>
    <xf numFmtId="0" fontId="2" fillId="49" borderId="12" xfId="0" applyFont="1" applyFill="1" applyBorder="1" applyAlignment="1">
      <alignment horizontal="center" vertical="top"/>
    </xf>
    <xf numFmtId="0" fontId="51" fillId="46" borderId="13" xfId="0" applyFont="1" applyFill="1" applyBorder="1" applyAlignment="1">
      <alignment horizontal="center" vertical="top"/>
    </xf>
    <xf numFmtId="0" fontId="51" fillId="46" borderId="13" xfId="0" applyFont="1" applyFill="1" applyBorder="1"/>
    <xf numFmtId="0" fontId="2" fillId="0" borderId="13" xfId="0" applyFont="1" applyBorder="1"/>
    <xf numFmtId="0" fontId="6" fillId="25" borderId="0" xfId="0" applyFont="1" applyFill="1"/>
    <xf numFmtId="0" fontId="16" fillId="25" borderId="0" xfId="0" applyFont="1" applyFill="1" applyBorder="1" applyAlignment="1">
      <alignment horizontal="center" vertical="center"/>
    </xf>
    <xf numFmtId="0" fontId="0" fillId="25" borderId="0" xfId="0" applyFill="1"/>
    <xf numFmtId="0" fontId="6" fillId="25" borderId="0" xfId="0" applyFont="1" applyFill="1" applyAlignment="1">
      <alignment vertical="center"/>
    </xf>
    <xf numFmtId="0" fontId="2" fillId="49" borderId="18" xfId="0" applyFont="1" applyFill="1" applyBorder="1" applyAlignment="1">
      <alignment horizontal="center" vertical="top"/>
    </xf>
    <xf numFmtId="17" fontId="1" fillId="25" borderId="10" xfId="0" applyNumberFormat="1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50" fillId="25" borderId="0" xfId="0" applyFont="1" applyFill="1"/>
    <xf numFmtId="0" fontId="50" fillId="25" borderId="0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0" fontId="38" fillId="46" borderId="0" xfId="0" applyFont="1" applyFill="1" applyBorder="1"/>
    <xf numFmtId="0" fontId="38" fillId="49" borderId="10" xfId="0" applyFont="1" applyFill="1" applyBorder="1" applyAlignment="1">
      <alignment horizontal="center" vertical="top"/>
    </xf>
    <xf numFmtId="0" fontId="38" fillId="46" borderId="13" xfId="0" applyFont="1" applyFill="1" applyBorder="1"/>
    <xf numFmtId="0" fontId="38" fillId="46" borderId="13" xfId="0" applyFont="1" applyFill="1" applyBorder="1" applyAlignment="1">
      <alignment horizontal="center" vertical="top"/>
    </xf>
    <xf numFmtId="49" fontId="38" fillId="47" borderId="13" xfId="0" applyNumberFormat="1" applyFont="1" applyFill="1" applyBorder="1" applyAlignment="1">
      <alignment horizontal="center" vertical="top"/>
    </xf>
    <xf numFmtId="49" fontId="38" fillId="25" borderId="13" xfId="0" applyNumberFormat="1" applyFont="1" applyFill="1" applyBorder="1" applyAlignment="1">
      <alignment horizontal="center" vertical="top"/>
    </xf>
    <xf numFmtId="0" fontId="38" fillId="0" borderId="10" xfId="0" applyFont="1" applyBorder="1"/>
    <xf numFmtId="0" fontId="2" fillId="25" borderId="10" xfId="0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17" fontId="4" fillId="25" borderId="10" xfId="0" applyNumberFormat="1" applyFont="1" applyFill="1" applyBorder="1" applyAlignment="1">
      <alignment horizontal="center" vertical="top"/>
    </xf>
    <xf numFmtId="0" fontId="2" fillId="25" borderId="10" xfId="0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17" fontId="7" fillId="25" borderId="10" xfId="0" applyNumberFormat="1" applyFont="1" applyFill="1" applyBorder="1" applyAlignment="1">
      <alignment horizontal="center" vertical="top"/>
    </xf>
    <xf numFmtId="0" fontId="38" fillId="50" borderId="10" xfId="0" applyFont="1" applyFill="1" applyBorder="1" applyAlignment="1">
      <alignment horizontal="center" vertical="top"/>
    </xf>
    <xf numFmtId="0" fontId="1" fillId="46" borderId="13" xfId="0" applyFont="1" applyFill="1" applyBorder="1"/>
    <xf numFmtId="49" fontId="2" fillId="47" borderId="13" xfId="0" applyNumberFormat="1" applyFont="1" applyFill="1" applyBorder="1" applyAlignment="1">
      <alignment horizontal="center" vertical="top"/>
    </xf>
    <xf numFmtId="0" fontId="2" fillId="46" borderId="13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/>
    </xf>
    <xf numFmtId="0" fontId="0" fillId="46" borderId="13" xfId="0" applyFill="1" applyBorder="1"/>
    <xf numFmtId="0" fontId="1" fillId="0" borderId="26" xfId="0" applyFont="1" applyBorder="1" applyAlignment="1">
      <alignment horizontal="center" vertical="center"/>
    </xf>
    <xf numFmtId="0" fontId="1" fillId="46" borderId="26" xfId="0" applyFont="1" applyFill="1" applyBorder="1"/>
    <xf numFmtId="49" fontId="2" fillId="47" borderId="26" xfId="0" applyNumberFormat="1" applyFont="1" applyFill="1" applyBorder="1" applyAlignment="1">
      <alignment horizontal="center" vertical="top"/>
    </xf>
    <xf numFmtId="0" fontId="2" fillId="25" borderId="10" xfId="0" applyFont="1" applyFill="1" applyBorder="1" applyAlignment="1">
      <alignment horizontal="center" vertical="top"/>
    </xf>
    <xf numFmtId="0" fontId="50" fillId="48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/>
    </xf>
    <xf numFmtId="0" fontId="8" fillId="25" borderId="10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top"/>
    </xf>
    <xf numFmtId="0" fontId="49" fillId="25" borderId="10" xfId="0" applyFont="1" applyFill="1" applyBorder="1" applyAlignment="1">
      <alignment horizontal="center" vertical="center"/>
    </xf>
    <xf numFmtId="0" fontId="50" fillId="48" borderId="0" xfId="0" applyFont="1" applyFill="1" applyBorder="1" applyAlignment="1">
      <alignment horizontal="center" vertical="center"/>
    </xf>
    <xf numFmtId="0" fontId="1" fillId="46" borderId="21" xfId="0" applyFont="1" applyFill="1" applyBorder="1"/>
    <xf numFmtId="17" fontId="1" fillId="25" borderId="12" xfId="0" applyNumberFormat="1" applyFont="1" applyFill="1" applyBorder="1" applyAlignment="1">
      <alignment vertical="center"/>
    </xf>
    <xf numFmtId="0" fontId="91" fillId="49" borderId="10" xfId="0" applyFont="1" applyFill="1" applyBorder="1" applyAlignment="1">
      <alignment horizontal="center" vertical="top"/>
    </xf>
    <xf numFmtId="49" fontId="2" fillId="25" borderId="13" xfId="0" applyNumberFormat="1" applyFont="1" applyFill="1" applyBorder="1" applyAlignment="1">
      <alignment horizontal="center" vertical="top"/>
    </xf>
    <xf numFmtId="0" fontId="1" fillId="46" borderId="25" xfId="0" applyFont="1" applyFill="1" applyBorder="1"/>
    <xf numFmtId="0" fontId="1" fillId="0" borderId="18" xfId="0" applyFont="1" applyBorder="1" applyAlignment="1">
      <alignment horizontal="center" vertical="center"/>
    </xf>
    <xf numFmtId="49" fontId="2" fillId="50" borderId="10" xfId="0" applyNumberFormat="1" applyFont="1" applyFill="1" applyBorder="1" applyAlignment="1">
      <alignment horizontal="center" vertical="top"/>
    </xf>
    <xf numFmtId="17" fontId="0" fillId="0" borderId="0" xfId="0" applyNumberFormat="1" applyBorder="1"/>
    <xf numFmtId="0" fontId="1" fillId="0" borderId="21" xfId="0" applyFont="1" applyBorder="1" applyAlignment="1">
      <alignment horizontal="center" vertical="center"/>
    </xf>
    <xf numFmtId="49" fontId="2" fillId="47" borderId="18" xfId="0" applyNumberFormat="1" applyFont="1" applyFill="1" applyBorder="1" applyAlignment="1">
      <alignment horizontal="center" vertical="top"/>
    </xf>
    <xf numFmtId="0" fontId="1" fillId="46" borderId="18" xfId="0" applyFont="1" applyFill="1" applyBorder="1"/>
    <xf numFmtId="0" fontId="0" fillId="50" borderId="10" xfId="0" applyFill="1" applyBorder="1"/>
    <xf numFmtId="0" fontId="38" fillId="25" borderId="0" xfId="0" applyFont="1" applyFill="1" applyBorder="1" applyAlignment="1">
      <alignment horizontal="center" vertical="top"/>
    </xf>
    <xf numFmtId="0" fontId="1" fillId="25" borderId="0" xfId="0" applyFont="1" applyFill="1"/>
    <xf numFmtId="0" fontId="7" fillId="25" borderId="0" xfId="0" applyFont="1" applyFill="1"/>
    <xf numFmtId="0" fontId="8" fillId="25" borderId="0" xfId="0" applyFont="1" applyFill="1"/>
    <xf numFmtId="0" fontId="7" fillId="25" borderId="10" xfId="0" applyFont="1" applyFill="1" applyBorder="1" applyAlignment="1">
      <alignment horizontal="center" vertical="top" wrapText="1"/>
    </xf>
    <xf numFmtId="17" fontId="7" fillId="25" borderId="10" xfId="0" applyNumberFormat="1" applyFont="1" applyFill="1" applyBorder="1" applyAlignment="1">
      <alignment horizontal="center" vertical="top" wrapText="1"/>
    </xf>
    <xf numFmtId="0" fontId="38" fillId="25" borderId="10" xfId="0" applyFont="1" applyFill="1" applyBorder="1" applyAlignment="1">
      <alignment horizontal="center"/>
    </xf>
    <xf numFmtId="0" fontId="38" fillId="25" borderId="13" xfId="0" applyFont="1" applyFill="1" applyBorder="1" applyAlignment="1">
      <alignment horizontal="center"/>
    </xf>
    <xf numFmtId="0" fontId="8" fillId="25" borderId="10" xfId="0" applyFont="1" applyFill="1" applyBorder="1" applyAlignment="1">
      <alignment horizontal="left" vertical="top"/>
    </xf>
    <xf numFmtId="0" fontId="8" fillId="25" borderId="10" xfId="0" applyFont="1" applyFill="1" applyBorder="1" applyAlignment="1">
      <alignment horizontal="center"/>
    </xf>
    <xf numFmtId="0" fontId="8" fillId="25" borderId="0" xfId="0" applyFont="1" applyFill="1" applyBorder="1"/>
    <xf numFmtId="0" fontId="8" fillId="25" borderId="0" xfId="0" applyFont="1" applyFill="1" applyBorder="1" applyAlignment="1">
      <alignment horizontal="left" vertical="top"/>
    </xf>
    <xf numFmtId="167" fontId="8" fillId="25" borderId="0" xfId="0" applyNumberFormat="1" applyFont="1" applyFill="1" applyBorder="1" applyAlignment="1">
      <alignment horizontal="center" vertical="top"/>
    </xf>
    <xf numFmtId="0" fontId="8" fillId="25" borderId="0" xfId="0" applyFont="1" applyFill="1" applyBorder="1" applyAlignment="1">
      <alignment horizontal="center" vertical="top" wrapText="1"/>
    </xf>
    <xf numFmtId="0" fontId="8" fillId="25" borderId="0" xfId="0" applyFont="1" applyFill="1" applyBorder="1" applyAlignment="1">
      <alignment vertical="top" wrapText="1"/>
    </xf>
    <xf numFmtId="0" fontId="8" fillId="25" borderId="10" xfId="0" applyFont="1" applyFill="1" applyBorder="1" applyAlignment="1">
      <alignment horizontal="left" vertical="top" wrapText="1"/>
    </xf>
    <xf numFmtId="0" fontId="8" fillId="25" borderId="10" xfId="0" applyFont="1" applyFill="1" applyBorder="1" applyAlignment="1">
      <alignment horizontal="center" wrapText="1"/>
    </xf>
    <xf numFmtId="0" fontId="8" fillId="25" borderId="0" xfId="0" applyFont="1" applyFill="1" applyBorder="1" applyAlignment="1">
      <alignment wrapText="1"/>
    </xf>
    <xf numFmtId="0" fontId="8" fillId="25" borderId="10" xfId="0" applyFont="1" applyFill="1" applyBorder="1"/>
    <xf numFmtId="0" fontId="38" fillId="25" borderId="0" xfId="0" applyFont="1" applyFill="1" applyBorder="1" applyAlignment="1">
      <alignment horizontal="center"/>
    </xf>
    <xf numFmtId="167" fontId="38" fillId="25" borderId="0" xfId="0" applyNumberFormat="1" applyFont="1" applyFill="1" applyBorder="1" applyAlignment="1">
      <alignment horizontal="center" vertical="top"/>
    </xf>
    <xf numFmtId="0" fontId="38" fillId="25" borderId="0" xfId="0" applyFont="1" applyFill="1" applyBorder="1" applyAlignment="1">
      <alignment horizontal="left" vertical="top" wrapText="1"/>
    </xf>
    <xf numFmtId="0" fontId="38" fillId="25" borderId="0" xfId="0" applyFont="1" applyFill="1" applyBorder="1" applyAlignment="1">
      <alignment vertical="top" wrapText="1"/>
    </xf>
    <xf numFmtId="0" fontId="8" fillId="25" borderId="10" xfId="0" applyFont="1" applyFill="1" applyBorder="1" applyAlignment="1">
      <alignment horizontal="left" vertical="center" wrapText="1"/>
    </xf>
    <xf numFmtId="0" fontId="1" fillId="25" borderId="0" xfId="0" applyFont="1" applyFill="1" applyBorder="1" applyAlignment="1">
      <alignment horizontal="center"/>
    </xf>
    <xf numFmtId="169" fontId="1" fillId="25" borderId="0" xfId="31" applyNumberFormat="1" applyFont="1" applyFill="1" applyBorder="1"/>
    <xf numFmtId="0" fontId="45" fillId="25" borderId="12" xfId="0" applyFont="1" applyFill="1" applyBorder="1" applyAlignment="1">
      <alignment horizontal="center" vertical="top"/>
    </xf>
    <xf numFmtId="0" fontId="4" fillId="25" borderId="10" xfId="0" applyFont="1" applyFill="1" applyBorder="1" applyAlignment="1">
      <alignment horizontal="center" vertical="top" wrapText="1"/>
    </xf>
    <xf numFmtId="0" fontId="45" fillId="25" borderId="10" xfId="0" applyFont="1" applyFill="1" applyBorder="1" applyAlignment="1">
      <alignment horizontal="center" vertical="top"/>
    </xf>
    <xf numFmtId="1" fontId="2" fillId="25" borderId="10" xfId="0" applyNumberFormat="1" applyFont="1" applyFill="1" applyBorder="1" applyAlignment="1">
      <alignment horizontal="center" vertical="top" wrapText="1"/>
    </xf>
    <xf numFmtId="1" fontId="2" fillId="25" borderId="10" xfId="0" applyNumberFormat="1" applyFont="1" applyFill="1" applyBorder="1" applyAlignment="1">
      <alignment horizontal="center" vertical="top"/>
    </xf>
    <xf numFmtId="0" fontId="8" fillId="25" borderId="10" xfId="0" applyFont="1" applyFill="1" applyBorder="1" applyAlignment="1">
      <alignment horizontal="left" vertical="center"/>
    </xf>
    <xf numFmtId="0" fontId="8" fillId="25" borderId="12" xfId="0" applyFont="1" applyFill="1" applyBorder="1" applyAlignment="1">
      <alignment horizontal="left" vertical="center"/>
    </xf>
    <xf numFmtId="0" fontId="8" fillId="25" borderId="12" xfId="0" applyFont="1" applyFill="1" applyBorder="1" applyAlignment="1">
      <alignment horizontal="left" vertical="center" wrapText="1"/>
    </xf>
    <xf numFmtId="169" fontId="6" fillId="25" borderId="0" xfId="31" applyNumberFormat="1" applyFont="1" applyFill="1" applyBorder="1"/>
    <xf numFmtId="169" fontId="8" fillId="25" borderId="0" xfId="31" applyNumberFormat="1" applyFont="1" applyFill="1" applyBorder="1" applyAlignment="1">
      <alignment horizontal="center" vertical="center"/>
    </xf>
    <xf numFmtId="169" fontId="1" fillId="25" borderId="47" xfId="31" applyNumberFormat="1" applyFont="1" applyFill="1" applyBorder="1"/>
    <xf numFmtId="0" fontId="8" fillId="25" borderId="0" xfId="0" applyFont="1" applyFill="1" applyBorder="1" applyAlignment="1">
      <alignment horizontal="center" vertical="center" wrapText="1"/>
    </xf>
    <xf numFmtId="0" fontId="1" fillId="25" borderId="0" xfId="0" applyFont="1" applyFill="1" applyBorder="1" applyAlignment="1">
      <alignment horizontal="center" vertical="center" wrapText="1"/>
    </xf>
    <xf numFmtId="0" fontId="8" fillId="25" borderId="13" xfId="0" applyFont="1" applyFill="1" applyBorder="1" applyAlignment="1">
      <alignment horizontal="center" vertical="center" wrapText="1"/>
    </xf>
    <xf numFmtId="0" fontId="8" fillId="25" borderId="20" xfId="0" applyFont="1" applyFill="1" applyBorder="1" applyAlignment="1">
      <alignment horizontal="center" vertical="center" wrapText="1"/>
    </xf>
    <xf numFmtId="0" fontId="8" fillId="25" borderId="12" xfId="0" applyFont="1" applyFill="1" applyBorder="1" applyAlignment="1">
      <alignment horizontal="center" vertical="center" wrapText="1"/>
    </xf>
    <xf numFmtId="0" fontId="8" fillId="25" borderId="10" xfId="0" applyFont="1" applyFill="1" applyBorder="1" applyAlignment="1">
      <alignment horizontal="center" vertical="center"/>
    </xf>
    <xf numFmtId="0" fontId="7" fillId="25" borderId="10" xfId="0" applyFont="1" applyFill="1" applyBorder="1" applyAlignment="1">
      <alignment horizontal="center" vertical="center"/>
    </xf>
    <xf numFmtId="0" fontId="16" fillId="25" borderId="0" xfId="0" applyFont="1" applyFill="1" applyBorder="1" applyAlignment="1">
      <alignment horizontal="center" vertical="center"/>
    </xf>
    <xf numFmtId="0" fontId="16" fillId="25" borderId="35" xfId="0" applyFont="1" applyFill="1" applyBorder="1" applyAlignment="1">
      <alignment horizontal="left" vertical="center"/>
    </xf>
    <xf numFmtId="0" fontId="45" fillId="25" borderId="12" xfId="0" applyFont="1" applyFill="1" applyBorder="1" applyAlignment="1">
      <alignment horizontal="center" vertical="top" wrapText="1"/>
    </xf>
    <xf numFmtId="0" fontId="45" fillId="25" borderId="10" xfId="0" applyFont="1" applyFill="1" applyBorder="1" applyAlignment="1">
      <alignment horizontal="center" vertical="top" wrapText="1"/>
    </xf>
    <xf numFmtId="0" fontId="45" fillId="25" borderId="36" xfId="0" applyFont="1" applyFill="1" applyBorder="1" applyAlignment="1">
      <alignment horizontal="center" vertical="top" wrapText="1"/>
    </xf>
    <xf numFmtId="0" fontId="45" fillId="25" borderId="17" xfId="0" applyFont="1" applyFill="1" applyBorder="1" applyAlignment="1">
      <alignment horizontal="center" vertical="top" wrapText="1"/>
    </xf>
    <xf numFmtId="0" fontId="45" fillId="25" borderId="19" xfId="0" applyFont="1" applyFill="1" applyBorder="1" applyAlignment="1">
      <alignment horizontal="center" vertical="top" wrapText="1"/>
    </xf>
    <xf numFmtId="0" fontId="45" fillId="25" borderId="37" xfId="0" applyFont="1" applyFill="1" applyBorder="1" applyAlignment="1">
      <alignment horizontal="center" vertical="top" wrapText="1"/>
    </xf>
    <xf numFmtId="0" fontId="45" fillId="25" borderId="13" xfId="0" applyFont="1" applyFill="1" applyBorder="1" applyAlignment="1">
      <alignment horizontal="center" vertical="top"/>
    </xf>
    <xf numFmtId="0" fontId="45" fillId="25" borderId="12" xfId="0" applyFont="1" applyFill="1" applyBorder="1" applyAlignment="1">
      <alignment horizontal="center" vertical="top"/>
    </xf>
    <xf numFmtId="0" fontId="45" fillId="25" borderId="10" xfId="0" applyFont="1" applyFill="1" applyBorder="1" applyAlignment="1">
      <alignment horizontal="center" vertical="top"/>
    </xf>
    <xf numFmtId="0" fontId="49" fillId="25" borderId="13" xfId="0" applyFont="1" applyFill="1" applyBorder="1" applyAlignment="1">
      <alignment horizontal="center" vertical="center"/>
    </xf>
    <xf numFmtId="0" fontId="49" fillId="25" borderId="20" xfId="0" applyFont="1" applyFill="1" applyBorder="1" applyAlignment="1">
      <alignment horizontal="center" vertical="center"/>
    </xf>
    <xf numFmtId="0" fontId="49" fillId="25" borderId="12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top"/>
    </xf>
    <xf numFmtId="0" fontId="8" fillId="25" borderId="13" xfId="0" applyFont="1" applyFill="1" applyBorder="1" applyAlignment="1">
      <alignment horizontal="center" vertical="center"/>
    </xf>
    <xf numFmtId="0" fontId="8" fillId="25" borderId="20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1" fontId="2" fillId="25" borderId="10" xfId="0" applyNumberFormat="1" applyFont="1" applyFill="1" applyBorder="1" applyAlignment="1">
      <alignment horizontal="center" vertical="top"/>
    </xf>
    <xf numFmtId="0" fontId="8" fillId="25" borderId="21" xfId="0" applyFont="1" applyFill="1" applyBorder="1" applyAlignment="1">
      <alignment horizontal="center" vertical="center"/>
    </xf>
    <xf numFmtId="0" fontId="8" fillId="25" borderId="18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/>
    </xf>
    <xf numFmtId="0" fontId="3" fillId="25" borderId="0" xfId="0" applyFont="1" applyFill="1" applyBorder="1" applyAlignment="1">
      <alignment horizontal="center" vertical="center"/>
    </xf>
    <xf numFmtId="0" fontId="8" fillId="25" borderId="13" xfId="0" applyFont="1" applyFill="1" applyBorder="1" applyAlignment="1">
      <alignment horizontal="center" vertical="top" wrapText="1"/>
    </xf>
    <xf numFmtId="0" fontId="8" fillId="25" borderId="20" xfId="0" applyFont="1" applyFill="1" applyBorder="1" applyAlignment="1">
      <alignment horizontal="center" vertical="top" wrapText="1"/>
    </xf>
    <xf numFmtId="0" fontId="8" fillId="25" borderId="12" xfId="0" applyFont="1" applyFill="1" applyBorder="1" applyAlignment="1">
      <alignment horizontal="center" vertical="top" wrapText="1"/>
    </xf>
    <xf numFmtId="167" fontId="8" fillId="25" borderId="13" xfId="0" applyNumberFormat="1" applyFont="1" applyFill="1" applyBorder="1" applyAlignment="1">
      <alignment horizontal="center" vertical="center" wrapText="1"/>
    </xf>
    <xf numFmtId="167" fontId="8" fillId="25" borderId="20" xfId="0" applyNumberFormat="1" applyFont="1" applyFill="1" applyBorder="1" applyAlignment="1">
      <alignment horizontal="center" vertical="center" wrapText="1"/>
    </xf>
    <xf numFmtId="167" fontId="8" fillId="25" borderId="12" xfId="0" applyNumberFormat="1" applyFont="1" applyFill="1" applyBorder="1" applyAlignment="1">
      <alignment horizontal="center" vertical="center" wrapText="1"/>
    </xf>
    <xf numFmtId="0" fontId="8" fillId="25" borderId="13" xfId="0" applyFont="1" applyFill="1" applyBorder="1" applyAlignment="1">
      <alignment horizontal="center" vertical="top"/>
    </xf>
    <xf numFmtId="0" fontId="8" fillId="25" borderId="20" xfId="0" applyFont="1" applyFill="1" applyBorder="1" applyAlignment="1">
      <alignment horizontal="center" vertical="top"/>
    </xf>
    <xf numFmtId="0" fontId="8" fillId="25" borderId="12" xfId="0" applyFont="1" applyFill="1" applyBorder="1" applyAlignment="1">
      <alignment horizontal="center" vertical="top"/>
    </xf>
    <xf numFmtId="0" fontId="8" fillId="25" borderId="13" xfId="0" applyFont="1" applyFill="1" applyBorder="1" applyAlignment="1">
      <alignment horizontal="left" vertical="top" wrapText="1"/>
    </xf>
    <xf numFmtId="0" fontId="8" fillId="25" borderId="20" xfId="0" applyFont="1" applyFill="1" applyBorder="1" applyAlignment="1">
      <alignment horizontal="left" vertical="top" wrapText="1"/>
    </xf>
    <xf numFmtId="0" fontId="8" fillId="25" borderId="12" xfId="0" applyFont="1" applyFill="1" applyBorder="1" applyAlignment="1">
      <alignment horizontal="left" vertical="top" wrapText="1"/>
    </xf>
    <xf numFmtId="0" fontId="8" fillId="25" borderId="13" xfId="0" applyFont="1" applyFill="1" applyBorder="1" applyAlignment="1">
      <alignment horizontal="left" vertical="center" wrapText="1"/>
    </xf>
    <xf numFmtId="0" fontId="8" fillId="25" borderId="20" xfId="0" applyFont="1" applyFill="1" applyBorder="1" applyAlignment="1">
      <alignment horizontal="left" vertical="center" wrapText="1"/>
    </xf>
    <xf numFmtId="0" fontId="8" fillId="25" borderId="12" xfId="0" applyFont="1" applyFill="1" applyBorder="1" applyAlignment="1">
      <alignment horizontal="left" vertical="center" wrapText="1"/>
    </xf>
    <xf numFmtId="0" fontId="8" fillId="25" borderId="13" xfId="0" applyFont="1" applyFill="1" applyBorder="1" applyAlignment="1">
      <alignment horizontal="left" vertical="top"/>
    </xf>
    <xf numFmtId="0" fontId="8" fillId="25" borderId="20" xfId="0" applyFont="1" applyFill="1" applyBorder="1" applyAlignment="1">
      <alignment horizontal="left" vertical="top"/>
    </xf>
    <xf numFmtId="0" fontId="8" fillId="25" borderId="12" xfId="0" applyFont="1" applyFill="1" applyBorder="1" applyAlignment="1">
      <alignment horizontal="left" vertical="top"/>
    </xf>
    <xf numFmtId="0" fontId="7" fillId="25" borderId="13" xfId="0" applyFont="1" applyFill="1" applyBorder="1" applyAlignment="1">
      <alignment horizontal="center" vertical="top" wrapText="1"/>
    </xf>
    <xf numFmtId="0" fontId="7" fillId="25" borderId="12" xfId="0" applyFont="1" applyFill="1" applyBorder="1" applyAlignment="1">
      <alignment horizontal="center" vertical="top" wrapText="1"/>
    </xf>
    <xf numFmtId="0" fontId="6" fillId="25" borderId="0" xfId="0" applyFont="1" applyFill="1" applyBorder="1" applyAlignment="1">
      <alignment horizontal="center" vertical="center"/>
    </xf>
    <xf numFmtId="0" fontId="7" fillId="25" borderId="13" xfId="0" applyFont="1" applyFill="1" applyBorder="1" applyAlignment="1">
      <alignment horizontal="center" vertical="top"/>
    </xf>
    <xf numFmtId="0" fontId="7" fillId="25" borderId="12" xfId="0" applyFont="1" applyFill="1" applyBorder="1" applyAlignment="1">
      <alignment horizontal="center" vertical="top"/>
    </xf>
    <xf numFmtId="0" fontId="7" fillId="25" borderId="21" xfId="0" applyFont="1" applyFill="1" applyBorder="1" applyAlignment="1">
      <alignment horizontal="center" vertical="top"/>
    </xf>
    <xf numFmtId="0" fontId="7" fillId="25" borderId="18" xfId="0" applyFont="1" applyFill="1" applyBorder="1" applyAlignment="1">
      <alignment horizontal="center" vertical="top"/>
    </xf>
    <xf numFmtId="17" fontId="6" fillId="25" borderId="13" xfId="0" applyNumberFormat="1" applyFont="1" applyFill="1" applyBorder="1" applyAlignment="1">
      <alignment horizontal="center" vertical="top"/>
    </xf>
    <xf numFmtId="17" fontId="6" fillId="25" borderId="20" xfId="0" applyNumberFormat="1" applyFont="1" applyFill="1" applyBorder="1" applyAlignment="1">
      <alignment horizontal="center" vertical="top"/>
    </xf>
    <xf numFmtId="17" fontId="6" fillId="25" borderId="12" xfId="0" applyNumberFormat="1" applyFont="1" applyFill="1" applyBorder="1" applyAlignment="1">
      <alignment horizontal="center" vertical="top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50" fillId="48" borderId="0" xfId="0" applyFont="1" applyFill="1" applyBorder="1" applyAlignment="1">
      <alignment horizontal="center" vertical="center"/>
    </xf>
    <xf numFmtId="0" fontId="16" fillId="48" borderId="0" xfId="0" applyFont="1" applyFill="1" applyBorder="1" applyAlignment="1">
      <alignment horizontal="center" vertical="center"/>
    </xf>
    <xf numFmtId="0" fontId="6" fillId="25" borderId="10" xfId="0" applyFont="1" applyFill="1" applyBorder="1" applyAlignment="1">
      <alignment horizontal="center" vertical="top"/>
    </xf>
    <xf numFmtId="0" fontId="6" fillId="25" borderId="10" xfId="0" applyFont="1" applyFill="1" applyBorder="1" applyAlignment="1">
      <alignment horizontal="center" vertical="top" wrapText="1"/>
    </xf>
    <xf numFmtId="0" fontId="4" fillId="25" borderId="21" xfId="0" applyFont="1" applyFill="1" applyBorder="1" applyAlignment="1">
      <alignment horizontal="center" vertical="top"/>
    </xf>
    <xf numFmtId="0" fontId="4" fillId="25" borderId="22" xfId="0" applyFont="1" applyFill="1" applyBorder="1" applyAlignment="1">
      <alignment horizontal="center" vertical="top"/>
    </xf>
    <xf numFmtId="0" fontId="4" fillId="25" borderId="18" xfId="0" applyFont="1" applyFill="1" applyBorder="1" applyAlignment="1">
      <alignment horizontal="center" vertical="top"/>
    </xf>
    <xf numFmtId="0" fontId="0" fillId="0" borderId="10" xfId="0" applyBorder="1" applyAlignment="1">
      <alignment horizontal="center" vertical="center"/>
    </xf>
    <xf numFmtId="17" fontId="1" fillId="0" borderId="10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17" fontId="1" fillId="0" borderId="13" xfId="0" applyNumberFormat="1" applyFont="1" applyBorder="1" applyAlignment="1">
      <alignment horizontal="center" vertical="center"/>
    </xf>
    <xf numFmtId="17" fontId="1" fillId="0" borderId="20" xfId="0" applyNumberFormat="1" applyFont="1" applyBorder="1" applyAlignment="1">
      <alignment horizontal="center" vertical="center"/>
    </xf>
    <xf numFmtId="17" fontId="1" fillId="0" borderId="12" xfId="0" applyNumberFormat="1" applyFont="1" applyBorder="1" applyAlignment="1">
      <alignment horizontal="center" vertical="center"/>
    </xf>
    <xf numFmtId="0" fontId="6" fillId="25" borderId="13" xfId="0" applyFont="1" applyFill="1" applyBorder="1" applyAlignment="1">
      <alignment horizontal="center" vertical="top"/>
    </xf>
    <xf numFmtId="0" fontId="6" fillId="25" borderId="20" xfId="0" applyFont="1" applyFill="1" applyBorder="1" applyAlignment="1">
      <alignment horizontal="center" vertical="top"/>
    </xf>
    <xf numFmtId="0" fontId="6" fillId="25" borderId="12" xfId="0" applyFont="1" applyFill="1" applyBorder="1" applyAlignment="1">
      <alignment horizontal="center" vertical="top"/>
    </xf>
    <xf numFmtId="0" fontId="6" fillId="25" borderId="13" xfId="0" applyFont="1" applyFill="1" applyBorder="1" applyAlignment="1">
      <alignment horizontal="center" vertical="top" wrapText="1"/>
    </xf>
    <xf numFmtId="0" fontId="6" fillId="25" borderId="20" xfId="0" applyFont="1" applyFill="1" applyBorder="1" applyAlignment="1">
      <alignment horizontal="center" vertical="top" wrapText="1"/>
    </xf>
    <xf numFmtId="0" fontId="6" fillId="25" borderId="12" xfId="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17" fontId="1" fillId="25" borderId="10" xfId="0" applyNumberFormat="1" applyFont="1" applyFill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7" fontId="1" fillId="25" borderId="13" xfId="0" applyNumberFormat="1" applyFont="1" applyFill="1" applyBorder="1" applyAlignment="1">
      <alignment horizontal="center" vertical="center"/>
    </xf>
    <xf numFmtId="17" fontId="1" fillId="25" borderId="12" xfId="0" applyNumberFormat="1" applyFont="1" applyFill="1" applyBorder="1" applyAlignment="1">
      <alignment horizontal="center" vertical="center"/>
    </xf>
    <xf numFmtId="0" fontId="0" fillId="25" borderId="13" xfId="0" applyFill="1" applyBorder="1" applyAlignment="1">
      <alignment horizontal="center" vertical="center"/>
    </xf>
    <xf numFmtId="0" fontId="0" fillId="25" borderId="12" xfId="0" applyFill="1" applyBorder="1" applyAlignment="1">
      <alignment horizontal="center" vertical="center"/>
    </xf>
    <xf numFmtId="0" fontId="1" fillId="25" borderId="13" xfId="0" applyFont="1" applyFill="1" applyBorder="1" applyAlignment="1">
      <alignment horizontal="center" vertical="center"/>
    </xf>
    <xf numFmtId="0" fontId="1" fillId="25" borderId="12" xfId="0" applyFont="1" applyFill="1" applyBorder="1" applyAlignment="1">
      <alignment horizontal="center" vertical="center"/>
    </xf>
    <xf numFmtId="0" fontId="0" fillId="25" borderId="20" xfId="0" applyFill="1" applyBorder="1" applyAlignment="1">
      <alignment horizontal="center" vertical="center"/>
    </xf>
    <xf numFmtId="0" fontId="50" fillId="25" borderId="0" xfId="0" applyFont="1" applyFill="1" applyBorder="1" applyAlignment="1">
      <alignment horizontal="center" vertical="center"/>
    </xf>
    <xf numFmtId="0" fontId="4" fillId="45" borderId="21" xfId="0" applyFont="1" applyFill="1" applyBorder="1" applyAlignment="1">
      <alignment horizontal="center" vertical="top"/>
    </xf>
    <xf numFmtId="0" fontId="4" fillId="45" borderId="22" xfId="0" applyFont="1" applyFill="1" applyBorder="1" applyAlignment="1">
      <alignment horizontal="center" vertical="top"/>
    </xf>
    <xf numFmtId="0" fontId="4" fillId="45" borderId="18" xfId="0" applyFont="1" applyFill="1" applyBorder="1" applyAlignment="1">
      <alignment horizontal="center" vertical="top"/>
    </xf>
    <xf numFmtId="17" fontId="1" fillId="45" borderId="13" xfId="0" applyNumberFormat="1" applyFont="1" applyFill="1" applyBorder="1" applyAlignment="1">
      <alignment horizontal="center" vertical="center"/>
    </xf>
    <xf numFmtId="17" fontId="1" fillId="45" borderId="12" xfId="0" applyNumberFormat="1" applyFont="1" applyFill="1" applyBorder="1" applyAlignment="1">
      <alignment horizontal="center" vertical="center"/>
    </xf>
    <xf numFmtId="0" fontId="6" fillId="45" borderId="13" xfId="0" applyFont="1" applyFill="1" applyBorder="1" applyAlignment="1">
      <alignment horizontal="center" vertical="top"/>
    </xf>
    <xf numFmtId="0" fontId="6" fillId="45" borderId="20" xfId="0" applyFont="1" applyFill="1" applyBorder="1" applyAlignment="1">
      <alignment horizontal="center" vertical="top"/>
    </xf>
    <xf numFmtId="0" fontId="6" fillId="45" borderId="12" xfId="0" applyFont="1" applyFill="1" applyBorder="1" applyAlignment="1">
      <alignment horizontal="center" vertical="top"/>
    </xf>
    <xf numFmtId="0" fontId="6" fillId="45" borderId="13" xfId="0" applyFont="1" applyFill="1" applyBorder="1" applyAlignment="1">
      <alignment horizontal="center" vertical="top" wrapText="1"/>
    </xf>
    <xf numFmtId="0" fontId="6" fillId="45" borderId="20" xfId="0" applyFont="1" applyFill="1" applyBorder="1" applyAlignment="1">
      <alignment horizontal="center" vertical="top" wrapText="1"/>
    </xf>
    <xf numFmtId="0" fontId="6" fillId="45" borderId="12" xfId="0" applyFont="1" applyFill="1" applyBorder="1" applyAlignment="1">
      <alignment horizontal="center" vertical="top" wrapText="1"/>
    </xf>
    <xf numFmtId="17" fontId="8" fillId="25" borderId="13" xfId="0" applyNumberFormat="1" applyFont="1" applyFill="1" applyBorder="1" applyAlignment="1">
      <alignment horizontal="center" vertical="center"/>
    </xf>
    <xf numFmtId="17" fontId="8" fillId="25" borderId="12" xfId="0" applyNumberFormat="1" applyFont="1" applyFill="1" applyBorder="1" applyAlignment="1">
      <alignment horizontal="center" vertical="center"/>
    </xf>
    <xf numFmtId="0" fontId="7" fillId="0" borderId="21" xfId="43" applyFont="1" applyBorder="1" applyAlignment="1">
      <alignment horizontal="left" vertical="top" wrapText="1"/>
    </xf>
    <xf numFmtId="0" fontId="7" fillId="0" borderId="22" xfId="43" applyFont="1" applyBorder="1" applyAlignment="1">
      <alignment horizontal="left" vertical="top" wrapText="1"/>
    </xf>
    <xf numFmtId="49" fontId="7" fillId="42" borderId="27" xfId="43" applyNumberFormat="1" applyFont="1" applyFill="1" applyBorder="1" applyAlignment="1">
      <alignment horizontal="center" vertical="top" wrapText="1"/>
    </xf>
    <xf numFmtId="49" fontId="7" fillId="42" borderId="28" xfId="43" applyNumberFormat="1" applyFont="1" applyFill="1" applyBorder="1" applyAlignment="1">
      <alignment horizontal="center" vertical="top" wrapText="1"/>
    </xf>
    <xf numFmtId="49" fontId="7" fillId="42" borderId="29" xfId="43" applyNumberFormat="1" applyFont="1" applyFill="1" applyBorder="1" applyAlignment="1">
      <alignment horizontal="center" vertical="top" wrapText="1"/>
    </xf>
    <xf numFmtId="0" fontId="7" fillId="0" borderId="21" xfId="42" applyFont="1" applyBorder="1" applyAlignment="1">
      <alignment horizontal="left" vertical="top" wrapText="1"/>
    </xf>
    <xf numFmtId="0" fontId="7" fillId="0" borderId="22" xfId="42" applyFont="1" applyBorder="1" applyAlignment="1">
      <alignment horizontal="left" vertical="top" wrapText="1"/>
    </xf>
    <xf numFmtId="0" fontId="7" fillId="0" borderId="18" xfId="43" applyFont="1" applyBorder="1" applyAlignment="1">
      <alignment horizontal="left" vertical="top" wrapText="1"/>
    </xf>
    <xf numFmtId="0" fontId="7" fillId="38" borderId="52" xfId="0" applyFont="1" applyFill="1" applyBorder="1" applyAlignment="1">
      <alignment horizontal="left" vertical="justify"/>
    </xf>
    <xf numFmtId="0" fontId="45" fillId="0" borderId="21" xfId="42" applyFont="1" applyBorder="1" applyAlignment="1">
      <alignment horizontal="left" vertical="top" wrapText="1"/>
    </xf>
    <xf numFmtId="0" fontId="45" fillId="0" borderId="22" xfId="42" applyFont="1" applyBorder="1" applyAlignment="1">
      <alignment horizontal="left" vertical="top" wrapText="1"/>
    </xf>
    <xf numFmtId="0" fontId="45" fillId="0" borderId="21" xfId="42" applyFont="1" applyBorder="1" applyAlignment="1">
      <alignment horizontal="left" vertical="top"/>
    </xf>
    <xf numFmtId="0" fontId="45" fillId="0" borderId="22" xfId="42" applyFont="1" applyBorder="1" applyAlignment="1">
      <alignment horizontal="left" vertical="top"/>
    </xf>
    <xf numFmtId="0" fontId="7" fillId="0" borderId="10" xfId="42" applyFont="1" applyBorder="1" applyAlignment="1">
      <alignment horizontal="left" vertical="top" wrapText="1"/>
    </xf>
    <xf numFmtId="0" fontId="7" fillId="0" borderId="10" xfId="43" applyFont="1" applyFill="1" applyBorder="1" applyAlignment="1">
      <alignment horizontal="left" vertical="top" wrapText="1"/>
    </xf>
    <xf numFmtId="0" fontId="7" fillId="0" borderId="21" xfId="43" applyFont="1" applyFill="1" applyBorder="1" applyAlignment="1">
      <alignment horizontal="left" vertical="top" wrapText="1"/>
    </xf>
    <xf numFmtId="49" fontId="7" fillId="43" borderId="30" xfId="43" applyNumberFormat="1" applyFont="1" applyFill="1" applyBorder="1" applyAlignment="1">
      <alignment horizontal="center" vertical="top" wrapText="1"/>
    </xf>
    <xf numFmtId="49" fontId="7" fillId="43" borderId="31" xfId="43" applyNumberFormat="1" applyFont="1" applyFill="1" applyBorder="1" applyAlignment="1">
      <alignment horizontal="center" vertical="top" wrapText="1"/>
    </xf>
    <xf numFmtId="49" fontId="7" fillId="43" borderId="32" xfId="43" applyNumberFormat="1" applyFont="1" applyFill="1" applyBorder="1" applyAlignment="1">
      <alignment horizontal="center" vertical="top" wrapText="1"/>
    </xf>
    <xf numFmtId="0" fontId="62" fillId="51" borderId="52" xfId="0" applyFont="1" applyFill="1" applyBorder="1" applyAlignment="1">
      <alignment horizontal="center" vertical="center"/>
    </xf>
    <xf numFmtId="0" fontId="7" fillId="37" borderId="52" xfId="0" applyFont="1" applyFill="1" applyBorder="1" applyAlignment="1">
      <alignment horizontal="left" vertical="center"/>
    </xf>
    <xf numFmtId="0" fontId="6" fillId="37" borderId="52" xfId="0" applyFont="1" applyFill="1" applyBorder="1" applyAlignment="1">
      <alignment horizontal="left" vertical="top" wrapText="1"/>
    </xf>
    <xf numFmtId="0" fontId="7" fillId="37" borderId="52" xfId="0" applyFont="1" applyFill="1" applyBorder="1" applyAlignment="1">
      <alignment horizontal="left" vertical="center" wrapText="1"/>
    </xf>
    <xf numFmtId="0" fontId="7" fillId="35" borderId="52" xfId="0" applyFont="1" applyFill="1" applyBorder="1" applyAlignment="1">
      <alignment horizontal="left" vertical="top" wrapText="1"/>
    </xf>
    <xf numFmtId="0" fontId="8" fillId="0" borderId="52" xfId="0" applyFont="1" applyBorder="1" applyAlignment="1">
      <alignment horizontal="center" vertical="top" wrapText="1"/>
    </xf>
    <xf numFmtId="0" fontId="7" fillId="24" borderId="52" xfId="0" applyFont="1" applyFill="1" applyBorder="1" applyAlignment="1">
      <alignment horizontal="left" vertical="top" wrapText="1"/>
    </xf>
    <xf numFmtId="0" fontId="8" fillId="33" borderId="54" xfId="0" applyFont="1" applyFill="1" applyBorder="1" applyAlignment="1">
      <alignment horizontal="center" vertical="center" wrapText="1"/>
    </xf>
    <xf numFmtId="0" fontId="8" fillId="33" borderId="55" xfId="0" applyFont="1" applyFill="1" applyBorder="1" applyAlignment="1">
      <alignment horizontal="center" vertical="center" wrapText="1"/>
    </xf>
    <xf numFmtId="0" fontId="1" fillId="33" borderId="54" xfId="0" applyFont="1" applyFill="1" applyBorder="1" applyAlignment="1">
      <alignment horizontal="center" vertical="center" wrapText="1"/>
    </xf>
    <xf numFmtId="0" fontId="1" fillId="33" borderId="55" xfId="0" applyFont="1" applyFill="1" applyBorder="1" applyAlignment="1">
      <alignment horizontal="center" vertical="center" wrapText="1"/>
    </xf>
    <xf numFmtId="0" fontId="3" fillId="52" borderId="53" xfId="0" applyFont="1" applyFill="1" applyBorder="1" applyAlignment="1">
      <alignment horizontal="center" vertical="center"/>
    </xf>
    <xf numFmtId="0" fontId="3" fillId="52" borderId="59" xfId="0" applyFont="1" applyFill="1" applyBorder="1" applyAlignment="1">
      <alignment horizontal="center" vertical="center"/>
    </xf>
    <xf numFmtId="0" fontId="3" fillId="52" borderId="58" xfId="0" applyFont="1" applyFill="1" applyBorder="1" applyAlignment="1">
      <alignment horizontal="center" vertical="center"/>
    </xf>
    <xf numFmtId="0" fontId="8" fillId="33" borderId="53" xfId="0" applyFont="1" applyFill="1" applyBorder="1" applyAlignment="1">
      <alignment horizontal="center" vertical="center" wrapText="1"/>
    </xf>
    <xf numFmtId="0" fontId="8" fillId="33" borderId="59" xfId="0" applyFont="1" applyFill="1" applyBorder="1" applyAlignment="1">
      <alignment horizontal="center" vertical="center" wrapText="1"/>
    </xf>
    <xf numFmtId="0" fontId="8" fillId="33" borderId="58" xfId="0" applyFont="1" applyFill="1" applyBorder="1" applyAlignment="1">
      <alignment horizontal="center" vertical="center" wrapText="1"/>
    </xf>
    <xf numFmtId="0" fontId="8" fillId="26" borderId="60" xfId="0" applyFont="1" applyFill="1" applyBorder="1" applyAlignment="1">
      <alignment horizontal="center" vertical="center" wrapText="1"/>
    </xf>
    <xf numFmtId="0" fontId="8" fillId="26" borderId="46" xfId="0" applyFont="1" applyFill="1" applyBorder="1" applyAlignment="1">
      <alignment horizontal="center" vertical="center" wrapText="1"/>
    </xf>
    <xf numFmtId="0" fontId="8" fillId="26" borderId="60" xfId="0" applyFont="1" applyFill="1" applyBorder="1" applyAlignment="1">
      <alignment horizontal="center" vertical="center"/>
    </xf>
    <xf numFmtId="0" fontId="8" fillId="26" borderId="46" xfId="0" applyFont="1" applyFill="1" applyBorder="1" applyAlignment="1">
      <alignment horizontal="center" vertical="center"/>
    </xf>
    <xf numFmtId="0" fontId="96" fillId="29" borderId="10" xfId="0" applyFont="1" applyFill="1" applyBorder="1" applyAlignment="1">
      <alignment horizontal="right"/>
    </xf>
    <xf numFmtId="0" fontId="62" fillId="30" borderId="51" xfId="0" applyFont="1" applyFill="1" applyBorder="1" applyAlignment="1">
      <alignment horizontal="center" vertical="center"/>
    </xf>
    <xf numFmtId="0" fontId="62" fillId="30" borderId="61" xfId="0" applyFont="1" applyFill="1" applyBorder="1" applyAlignment="1">
      <alignment horizontal="center" vertical="center"/>
    </xf>
    <xf numFmtId="0" fontId="62" fillId="30" borderId="62" xfId="0" applyFont="1" applyFill="1" applyBorder="1" applyAlignment="1">
      <alignment horizontal="center" vertical="center"/>
    </xf>
    <xf numFmtId="0" fontId="62" fillId="30" borderId="45" xfId="0" applyFont="1" applyFill="1" applyBorder="1" applyAlignment="1">
      <alignment horizontal="center" vertical="center"/>
    </xf>
    <xf numFmtId="0" fontId="62" fillId="30" borderId="43" xfId="0" applyFont="1" applyFill="1" applyBorder="1" applyAlignment="1">
      <alignment horizontal="center" vertical="center"/>
    </xf>
    <xf numFmtId="0" fontId="62" fillId="30" borderId="44" xfId="0" applyFont="1" applyFill="1" applyBorder="1" applyAlignment="1">
      <alignment horizontal="center" vertical="center"/>
    </xf>
    <xf numFmtId="0" fontId="62" fillId="30" borderId="50" xfId="0" applyFont="1" applyFill="1" applyBorder="1" applyAlignment="1">
      <alignment horizontal="center" vertical="center"/>
    </xf>
    <xf numFmtId="0" fontId="62" fillId="30" borderId="63" xfId="0" applyFont="1" applyFill="1" applyBorder="1" applyAlignment="1">
      <alignment horizontal="center" vertical="center"/>
    </xf>
    <xf numFmtId="0" fontId="62" fillId="30" borderId="64" xfId="0" applyFont="1" applyFill="1" applyBorder="1" applyAlignment="1">
      <alignment horizontal="center" vertical="center"/>
    </xf>
    <xf numFmtId="0" fontId="63" fillId="30" borderId="50" xfId="0" applyFont="1" applyFill="1" applyBorder="1" applyAlignment="1">
      <alignment horizontal="right"/>
    </xf>
    <xf numFmtId="0" fontId="63" fillId="30" borderId="64" xfId="0" applyFont="1" applyFill="1" applyBorder="1" applyAlignment="1">
      <alignment horizontal="right"/>
    </xf>
    <xf numFmtId="2" fontId="97" fillId="29" borderId="12" xfId="0" applyNumberFormat="1" applyFont="1" applyFill="1" applyBorder="1" applyAlignment="1">
      <alignment horizontal="right" vertical="center"/>
    </xf>
    <xf numFmtId="0" fontId="7" fillId="26" borderId="51" xfId="0" applyFont="1" applyFill="1" applyBorder="1" applyAlignment="1">
      <alignment horizontal="center" vertical="center"/>
    </xf>
    <xf numFmtId="0" fontId="7" fillId="26" borderId="61" xfId="0" applyFont="1" applyFill="1" applyBorder="1" applyAlignment="1">
      <alignment horizontal="center" vertical="center"/>
    </xf>
    <xf numFmtId="0" fontId="7" fillId="26" borderId="62" xfId="0" applyFont="1" applyFill="1" applyBorder="1" applyAlignment="1">
      <alignment horizontal="center" vertical="center"/>
    </xf>
    <xf numFmtId="0" fontId="8" fillId="24" borderId="60" xfId="0" applyFont="1" applyFill="1" applyBorder="1" applyAlignment="1">
      <alignment horizontal="center" vertical="center" wrapText="1"/>
    </xf>
    <xf numFmtId="0" fontId="8" fillId="24" borderId="46" xfId="0" applyFont="1" applyFill="1" applyBorder="1" applyAlignment="1">
      <alignment horizontal="center" vertical="center" wrapText="1"/>
    </xf>
    <xf numFmtId="0" fontId="8" fillId="24" borderId="51" xfId="0" applyFont="1" applyFill="1" applyBorder="1" applyAlignment="1">
      <alignment horizontal="center" vertical="center"/>
    </xf>
    <xf numFmtId="0" fontId="8" fillId="24" borderId="61" xfId="0" applyFont="1" applyFill="1" applyBorder="1" applyAlignment="1">
      <alignment horizontal="center" vertical="center"/>
    </xf>
    <xf numFmtId="0" fontId="8" fillId="24" borderId="62" xfId="0" applyFont="1" applyFill="1" applyBorder="1" applyAlignment="1">
      <alignment horizontal="center" vertical="center"/>
    </xf>
    <xf numFmtId="2" fontId="66" fillId="31" borderId="46" xfId="0" applyNumberFormat="1" applyFont="1" applyFill="1" applyBorder="1" applyAlignment="1">
      <alignment horizontal="right" vertical="center"/>
    </xf>
    <xf numFmtId="0" fontId="63" fillId="30" borderId="66" xfId="0" applyFont="1" applyFill="1" applyBorder="1" applyAlignment="1">
      <alignment horizontal="right" vertical="center" wrapText="1"/>
    </xf>
    <xf numFmtId="0" fontId="63" fillId="30" borderId="67" xfId="0" applyFont="1" applyFill="1" applyBorder="1" applyAlignment="1">
      <alignment horizontal="right" vertical="center" wrapText="1"/>
    </xf>
    <xf numFmtId="0" fontId="8" fillId="24" borderId="41" xfId="0" applyFont="1" applyFill="1" applyBorder="1" applyAlignment="1">
      <alignment horizontal="center" vertical="center" wrapText="1"/>
    </xf>
    <xf numFmtId="0" fontId="5" fillId="24" borderId="41" xfId="0" applyFont="1" applyFill="1" applyBorder="1" applyAlignment="1">
      <alignment wrapText="1"/>
    </xf>
    <xf numFmtId="0" fontId="65" fillId="28" borderId="68" xfId="0" applyFont="1" applyFill="1" applyBorder="1" applyAlignment="1">
      <alignment horizontal="left" vertical="center"/>
    </xf>
    <xf numFmtId="0" fontId="65" fillId="28" borderId="33" xfId="0" applyFont="1" applyFill="1" applyBorder="1" applyAlignment="1">
      <alignment horizontal="left" vertical="center"/>
    </xf>
    <xf numFmtId="0" fontId="65" fillId="28" borderId="34" xfId="0" applyFont="1" applyFill="1" applyBorder="1" applyAlignment="1">
      <alignment horizontal="left" vertical="center"/>
    </xf>
    <xf numFmtId="0" fontId="65" fillId="28" borderId="69" xfId="0" applyFont="1" applyFill="1" applyBorder="1" applyAlignment="1">
      <alignment horizontal="left" vertical="center" wrapText="1"/>
    </xf>
    <xf numFmtId="0" fontId="65" fillId="28" borderId="70" xfId="0" applyFont="1" applyFill="1" applyBorder="1" applyAlignment="1">
      <alignment horizontal="left" vertical="center" wrapText="1"/>
    </xf>
    <xf numFmtId="0" fontId="8" fillId="24" borderId="71" xfId="0" applyFont="1" applyFill="1" applyBorder="1" applyAlignment="1">
      <alignment horizontal="center" vertical="center" wrapText="1"/>
    </xf>
    <xf numFmtId="0" fontId="8" fillId="24" borderId="45" xfId="0" applyFont="1" applyFill="1" applyBorder="1" applyAlignment="1">
      <alignment horizontal="center" vertical="center" wrapText="1"/>
    </xf>
    <xf numFmtId="0" fontId="8" fillId="24" borderId="65" xfId="0" applyFont="1" applyFill="1" applyBorder="1" applyAlignment="1">
      <alignment horizontal="center" vertical="center" wrapText="1"/>
    </xf>
    <xf numFmtId="0" fontId="8" fillId="24" borderId="50" xfId="0" applyFont="1" applyFill="1" applyBorder="1" applyAlignment="1">
      <alignment horizontal="center" vertical="center" wrapText="1"/>
    </xf>
    <xf numFmtId="0" fontId="62" fillId="30" borderId="65" xfId="0" applyFont="1" applyFill="1" applyBorder="1" applyAlignment="1">
      <alignment horizontal="center" vertical="center"/>
    </xf>
    <xf numFmtId="0" fontId="62" fillId="30" borderId="0" xfId="0" applyFont="1" applyFill="1" applyBorder="1" applyAlignment="1">
      <alignment horizontal="center" vertical="center"/>
    </xf>
    <xf numFmtId="0" fontId="7" fillId="24" borderId="41" xfId="0" applyFont="1" applyFill="1" applyBorder="1" applyAlignment="1">
      <alignment horizontal="center"/>
    </xf>
    <xf numFmtId="0" fontId="7" fillId="35" borderId="47" xfId="0" applyFont="1" applyFill="1" applyBorder="1" applyAlignment="1">
      <alignment horizontal="left" vertical="center" wrapText="1"/>
    </xf>
    <xf numFmtId="0" fontId="81" fillId="0" borderId="47" xfId="0" applyFont="1" applyFill="1" applyBorder="1" applyAlignment="1">
      <alignment horizontal="left" vertical="center" wrapText="1"/>
    </xf>
    <xf numFmtId="0" fontId="81" fillId="0" borderId="53" xfId="0" applyFont="1" applyFill="1" applyBorder="1" applyAlignment="1">
      <alignment horizontal="left" vertical="center" wrapText="1"/>
    </xf>
    <xf numFmtId="0" fontId="81" fillId="0" borderId="58" xfId="0" applyFont="1" applyFill="1" applyBorder="1" applyAlignment="1">
      <alignment horizontal="left" vertical="center" wrapText="1"/>
    </xf>
    <xf numFmtId="0" fontId="68" fillId="24" borderId="47" xfId="47" applyFont="1" applyFill="1" applyBorder="1" applyAlignment="1">
      <alignment horizontal="left" vertical="center"/>
    </xf>
    <xf numFmtId="0" fontId="68" fillId="34" borderId="47" xfId="47" applyFont="1" applyFill="1" applyBorder="1" applyAlignment="1">
      <alignment horizontal="center" vertical="center"/>
    </xf>
    <xf numFmtId="0" fontId="68" fillId="24" borderId="47" xfId="47" applyFont="1" applyFill="1" applyBorder="1" applyAlignment="1">
      <alignment horizontal="left" vertical="center" wrapText="1"/>
    </xf>
    <xf numFmtId="0" fontId="78" fillId="54" borderId="47" xfId="0" applyFont="1" applyFill="1" applyBorder="1" applyAlignment="1">
      <alignment horizontal="left" vertical="center"/>
    </xf>
    <xf numFmtId="0" fontId="68" fillId="37" borderId="47" xfId="47" applyFont="1" applyFill="1" applyBorder="1" applyAlignment="1">
      <alignment horizontal="left" vertical="center" wrapText="1"/>
    </xf>
    <xf numFmtId="0" fontId="7" fillId="44" borderId="53" xfId="0" applyFont="1" applyFill="1" applyBorder="1" applyAlignment="1">
      <alignment horizontal="left" vertical="center" wrapText="1"/>
    </xf>
    <xf numFmtId="0" fontId="7" fillId="44" borderId="58" xfId="0" applyFont="1" applyFill="1" applyBorder="1" applyAlignment="1">
      <alignment horizontal="left" vertical="center" wrapText="1"/>
    </xf>
    <xf numFmtId="0" fontId="70" fillId="32" borderId="47" xfId="0" applyFont="1" applyFill="1" applyBorder="1" applyAlignment="1">
      <alignment horizontal="center" vertical="center" wrapText="1"/>
    </xf>
    <xf numFmtId="0" fontId="8" fillId="35" borderId="47" xfId="0" applyFont="1" applyFill="1" applyBorder="1" applyAlignment="1">
      <alignment horizontal="left" vertical="center" wrapText="1"/>
    </xf>
    <xf numFmtId="0" fontId="7" fillId="35" borderId="53" xfId="0" applyFont="1" applyFill="1" applyBorder="1" applyAlignment="1">
      <alignment horizontal="center" vertical="center"/>
    </xf>
    <xf numFmtId="0" fontId="7" fillId="35" borderId="58" xfId="0" applyFont="1" applyFill="1" applyBorder="1" applyAlignment="1">
      <alignment horizontal="center" vertical="center"/>
    </xf>
    <xf numFmtId="0" fontId="89" fillId="44" borderId="47" xfId="0" applyFont="1" applyFill="1" applyBorder="1" applyAlignment="1">
      <alignment horizontal="center" vertical="center" wrapText="1"/>
    </xf>
    <xf numFmtId="0" fontId="70" fillId="44" borderId="47" xfId="0" applyFont="1" applyFill="1" applyBorder="1" applyAlignment="1">
      <alignment horizontal="center" vertical="center"/>
    </xf>
    <xf numFmtId="0" fontId="70" fillId="44" borderId="47" xfId="0" applyFont="1" applyFill="1" applyBorder="1" applyAlignment="1">
      <alignment horizontal="center" vertical="center" wrapText="1"/>
    </xf>
    <xf numFmtId="0" fontId="62" fillId="53" borderId="0" xfId="0" applyFont="1" applyFill="1" applyBorder="1" applyAlignment="1">
      <alignment horizontal="center" vertical="center"/>
    </xf>
    <xf numFmtId="0" fontId="70" fillId="28" borderId="47" xfId="0" applyFont="1" applyFill="1" applyBorder="1" applyAlignment="1">
      <alignment horizontal="center" vertical="center" wrapText="1"/>
    </xf>
    <xf numFmtId="0" fontId="63" fillId="44" borderId="47" xfId="0" applyFont="1" applyFill="1" applyBorder="1" applyAlignment="1">
      <alignment horizontal="center" vertical="center"/>
    </xf>
    <xf numFmtId="0" fontId="63" fillId="32" borderId="47" xfId="0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 wrapText="1"/>
    </xf>
    <xf numFmtId="17" fontId="8" fillId="0" borderId="13" xfId="0" applyNumberFormat="1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7" fontId="8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7" fillId="25" borderId="20" xfId="0" applyFont="1" applyFill="1" applyBorder="1" applyAlignment="1">
      <alignment horizontal="center" vertical="top"/>
    </xf>
    <xf numFmtId="0" fontId="7" fillId="25" borderId="20" xfId="0" applyFont="1" applyFill="1" applyBorder="1" applyAlignment="1">
      <alignment horizontal="center" vertical="top" wrapText="1"/>
    </xf>
    <xf numFmtId="17" fontId="8" fillId="0" borderId="20" xfId="0" applyNumberFormat="1" applyFont="1" applyBorder="1" applyAlignment="1">
      <alignment horizontal="center" vertical="center"/>
    </xf>
    <xf numFmtId="17" fontId="8" fillId="0" borderId="12" xfId="0" applyNumberFormat="1" applyFont="1" applyBorder="1" applyAlignment="1">
      <alignment horizontal="center" vertical="center"/>
    </xf>
    <xf numFmtId="0" fontId="4" fillId="25" borderId="13" xfId="0" applyFont="1" applyFill="1" applyBorder="1" applyAlignment="1">
      <alignment horizontal="center" vertical="top" wrapText="1"/>
    </xf>
    <xf numFmtId="0" fontId="4" fillId="25" borderId="20" xfId="0" applyFont="1" applyFill="1" applyBorder="1" applyAlignment="1">
      <alignment horizontal="center" vertical="top" wrapText="1"/>
    </xf>
    <xf numFmtId="0" fontId="4" fillId="25" borderId="12" xfId="0" applyFont="1" applyFill="1" applyBorder="1" applyAlignment="1">
      <alignment horizontal="center" vertical="top" wrapText="1"/>
    </xf>
    <xf numFmtId="0" fontId="6" fillId="25" borderId="10" xfId="0" applyFont="1" applyFill="1" applyBorder="1" applyAlignment="1">
      <alignment horizontal="center" vertical="center"/>
    </xf>
    <xf numFmtId="0" fontId="1" fillId="25" borderId="13" xfId="0" applyFont="1" applyFill="1" applyBorder="1" applyAlignment="1">
      <alignment horizontal="center" vertical="top"/>
    </xf>
    <xf numFmtId="0" fontId="1" fillId="25" borderId="20" xfId="0" applyFont="1" applyFill="1" applyBorder="1" applyAlignment="1">
      <alignment horizontal="center" vertical="top"/>
    </xf>
    <xf numFmtId="0" fontId="1" fillId="25" borderId="12" xfId="0" applyFont="1" applyFill="1" applyBorder="1" applyAlignment="1">
      <alignment horizontal="center" vertical="top"/>
    </xf>
    <xf numFmtId="0" fontId="1" fillId="25" borderId="13" xfId="0" applyFont="1" applyFill="1" applyBorder="1" applyAlignment="1">
      <alignment horizontal="center" vertical="top" wrapText="1"/>
    </xf>
    <xf numFmtId="0" fontId="1" fillId="25" borderId="20" xfId="0" applyFont="1" applyFill="1" applyBorder="1" applyAlignment="1">
      <alignment horizontal="center" vertical="top" wrapText="1"/>
    </xf>
    <xf numFmtId="0" fontId="1" fillId="25" borderId="12" xfId="0" applyFont="1" applyFill="1" applyBorder="1" applyAlignment="1">
      <alignment horizontal="center" vertical="top" wrapText="1"/>
    </xf>
    <xf numFmtId="0" fontId="6" fillId="25" borderId="21" xfId="0" applyFont="1" applyFill="1" applyBorder="1" applyAlignment="1">
      <alignment horizontal="center" vertical="center"/>
    </xf>
    <xf numFmtId="0" fontId="6" fillId="25" borderId="22" xfId="0" applyFont="1" applyFill="1" applyBorder="1" applyAlignment="1">
      <alignment horizontal="center" vertical="center"/>
    </xf>
    <xf numFmtId="0" fontId="6" fillId="25" borderId="18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25" borderId="13" xfId="0" applyFont="1" applyFill="1" applyBorder="1" applyAlignment="1">
      <alignment horizontal="center" vertical="center" wrapText="1"/>
    </xf>
    <xf numFmtId="0" fontId="1" fillId="25" borderId="20" xfId="0" applyFont="1" applyFill="1" applyBorder="1" applyAlignment="1">
      <alignment horizontal="center" vertical="center" wrapText="1"/>
    </xf>
    <xf numFmtId="0" fontId="1" fillId="25" borderId="12" xfId="0" applyFont="1" applyFill="1" applyBorder="1" applyAlignment="1">
      <alignment horizontal="center" vertical="center" wrapText="1"/>
    </xf>
    <xf numFmtId="0" fontId="1" fillId="25" borderId="10" xfId="0" applyFont="1" applyFill="1" applyBorder="1" applyAlignment="1">
      <alignment horizontal="center" vertical="center" wrapText="1"/>
    </xf>
    <xf numFmtId="17" fontId="1" fillId="25" borderId="10" xfId="0" applyNumberFormat="1" applyFont="1" applyFill="1" applyBorder="1" applyAlignment="1">
      <alignment horizontal="center" vertical="center" wrapText="1"/>
    </xf>
    <xf numFmtId="0" fontId="16" fillId="25" borderId="21" xfId="0" applyFont="1" applyFill="1" applyBorder="1" applyAlignment="1">
      <alignment horizontal="center" vertical="center"/>
    </xf>
    <xf numFmtId="0" fontId="16" fillId="25" borderId="22" xfId="0" applyFont="1" applyFill="1" applyBorder="1" applyAlignment="1">
      <alignment horizontal="center" vertical="center"/>
    </xf>
    <xf numFmtId="0" fontId="16" fillId="25" borderId="18" xfId="0" applyFont="1" applyFill="1" applyBorder="1" applyAlignment="1">
      <alignment horizontal="center" vertical="center"/>
    </xf>
  </cellXfs>
  <cellStyles count="53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Comma" xfId="28" builtinId="3"/>
    <cellStyle name="Comma 2" xfId="29"/>
    <cellStyle name="Comma 3" xfId="30"/>
    <cellStyle name="Comma 4" xfId="31"/>
    <cellStyle name="Explanatory Text 2" xfId="32"/>
    <cellStyle name="Good 2" xfId="33"/>
    <cellStyle name="Heading 1 2" xfId="34"/>
    <cellStyle name="Heading 2 2" xfId="35"/>
    <cellStyle name="Heading 3 2" xfId="36"/>
    <cellStyle name="Heading 4 2" xfId="37"/>
    <cellStyle name="Hyperlink" xfId="38" builtinId="8"/>
    <cellStyle name="Input 2" xfId="39"/>
    <cellStyle name="Linked Cell 2" xfId="40"/>
    <cellStyle name="Neutral 2" xfId="41"/>
    <cellStyle name="Normal" xfId="0" builtinId="0"/>
    <cellStyle name="Normal 2" xfId="42"/>
    <cellStyle name="Normal 3" xfId="43"/>
    <cellStyle name="Normal 4" xfId="44"/>
    <cellStyle name="Normal 5" xfId="45"/>
    <cellStyle name="Normal 6" xfId="46"/>
    <cellStyle name="Normal 7" xfId="47"/>
    <cellStyle name="Note 2" xfId="48"/>
    <cellStyle name="Output 2" xfId="49"/>
    <cellStyle name="Title 2" xfId="50"/>
    <cellStyle name="Total 2" xfId="51"/>
    <cellStyle name="Warning Text 2" xfId="52"/>
  </cellStyles>
  <dxfs count="4"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textRotation="0" wrapText="1" indent="0" relativeIndent="255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>
                <a:solidFill>
                  <a:srgbClr val="0000FF"/>
                </a:solidFill>
              </a:rPr>
              <a:t>Nos. of Event Planned Vs Achiement (2012-13)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12-13'!$U$3</c:f>
              <c:strCache>
                <c:ptCount val="1"/>
                <c:pt idx="0">
                  <c:v>Events planned 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12-13'!$U$4:$U$20</c:f>
              <c:numCache>
                <c:formatCode>General</c:formatCode>
                <c:ptCount val="17"/>
                <c:pt idx="0">
                  <c:v>74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149</c:v>
                </c:pt>
                <c:pt idx="5">
                  <c:v>448</c:v>
                </c:pt>
                <c:pt idx="6">
                  <c:v>662</c:v>
                </c:pt>
                <c:pt idx="7">
                  <c:v>36</c:v>
                </c:pt>
                <c:pt idx="8">
                  <c:v>95</c:v>
                </c:pt>
                <c:pt idx="9">
                  <c:v>408</c:v>
                </c:pt>
                <c:pt idx="10">
                  <c:v>6</c:v>
                </c:pt>
                <c:pt idx="11">
                  <c:v>64</c:v>
                </c:pt>
                <c:pt idx="12">
                  <c:v>515</c:v>
                </c:pt>
                <c:pt idx="13">
                  <c:v>638</c:v>
                </c:pt>
                <c:pt idx="14">
                  <c:v>295</c:v>
                </c:pt>
                <c:pt idx="15">
                  <c:v>71</c:v>
                </c:pt>
                <c:pt idx="16">
                  <c:v>880</c:v>
                </c:pt>
              </c:numCache>
            </c:numRef>
          </c:val>
        </c:ser>
        <c:ser>
          <c:idx val="1"/>
          <c:order val="1"/>
          <c:tx>
            <c:strRef>
              <c:f>'Graph 12-13'!$V$3</c:f>
              <c:strCache>
                <c:ptCount val="1"/>
                <c:pt idx="0">
                  <c:v>Events achieved</c:v>
                </c:pt>
              </c:strCache>
            </c:strRef>
          </c:tx>
          <c:dLbls>
            <c:dLbl>
              <c:idx val="14"/>
              <c:layout>
                <c:manualLayout>
                  <c:x val="8.4269655465836566E-3"/>
                  <c:y val="0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5.0561793279501914E-3"/>
                  <c:y val="5.9059700446892781E-17"/>
                </c:manualLayout>
              </c:layout>
              <c:dLblPos val="outEnd"/>
              <c:showVal val="1"/>
            </c:dLbl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12-13'!$V$4:$V$20</c:f>
              <c:numCache>
                <c:formatCode>General</c:formatCode>
                <c:ptCount val="17"/>
                <c:pt idx="0">
                  <c:v>81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106</c:v>
                </c:pt>
                <c:pt idx="5">
                  <c:v>437</c:v>
                </c:pt>
                <c:pt idx="6">
                  <c:v>805</c:v>
                </c:pt>
                <c:pt idx="7">
                  <c:v>36</c:v>
                </c:pt>
                <c:pt idx="8">
                  <c:v>95</c:v>
                </c:pt>
                <c:pt idx="9">
                  <c:v>424</c:v>
                </c:pt>
                <c:pt idx="10">
                  <c:v>6</c:v>
                </c:pt>
                <c:pt idx="11">
                  <c:v>64</c:v>
                </c:pt>
                <c:pt idx="12">
                  <c:v>380</c:v>
                </c:pt>
                <c:pt idx="13">
                  <c:v>537</c:v>
                </c:pt>
                <c:pt idx="14">
                  <c:v>113</c:v>
                </c:pt>
                <c:pt idx="15">
                  <c:v>71</c:v>
                </c:pt>
                <c:pt idx="16">
                  <c:v>642</c:v>
                </c:pt>
              </c:numCache>
            </c:numRef>
          </c:val>
        </c:ser>
        <c:gapWidth val="75"/>
        <c:axId val="67490944"/>
        <c:axId val="67492480"/>
      </c:barChart>
      <c:catAx>
        <c:axId val="67490944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txPr>
          <a:bodyPr/>
          <a:lstStyle/>
          <a:p>
            <a:pPr>
              <a:defRPr sz="800" baseline="0">
                <a:solidFill>
                  <a:sysClr val="windowText" lastClr="000000"/>
                </a:solidFill>
              </a:defRPr>
            </a:pPr>
            <a:endParaRPr lang="en-US"/>
          </a:p>
        </c:txPr>
        <c:crossAx val="67492480"/>
        <c:crosses val="autoZero"/>
        <c:auto val="1"/>
        <c:lblAlgn val="ctr"/>
        <c:lblOffset val="100"/>
      </c:catAx>
      <c:valAx>
        <c:axId val="6749248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0000FF"/>
                    </a:solidFill>
                  </a:defRPr>
                </a:pPr>
                <a:r>
                  <a:rPr lang="en-US">
                    <a:solidFill>
                      <a:srgbClr val="0000FF"/>
                    </a:solidFill>
                  </a:rPr>
                  <a:t>Nos. of Events</a:t>
                </a:r>
              </a:p>
            </c:rich>
          </c:tx>
        </c:title>
        <c:numFmt formatCode="General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67490944"/>
        <c:crosses val="autoZero"/>
        <c:crossBetween val="between"/>
        <c:majorUnit val="200"/>
      </c:valAx>
    </c:plotArea>
    <c:legend>
      <c:legendPos val="t"/>
    </c:legend>
    <c:plotVisOnly val="1"/>
    <c:dispBlanksAs val="gap"/>
  </c:chart>
  <c:printSettings>
    <c:headerFooter/>
    <c:pageMargins b="0.75000000000001121" l="0.70000000000000095" r="0.70000000000000095" t="0.75000000000001121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Nos. of Participants Planned  Vs Achievement (2012-13)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12-13'!$W$3</c:f>
              <c:strCache>
                <c:ptCount val="1"/>
                <c:pt idx="0">
                  <c:v>Participant planned 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12-13'!$W$4:$W$20</c:f>
              <c:numCache>
                <c:formatCode>General</c:formatCode>
                <c:ptCount val="17"/>
                <c:pt idx="0">
                  <c:v>1760</c:v>
                </c:pt>
                <c:pt idx="1">
                  <c:v>120</c:v>
                </c:pt>
                <c:pt idx="2">
                  <c:v>75</c:v>
                </c:pt>
                <c:pt idx="3">
                  <c:v>189</c:v>
                </c:pt>
                <c:pt idx="4">
                  <c:v>3324</c:v>
                </c:pt>
                <c:pt idx="5">
                  <c:v>1155</c:v>
                </c:pt>
                <c:pt idx="6">
                  <c:v>2139</c:v>
                </c:pt>
                <c:pt idx="7">
                  <c:v>1400</c:v>
                </c:pt>
                <c:pt idx="8">
                  <c:v>2852</c:v>
                </c:pt>
                <c:pt idx="9">
                  <c:v>12208</c:v>
                </c:pt>
                <c:pt idx="10">
                  <c:v>102</c:v>
                </c:pt>
                <c:pt idx="11">
                  <c:v>3173</c:v>
                </c:pt>
                <c:pt idx="12">
                  <c:v>7221</c:v>
                </c:pt>
                <c:pt idx="13">
                  <c:v>1068</c:v>
                </c:pt>
                <c:pt idx="14">
                  <c:v>10092</c:v>
                </c:pt>
                <c:pt idx="15">
                  <c:v>696</c:v>
                </c:pt>
                <c:pt idx="16">
                  <c:v>19580</c:v>
                </c:pt>
              </c:numCache>
            </c:numRef>
          </c:val>
        </c:ser>
        <c:ser>
          <c:idx val="1"/>
          <c:order val="1"/>
          <c:tx>
            <c:strRef>
              <c:f>'Graph 12-13'!$X$3</c:f>
              <c:strCache>
                <c:ptCount val="1"/>
                <c:pt idx="0">
                  <c:v>Participant achieved 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12-13'!$X$4:$X$20</c:f>
              <c:numCache>
                <c:formatCode>General</c:formatCode>
                <c:ptCount val="17"/>
                <c:pt idx="0">
                  <c:v>2054</c:v>
                </c:pt>
                <c:pt idx="1">
                  <c:v>115</c:v>
                </c:pt>
                <c:pt idx="2">
                  <c:v>136</c:v>
                </c:pt>
                <c:pt idx="3">
                  <c:v>310</c:v>
                </c:pt>
                <c:pt idx="4">
                  <c:v>2272</c:v>
                </c:pt>
                <c:pt idx="5">
                  <c:v>9380</c:v>
                </c:pt>
                <c:pt idx="6">
                  <c:v>31987</c:v>
                </c:pt>
                <c:pt idx="7">
                  <c:v>1400</c:v>
                </c:pt>
                <c:pt idx="8">
                  <c:v>2596</c:v>
                </c:pt>
                <c:pt idx="9">
                  <c:v>10412</c:v>
                </c:pt>
                <c:pt idx="10">
                  <c:v>102</c:v>
                </c:pt>
                <c:pt idx="11">
                  <c:v>3083</c:v>
                </c:pt>
                <c:pt idx="12">
                  <c:v>259</c:v>
                </c:pt>
                <c:pt idx="13">
                  <c:v>18253</c:v>
                </c:pt>
                <c:pt idx="14">
                  <c:v>4523</c:v>
                </c:pt>
                <c:pt idx="15">
                  <c:v>847</c:v>
                </c:pt>
                <c:pt idx="16">
                  <c:v>14430</c:v>
                </c:pt>
              </c:numCache>
            </c:numRef>
          </c:val>
        </c:ser>
        <c:axId val="74334592"/>
        <c:axId val="74336128"/>
      </c:barChart>
      <c:catAx>
        <c:axId val="74334592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crossAx val="74336128"/>
        <c:crosses val="autoZero"/>
        <c:auto val="1"/>
        <c:lblAlgn val="ctr"/>
        <c:lblOffset val="100"/>
      </c:catAx>
      <c:valAx>
        <c:axId val="74336128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0000FF"/>
                    </a:solidFill>
                  </a:defRPr>
                </a:pPr>
                <a:r>
                  <a:rPr lang="en-US">
                    <a:solidFill>
                      <a:srgbClr val="0000FF"/>
                    </a:solidFill>
                  </a:rPr>
                  <a:t>Nos. of Participants</a:t>
                </a:r>
              </a:p>
            </c:rich>
          </c:tx>
          <c:layout>
            <c:manualLayout>
              <c:xMode val="edge"/>
              <c:yMode val="edge"/>
              <c:x val="2.2973622550054806E-2"/>
              <c:y val="0.31016955224810544"/>
            </c:manualLayout>
          </c:layout>
        </c:title>
        <c:numFmt formatCode="General" sourceLinked="1"/>
        <c:tickLblPos val="nextTo"/>
        <c:crossAx val="74334592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8" l="1" r="1" t="0.8" header="0.4" footer="0.4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0"/>
  <c:chart>
    <c:title>
      <c:tx>
        <c:rich>
          <a:bodyPr/>
          <a:lstStyle/>
          <a:p>
            <a:pPr>
              <a:defRPr>
                <a:solidFill>
                  <a:srgbClr val="0000FF"/>
                </a:solidFill>
              </a:defRPr>
            </a:pPr>
            <a:r>
              <a:rPr lang="en-US" sz="1400">
                <a:solidFill>
                  <a:srgbClr val="0000FF"/>
                </a:solidFill>
              </a:rPr>
              <a:t>Trainee-Days Planned vs. Achievement, (2012-13)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12-13'!$Y$3</c:f>
              <c:strCache>
                <c:ptCount val="1"/>
                <c:pt idx="0">
                  <c:v>Trainee-Days planned </c:v>
                </c:pt>
              </c:strCache>
            </c:strRef>
          </c:tx>
          <c:spPr>
            <a:solidFill>
              <a:srgbClr val="6600FF"/>
            </a:solidFill>
          </c:spPr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12-13'!$Y$4:$Y$20</c:f>
              <c:numCache>
                <c:formatCode>General</c:formatCode>
                <c:ptCount val="17"/>
                <c:pt idx="0">
                  <c:v>6645</c:v>
                </c:pt>
                <c:pt idx="1">
                  <c:v>600</c:v>
                </c:pt>
                <c:pt idx="2">
                  <c:v>150</c:v>
                </c:pt>
                <c:pt idx="3">
                  <c:v>432</c:v>
                </c:pt>
                <c:pt idx="4">
                  <c:v>52560</c:v>
                </c:pt>
                <c:pt idx="5">
                  <c:v>18630</c:v>
                </c:pt>
                <c:pt idx="6">
                  <c:v>40647</c:v>
                </c:pt>
                <c:pt idx="7">
                  <c:v>1400</c:v>
                </c:pt>
                <c:pt idx="8">
                  <c:v>5904</c:v>
                </c:pt>
                <c:pt idx="9">
                  <c:v>358740</c:v>
                </c:pt>
                <c:pt idx="10">
                  <c:v>306</c:v>
                </c:pt>
                <c:pt idx="11">
                  <c:v>9197</c:v>
                </c:pt>
                <c:pt idx="12">
                  <c:v>21764</c:v>
                </c:pt>
                <c:pt idx="13">
                  <c:v>33015</c:v>
                </c:pt>
                <c:pt idx="14">
                  <c:v>12894</c:v>
                </c:pt>
                <c:pt idx="15">
                  <c:v>3056</c:v>
                </c:pt>
                <c:pt idx="16">
                  <c:v>42195</c:v>
                </c:pt>
              </c:numCache>
            </c:numRef>
          </c:val>
        </c:ser>
        <c:ser>
          <c:idx val="1"/>
          <c:order val="1"/>
          <c:tx>
            <c:strRef>
              <c:f>'Graph 12-13'!$Z$3</c:f>
              <c:strCache>
                <c:ptCount val="1"/>
                <c:pt idx="0">
                  <c:v>Trainee-Days achieved 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12-13'!$Z$4:$Z$20</c:f>
              <c:numCache>
                <c:formatCode>General</c:formatCode>
                <c:ptCount val="17"/>
                <c:pt idx="0">
                  <c:v>7372</c:v>
                </c:pt>
                <c:pt idx="1">
                  <c:v>575</c:v>
                </c:pt>
                <c:pt idx="2">
                  <c:v>195</c:v>
                </c:pt>
                <c:pt idx="3">
                  <c:v>310</c:v>
                </c:pt>
                <c:pt idx="4">
                  <c:v>25380</c:v>
                </c:pt>
                <c:pt idx="5">
                  <c:v>18360</c:v>
                </c:pt>
                <c:pt idx="6">
                  <c:v>61930</c:v>
                </c:pt>
                <c:pt idx="7">
                  <c:v>1400</c:v>
                </c:pt>
                <c:pt idx="8">
                  <c:v>5357</c:v>
                </c:pt>
                <c:pt idx="9">
                  <c:v>296547</c:v>
                </c:pt>
                <c:pt idx="10">
                  <c:v>306</c:v>
                </c:pt>
                <c:pt idx="11">
                  <c:v>9077</c:v>
                </c:pt>
                <c:pt idx="12">
                  <c:v>16625</c:v>
                </c:pt>
                <c:pt idx="13">
                  <c:v>33912</c:v>
                </c:pt>
                <c:pt idx="14">
                  <c:v>6035</c:v>
                </c:pt>
                <c:pt idx="15">
                  <c:v>2941</c:v>
                </c:pt>
                <c:pt idx="16">
                  <c:v>30085</c:v>
                </c:pt>
              </c:numCache>
            </c:numRef>
          </c:val>
        </c:ser>
        <c:overlap val="-25"/>
        <c:axId val="74910720"/>
        <c:axId val="74928896"/>
      </c:barChart>
      <c:catAx>
        <c:axId val="74910720"/>
        <c:scaling>
          <c:orientation val="minMax"/>
        </c:scaling>
        <c:axPos val="b"/>
        <c:majorGridlines/>
        <c:numFmt formatCode="General" sourceLinked="1"/>
        <c:majorTickMark val="cross"/>
        <c:tickLblPos val="nextTo"/>
        <c:txPr>
          <a:bodyPr/>
          <a:lstStyle/>
          <a:p>
            <a:pPr>
              <a:defRPr sz="800" baseline="0">
                <a:solidFill>
                  <a:sysClr val="windowText" lastClr="000000"/>
                </a:solidFill>
              </a:defRPr>
            </a:pPr>
            <a:endParaRPr lang="en-US"/>
          </a:p>
        </c:txPr>
        <c:crossAx val="74928896"/>
        <c:crosses val="autoZero"/>
        <c:auto val="1"/>
        <c:lblAlgn val="ctr"/>
        <c:lblOffset val="100"/>
      </c:catAx>
      <c:valAx>
        <c:axId val="74928896"/>
        <c:scaling>
          <c:orientation val="minMax"/>
          <c:max val="4000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lang="en-US" sz="1000" b="1" i="0" u="none" strike="noStrike" kern="1200" baseline="0">
                    <a:solidFill>
                      <a:srgbClr val="0000FF"/>
                    </a:solidFill>
                    <a:latin typeface="Arial Narrow" pitchFamily="34" charset="0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FF"/>
                    </a:solidFill>
                    <a:latin typeface="Arial Narrow" pitchFamily="34" charset="0"/>
                    <a:ea typeface="+mn-ea"/>
                    <a:cs typeface="+mn-cs"/>
                  </a:rPr>
                  <a:t>Trainee-Days</a:t>
                </a:r>
              </a:p>
            </c:rich>
          </c:tx>
        </c:title>
        <c:numFmt formatCode="General" sourceLinked="1"/>
        <c:tickLblPos val="nextTo"/>
        <c:crossAx val="74910720"/>
        <c:crosses val="autoZero"/>
        <c:crossBetween val="between"/>
      </c:valAx>
    </c:plotArea>
    <c:legend>
      <c:legendPos val="t"/>
    </c:legend>
    <c:plotVisOnly val="1"/>
    <c:dispBlanksAs val="gap"/>
  </c:chart>
  <c:printSettings>
    <c:headerFooter/>
    <c:pageMargins b="0.8" l="0.1" r="1" t="0.8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>
                <a:solidFill>
                  <a:srgbClr val="0000FF"/>
                </a:solidFill>
              </a:defRPr>
            </a:pPr>
            <a:r>
              <a:rPr lang="en-US" sz="1200">
                <a:solidFill>
                  <a:srgbClr val="0000FF"/>
                </a:solidFill>
              </a:rPr>
              <a:t>Budget Utilization Allocation Vs. Utilization, (2012-13)</a:t>
            </a:r>
          </a:p>
        </c:rich>
      </c:tx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12-13'!$AA$3</c:f>
              <c:strCache>
                <c:ptCount val="1"/>
                <c:pt idx="0">
                  <c:v>Revised Allocation 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12-13'!$AA$4:$AA$20</c:f>
              <c:numCache>
                <c:formatCode>0</c:formatCode>
                <c:ptCount val="17"/>
                <c:pt idx="0">
                  <c:v>125</c:v>
                </c:pt>
                <c:pt idx="1">
                  <c:v>12</c:v>
                </c:pt>
                <c:pt idx="2">
                  <c:v>7</c:v>
                </c:pt>
                <c:pt idx="3">
                  <c:v>5.5</c:v>
                </c:pt>
                <c:pt idx="4">
                  <c:v>349.06</c:v>
                </c:pt>
                <c:pt idx="5">
                  <c:v>94.39</c:v>
                </c:pt>
                <c:pt idx="6">
                  <c:v>680</c:v>
                </c:pt>
                <c:pt idx="7">
                  <c:v>6.53</c:v>
                </c:pt>
                <c:pt idx="8">
                  <c:v>156</c:v>
                </c:pt>
                <c:pt idx="9">
                  <c:v>111.5</c:v>
                </c:pt>
                <c:pt idx="10">
                  <c:v>6.42</c:v>
                </c:pt>
                <c:pt idx="11">
                  <c:v>125.23</c:v>
                </c:pt>
                <c:pt idx="12">
                  <c:v>198</c:v>
                </c:pt>
                <c:pt idx="13">
                  <c:v>200</c:v>
                </c:pt>
                <c:pt idx="14">
                  <c:v>34.07</c:v>
                </c:pt>
                <c:pt idx="15">
                  <c:v>76.260000000000005</c:v>
                </c:pt>
                <c:pt idx="16">
                  <c:v>175</c:v>
                </c:pt>
              </c:numCache>
            </c:numRef>
          </c:val>
        </c:ser>
        <c:ser>
          <c:idx val="1"/>
          <c:order val="1"/>
          <c:tx>
            <c:strRef>
              <c:f>'Graph 12-13'!$AB$3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12-13'!$AB$4:$AB$20</c:f>
              <c:numCache>
                <c:formatCode>0</c:formatCode>
                <c:ptCount val="17"/>
                <c:pt idx="0">
                  <c:v>125</c:v>
                </c:pt>
                <c:pt idx="1">
                  <c:v>11.11</c:v>
                </c:pt>
                <c:pt idx="2">
                  <c:v>7.57</c:v>
                </c:pt>
                <c:pt idx="3">
                  <c:v>7.07</c:v>
                </c:pt>
                <c:pt idx="4">
                  <c:v>194.44</c:v>
                </c:pt>
                <c:pt idx="5">
                  <c:v>90.33</c:v>
                </c:pt>
                <c:pt idx="6">
                  <c:v>674</c:v>
                </c:pt>
                <c:pt idx="7">
                  <c:v>6.52</c:v>
                </c:pt>
                <c:pt idx="8">
                  <c:v>153.63999999999999</c:v>
                </c:pt>
                <c:pt idx="9">
                  <c:v>94.5</c:v>
                </c:pt>
                <c:pt idx="10">
                  <c:v>6.4</c:v>
                </c:pt>
                <c:pt idx="11">
                  <c:v>144.72999999999999</c:v>
                </c:pt>
                <c:pt idx="12">
                  <c:v>162.91999999999999</c:v>
                </c:pt>
                <c:pt idx="13">
                  <c:v>270.62</c:v>
                </c:pt>
                <c:pt idx="14">
                  <c:v>25.86</c:v>
                </c:pt>
                <c:pt idx="15">
                  <c:v>74.52</c:v>
                </c:pt>
                <c:pt idx="16">
                  <c:v>168</c:v>
                </c:pt>
              </c:numCache>
            </c:numRef>
          </c:val>
        </c:ser>
        <c:overlap val="-25"/>
        <c:axId val="67524864"/>
        <c:axId val="67547136"/>
      </c:barChart>
      <c:catAx>
        <c:axId val="67524864"/>
        <c:scaling>
          <c:orientation val="minMax"/>
        </c:scaling>
        <c:axPos val="b"/>
        <c:majorGridlines/>
        <c:numFmt formatCode="General" sourceLinked="1"/>
        <c:tickLblPos val="nextTo"/>
        <c:txPr>
          <a:bodyPr/>
          <a:lstStyle/>
          <a:p>
            <a:pPr>
              <a:defRPr baseline="0">
                <a:solidFill>
                  <a:sysClr val="windowText" lastClr="000000"/>
                </a:solidFill>
              </a:defRPr>
            </a:pPr>
            <a:endParaRPr lang="en-US"/>
          </a:p>
        </c:txPr>
        <c:crossAx val="67547136"/>
        <c:crosses val="autoZero"/>
        <c:auto val="1"/>
        <c:lblAlgn val="ctr"/>
        <c:lblOffset val="100"/>
      </c:catAx>
      <c:valAx>
        <c:axId val="67547136"/>
        <c:scaling>
          <c:orientation val="minMax"/>
          <c:max val="5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FF"/>
                    </a:solidFill>
                  </a:defRPr>
                </a:pPr>
                <a:r>
                  <a:rPr lang="en-US" sz="1000" baseline="0">
                    <a:solidFill>
                      <a:srgbClr val="0000FF"/>
                    </a:solidFill>
                  </a:rPr>
                  <a:t> Fund in Lac Taka</a:t>
                </a:r>
                <a:endParaRPr lang="en-US" sz="1000">
                  <a:solidFill>
                    <a:srgbClr val="0000FF"/>
                  </a:solidFill>
                </a:endParaRPr>
              </a:p>
            </c:rich>
          </c:tx>
          <c:layout>
            <c:manualLayout>
              <c:xMode val="edge"/>
              <c:yMode val="edge"/>
              <c:x val="1.7411258707165422E-2"/>
              <c:y val="0.1443508593683854"/>
            </c:manualLayout>
          </c:layout>
        </c:title>
        <c:numFmt formatCode="0" sourceLinked="1"/>
        <c:tickLblPos val="nextTo"/>
        <c:crossAx val="67524864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t"/>
    </c:legend>
    <c:plotVisOnly val="1"/>
    <c:dispBlanksAs val="gap"/>
  </c:chart>
  <c:txPr>
    <a:bodyPr/>
    <a:lstStyle/>
    <a:p>
      <a:pPr>
        <a:defRPr sz="800">
          <a:latin typeface="Arial Narrow" pitchFamily="34" charset="0"/>
        </a:defRPr>
      </a:pPr>
      <a:endParaRPr lang="en-US"/>
    </a:p>
  </c:txPr>
  <c:printSettings>
    <c:headerFooter/>
    <c:pageMargins b="0.75000000000000822" l="0.70000000000000095" r="0.70000000000000095" t="0.75000000000000822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>
                <a:solidFill>
                  <a:srgbClr val="0000FF"/>
                </a:solidFill>
              </a:defRPr>
            </a:pPr>
            <a:r>
              <a:rPr lang="en-US" sz="1200">
                <a:solidFill>
                  <a:srgbClr val="0000FF"/>
                </a:solidFill>
              </a:rPr>
              <a:t>Budget Utilization Allocation Vs. Utilization, (2012-13)</a:t>
            </a:r>
          </a:p>
        </c:rich>
      </c:tx>
      <c:layout>
        <c:manualLayout>
          <c:xMode val="edge"/>
          <c:yMode val="edge"/>
          <c:x val="0.1398794337853326"/>
          <c:y val="1.6098857208066381E-2"/>
        </c:manualLayout>
      </c:layout>
    </c:title>
    <c:plotArea>
      <c:layout>
        <c:manualLayout>
          <c:layoutTarget val="inner"/>
          <c:xMode val="edge"/>
          <c:yMode val="edge"/>
          <c:x val="0.14374426107568022"/>
          <c:y val="0.18408815848143437"/>
          <c:w val="0.82518102079892941"/>
          <c:h val="0.60042484564248433"/>
        </c:manualLayout>
      </c:layout>
      <c:barChart>
        <c:barDir val="col"/>
        <c:grouping val="clustered"/>
        <c:ser>
          <c:idx val="0"/>
          <c:order val="0"/>
          <c:tx>
            <c:strRef>
              <c:f>'Graph 12-13'!$AA$3</c:f>
              <c:strCache>
                <c:ptCount val="1"/>
                <c:pt idx="0">
                  <c:v>Revised Allocation </c:v>
                </c:pt>
              </c:strCache>
            </c:strRef>
          </c:tx>
          <c:spPr>
            <a:solidFill>
              <a:srgbClr val="0000FF"/>
            </a:solidFill>
            <a:ln>
              <a:solidFill>
                <a:srgbClr val="0000FF"/>
              </a:solidFill>
            </a:ln>
          </c:spPr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12-13'!$AA$4:$AA$20</c:f>
              <c:numCache>
                <c:formatCode>0</c:formatCode>
                <c:ptCount val="17"/>
                <c:pt idx="0">
                  <c:v>125</c:v>
                </c:pt>
                <c:pt idx="1">
                  <c:v>12</c:v>
                </c:pt>
                <c:pt idx="2">
                  <c:v>7</c:v>
                </c:pt>
                <c:pt idx="3">
                  <c:v>5.5</c:v>
                </c:pt>
                <c:pt idx="4">
                  <c:v>349.06</c:v>
                </c:pt>
                <c:pt idx="5">
                  <c:v>94.39</c:v>
                </c:pt>
                <c:pt idx="6">
                  <c:v>680</c:v>
                </c:pt>
                <c:pt idx="7">
                  <c:v>6.53</c:v>
                </c:pt>
                <c:pt idx="8">
                  <c:v>156</c:v>
                </c:pt>
                <c:pt idx="9">
                  <c:v>111.5</c:v>
                </c:pt>
                <c:pt idx="10">
                  <c:v>6.42</c:v>
                </c:pt>
                <c:pt idx="11">
                  <c:v>125.23</c:v>
                </c:pt>
                <c:pt idx="12">
                  <c:v>198</c:v>
                </c:pt>
                <c:pt idx="13">
                  <c:v>200</c:v>
                </c:pt>
                <c:pt idx="14">
                  <c:v>34.07</c:v>
                </c:pt>
                <c:pt idx="15">
                  <c:v>76.260000000000005</c:v>
                </c:pt>
                <c:pt idx="16">
                  <c:v>175</c:v>
                </c:pt>
              </c:numCache>
            </c:numRef>
          </c:val>
        </c:ser>
        <c:ser>
          <c:idx val="1"/>
          <c:order val="1"/>
          <c:tx>
            <c:strRef>
              <c:f>'Graph 12-13'!$AB$3</c:f>
              <c:strCache>
                <c:ptCount val="1"/>
                <c:pt idx="0">
                  <c:v>Expenditure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Lbls>
            <c:txPr>
              <a:bodyPr rot="-5400000" vert="horz"/>
              <a:lstStyle/>
              <a:p>
                <a:pPr>
                  <a:defRPr sz="8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12-13'!$AB$4:$AB$20</c:f>
              <c:numCache>
                <c:formatCode>0</c:formatCode>
                <c:ptCount val="17"/>
                <c:pt idx="0">
                  <c:v>125</c:v>
                </c:pt>
                <c:pt idx="1">
                  <c:v>11.11</c:v>
                </c:pt>
                <c:pt idx="2">
                  <c:v>7.57</c:v>
                </c:pt>
                <c:pt idx="3">
                  <c:v>7.07</c:v>
                </c:pt>
                <c:pt idx="4">
                  <c:v>194.44</c:v>
                </c:pt>
                <c:pt idx="5">
                  <c:v>90.33</c:v>
                </c:pt>
                <c:pt idx="6">
                  <c:v>674</c:v>
                </c:pt>
                <c:pt idx="7">
                  <c:v>6.52</c:v>
                </c:pt>
                <c:pt idx="8">
                  <c:v>153.63999999999999</c:v>
                </c:pt>
                <c:pt idx="9">
                  <c:v>94.5</c:v>
                </c:pt>
                <c:pt idx="10">
                  <c:v>6.4</c:v>
                </c:pt>
                <c:pt idx="11">
                  <c:v>144.72999999999999</c:v>
                </c:pt>
                <c:pt idx="12">
                  <c:v>162.91999999999999</c:v>
                </c:pt>
                <c:pt idx="13">
                  <c:v>270.62</c:v>
                </c:pt>
                <c:pt idx="14">
                  <c:v>25.86</c:v>
                </c:pt>
                <c:pt idx="15">
                  <c:v>74.52</c:v>
                </c:pt>
                <c:pt idx="16">
                  <c:v>168</c:v>
                </c:pt>
              </c:numCache>
            </c:numRef>
          </c:val>
        </c:ser>
        <c:overlap val="-25"/>
        <c:axId val="74676096"/>
        <c:axId val="74677632"/>
      </c:barChart>
      <c:catAx>
        <c:axId val="74676096"/>
        <c:scaling>
          <c:orientation val="minMax"/>
        </c:scaling>
        <c:axPos val="b"/>
        <c:numFmt formatCode="General" sourceLinked="1"/>
        <c:tickLblPos val="nextTo"/>
        <c:crossAx val="74677632"/>
        <c:crosses val="autoZero"/>
        <c:auto val="1"/>
        <c:lblAlgn val="ctr"/>
        <c:lblOffset val="100"/>
      </c:catAx>
      <c:valAx>
        <c:axId val="74677632"/>
        <c:scaling>
          <c:orientation val="minMax"/>
          <c:max val="5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1000">
                    <a:solidFill>
                      <a:srgbClr val="0000FF"/>
                    </a:solidFill>
                  </a:defRPr>
                </a:pPr>
                <a:r>
                  <a:rPr lang="en-US" sz="1000" baseline="0">
                    <a:solidFill>
                      <a:srgbClr val="0000FF"/>
                    </a:solidFill>
                  </a:rPr>
                  <a:t> Fund in Lac Taka</a:t>
                </a:r>
                <a:endParaRPr lang="en-US" sz="1000">
                  <a:solidFill>
                    <a:srgbClr val="0000FF"/>
                  </a:solidFill>
                </a:endParaRPr>
              </a:p>
            </c:rich>
          </c:tx>
          <c:layout>
            <c:manualLayout>
              <c:xMode val="edge"/>
              <c:yMode val="edge"/>
              <c:x val="1.7411150638306318E-2"/>
              <c:y val="0.14435076050276324"/>
            </c:manualLayout>
          </c:layout>
        </c:title>
        <c:numFmt formatCode="0" sourceLinked="1"/>
        <c:tickLblPos val="nextTo"/>
        <c:crossAx val="74676096"/>
        <c:crosses val="autoZero"/>
        <c:crossBetween val="between"/>
        <c:majorUnit val="1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wMode val="edge"/>
          <c:hMode val="edge"/>
          <c:x val="0.44047770021185917"/>
          <c:y val="0.10371692668851176"/>
          <c:w val="0.96791827297580235"/>
          <c:h val="0.16396439575487848"/>
        </c:manualLayout>
      </c:layout>
    </c:legend>
    <c:plotVisOnly val="1"/>
    <c:dispBlanksAs val="gap"/>
  </c:chart>
  <c:txPr>
    <a:bodyPr/>
    <a:lstStyle/>
    <a:p>
      <a:pPr>
        <a:defRPr sz="800">
          <a:latin typeface="Arial Narrow" pitchFamily="34" charset="0"/>
        </a:defRPr>
      </a:pPr>
      <a:endParaRPr lang="en-US"/>
    </a:p>
  </c:txPr>
  <c:printSettings>
    <c:headerFooter/>
    <c:pageMargins b="0.75000000000000844" l="0.70000000000000095" r="0.70000000000000095" t="0.75000000000000844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20"/>
  <c:chart>
    <c:title>
      <c:tx>
        <c:rich>
          <a:bodyPr/>
          <a:lstStyle/>
          <a:p>
            <a:pPr>
              <a:defRPr sz="1200">
                <a:solidFill>
                  <a:srgbClr val="0000FF"/>
                </a:solidFill>
              </a:defRPr>
            </a:pPr>
            <a:r>
              <a:rPr lang="en-US" sz="1200">
                <a:solidFill>
                  <a:srgbClr val="0000FF"/>
                </a:solidFill>
              </a:rPr>
              <a:t>Trainee-Days Planned vs. Achievement, (2012-13)</a:t>
            </a:r>
          </a:p>
        </c:rich>
      </c:tx>
      <c:layout>
        <c:manualLayout>
          <c:xMode val="edge"/>
          <c:yMode val="edge"/>
          <c:x val="7.86448042309318E-2"/>
          <c:y val="1.4005442571212341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12-13'!$Y$3</c:f>
              <c:strCache>
                <c:ptCount val="1"/>
                <c:pt idx="0">
                  <c:v>Trainee-Days planned </c:v>
                </c:pt>
              </c:strCache>
            </c:strRef>
          </c:tx>
          <c:spPr>
            <a:solidFill>
              <a:srgbClr val="6600FF"/>
            </a:solidFill>
          </c:spPr>
          <c:dLbls>
            <c:txPr>
              <a:bodyPr rot="-5400000" vert="horz"/>
              <a:lstStyle/>
              <a:p>
                <a:pPr>
                  <a:defRPr sz="7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12-13'!$Y$4:$Y$20</c:f>
              <c:numCache>
                <c:formatCode>General</c:formatCode>
                <c:ptCount val="17"/>
                <c:pt idx="0">
                  <c:v>6645</c:v>
                </c:pt>
                <c:pt idx="1">
                  <c:v>600</c:v>
                </c:pt>
                <c:pt idx="2">
                  <c:v>150</c:v>
                </c:pt>
                <c:pt idx="3">
                  <c:v>432</c:v>
                </c:pt>
                <c:pt idx="4">
                  <c:v>52560</c:v>
                </c:pt>
                <c:pt idx="5">
                  <c:v>18630</c:v>
                </c:pt>
                <c:pt idx="6">
                  <c:v>40647</c:v>
                </c:pt>
                <c:pt idx="7">
                  <c:v>1400</c:v>
                </c:pt>
                <c:pt idx="8">
                  <c:v>5904</c:v>
                </c:pt>
                <c:pt idx="9">
                  <c:v>358740</c:v>
                </c:pt>
                <c:pt idx="10">
                  <c:v>306</c:v>
                </c:pt>
                <c:pt idx="11">
                  <c:v>9197</c:v>
                </c:pt>
                <c:pt idx="12">
                  <c:v>21764</c:v>
                </c:pt>
                <c:pt idx="13">
                  <c:v>33015</c:v>
                </c:pt>
                <c:pt idx="14">
                  <c:v>12894</c:v>
                </c:pt>
                <c:pt idx="15">
                  <c:v>3056</c:v>
                </c:pt>
                <c:pt idx="16">
                  <c:v>42195</c:v>
                </c:pt>
              </c:numCache>
            </c:numRef>
          </c:val>
        </c:ser>
        <c:ser>
          <c:idx val="1"/>
          <c:order val="1"/>
          <c:tx>
            <c:strRef>
              <c:f>'Graph 12-13'!$Z$3</c:f>
              <c:strCache>
                <c:ptCount val="1"/>
                <c:pt idx="0">
                  <c:v>Trainee-Days achieved 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7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12-13'!$Z$4:$Z$20</c:f>
              <c:numCache>
                <c:formatCode>General</c:formatCode>
                <c:ptCount val="17"/>
                <c:pt idx="0">
                  <c:v>7372</c:v>
                </c:pt>
                <c:pt idx="1">
                  <c:v>575</c:v>
                </c:pt>
                <c:pt idx="2">
                  <c:v>195</c:v>
                </c:pt>
                <c:pt idx="3">
                  <c:v>310</c:v>
                </c:pt>
                <c:pt idx="4">
                  <c:v>25380</c:v>
                </c:pt>
                <c:pt idx="5">
                  <c:v>18360</c:v>
                </c:pt>
                <c:pt idx="6">
                  <c:v>61930</c:v>
                </c:pt>
                <c:pt idx="7">
                  <c:v>1400</c:v>
                </c:pt>
                <c:pt idx="8">
                  <c:v>5357</c:v>
                </c:pt>
                <c:pt idx="9">
                  <c:v>296547</c:v>
                </c:pt>
                <c:pt idx="10">
                  <c:v>306</c:v>
                </c:pt>
                <c:pt idx="11">
                  <c:v>9077</c:v>
                </c:pt>
                <c:pt idx="12">
                  <c:v>16625</c:v>
                </c:pt>
                <c:pt idx="13">
                  <c:v>33912</c:v>
                </c:pt>
                <c:pt idx="14">
                  <c:v>6035</c:v>
                </c:pt>
                <c:pt idx="15">
                  <c:v>2941</c:v>
                </c:pt>
                <c:pt idx="16">
                  <c:v>30085</c:v>
                </c:pt>
              </c:numCache>
            </c:numRef>
          </c:val>
        </c:ser>
        <c:overlap val="-25"/>
        <c:axId val="74708096"/>
        <c:axId val="74709632"/>
      </c:barChart>
      <c:catAx>
        <c:axId val="74708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 baseline="0">
                <a:solidFill>
                  <a:sysClr val="windowText" lastClr="000000"/>
                </a:solidFill>
              </a:defRPr>
            </a:pPr>
            <a:endParaRPr lang="en-US"/>
          </a:p>
        </c:txPr>
        <c:crossAx val="74709632"/>
        <c:crosses val="autoZero"/>
        <c:auto val="1"/>
        <c:lblAlgn val="ctr"/>
        <c:lblOffset val="100"/>
      </c:catAx>
      <c:valAx>
        <c:axId val="74709632"/>
        <c:scaling>
          <c:orientation val="minMax"/>
          <c:max val="400000"/>
        </c:scaling>
        <c:delete val="1"/>
        <c:axPos val="l"/>
        <c:majorGridlines/>
        <c:title>
          <c:tx>
            <c:rich>
              <a:bodyPr rot="-5400000" vert="horz"/>
              <a:lstStyle/>
              <a:p>
                <a:pPr>
                  <a:defRPr lang="en-US" sz="1000" b="1" i="0" u="none" strike="noStrike" kern="1200" baseline="0">
                    <a:solidFill>
                      <a:srgbClr val="0000FF"/>
                    </a:solidFill>
                    <a:latin typeface="Arial Narrow" pitchFamily="34" charset="0"/>
                    <a:ea typeface="+mn-ea"/>
                    <a:cs typeface="+mn-cs"/>
                  </a:defRPr>
                </a:pPr>
                <a:r>
                  <a:rPr lang="en-US" sz="1000" b="1" i="0" u="none" strike="noStrike" kern="1200" baseline="0">
                    <a:solidFill>
                      <a:srgbClr val="0000FF"/>
                    </a:solidFill>
                    <a:latin typeface="Arial Narrow" pitchFamily="34" charset="0"/>
                    <a:ea typeface="+mn-ea"/>
                    <a:cs typeface="+mn-cs"/>
                  </a:rPr>
                  <a:t>Trainee-Days</a:t>
                </a:r>
              </a:p>
            </c:rich>
          </c:tx>
        </c:title>
        <c:numFmt formatCode="General" sourceLinked="1"/>
        <c:tickLblPos val="nextTo"/>
        <c:crossAx val="74708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wMode val="edge"/>
          <c:hMode val="edge"/>
          <c:x val="7.0148534803936027E-2"/>
          <c:y val="9.5477513163615288E-2"/>
          <c:w val="0.99727171743981435"/>
          <c:h val="0.13629454293673413"/>
        </c:manualLayout>
      </c:layout>
    </c:legend>
    <c:plotVisOnly val="1"/>
    <c:dispBlanksAs val="gap"/>
  </c:chart>
  <c:printSettings>
    <c:headerFooter/>
    <c:pageMargins b="0.8" l="0.1" r="1" t="0.8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400"/>
            </a:pPr>
            <a:r>
              <a:rPr lang="en-US" sz="1400">
                <a:solidFill>
                  <a:srgbClr val="0000FF"/>
                </a:solidFill>
              </a:rPr>
              <a:t>Nos. of Event Planned Vs </a:t>
            </a:r>
            <a:r>
              <a:rPr lang="en-US" sz="1200">
                <a:solidFill>
                  <a:srgbClr val="0000FF"/>
                </a:solidFill>
              </a:rPr>
              <a:t>Achiement</a:t>
            </a:r>
            <a:r>
              <a:rPr lang="en-US" sz="1400">
                <a:solidFill>
                  <a:srgbClr val="0000FF"/>
                </a:solidFill>
              </a:rPr>
              <a:t> (2012-13)</a:t>
            </a:r>
          </a:p>
        </c:rich>
      </c:tx>
      <c:layout>
        <c:manualLayout>
          <c:xMode val="edge"/>
          <c:yMode val="edge"/>
          <c:x val="0.14152842121346057"/>
          <c:y val="7.9303737339581019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12-13'!$U$3</c:f>
              <c:strCache>
                <c:ptCount val="1"/>
                <c:pt idx="0">
                  <c:v>Events planned 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dLbls>
            <c:txPr>
              <a:bodyPr rot="-5400000" vert="horz"/>
              <a:lstStyle/>
              <a:p>
                <a:pPr>
                  <a:defRPr sz="7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12-13'!$U$4:$U$20</c:f>
              <c:numCache>
                <c:formatCode>General</c:formatCode>
                <c:ptCount val="17"/>
                <c:pt idx="0">
                  <c:v>74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149</c:v>
                </c:pt>
                <c:pt idx="5">
                  <c:v>448</c:v>
                </c:pt>
                <c:pt idx="6">
                  <c:v>662</c:v>
                </c:pt>
                <c:pt idx="7">
                  <c:v>36</c:v>
                </c:pt>
                <c:pt idx="8">
                  <c:v>95</c:v>
                </c:pt>
                <c:pt idx="9">
                  <c:v>408</c:v>
                </c:pt>
                <c:pt idx="10">
                  <c:v>6</c:v>
                </c:pt>
                <c:pt idx="11">
                  <c:v>64</c:v>
                </c:pt>
                <c:pt idx="12">
                  <c:v>515</c:v>
                </c:pt>
                <c:pt idx="13">
                  <c:v>638</c:v>
                </c:pt>
                <c:pt idx="14">
                  <c:v>295</c:v>
                </c:pt>
                <c:pt idx="15">
                  <c:v>71</c:v>
                </c:pt>
                <c:pt idx="16">
                  <c:v>880</c:v>
                </c:pt>
              </c:numCache>
            </c:numRef>
          </c:val>
        </c:ser>
        <c:ser>
          <c:idx val="1"/>
          <c:order val="1"/>
          <c:tx>
            <c:strRef>
              <c:f>'Graph 12-13'!$V$3</c:f>
              <c:strCache>
                <c:ptCount val="1"/>
                <c:pt idx="0">
                  <c:v>Events achieved</c:v>
                </c:pt>
              </c:strCache>
            </c:strRef>
          </c:tx>
          <c:dLbls>
            <c:dLbl>
              <c:idx val="14"/>
              <c:layout>
                <c:manualLayout>
                  <c:x val="8.4269655465836566E-3"/>
                  <c:y val="0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5.0561793279501914E-3"/>
                  <c:y val="5.905970044689288E-17"/>
                </c:manualLayout>
              </c:layout>
              <c:dLblPos val="outEnd"/>
              <c:showVal val="1"/>
            </c:dLbl>
            <c:txPr>
              <a:bodyPr rot="-5400000" vert="horz"/>
              <a:lstStyle/>
              <a:p>
                <a:pPr>
                  <a:defRPr sz="7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12-13'!$V$4:$V$20</c:f>
              <c:numCache>
                <c:formatCode>General</c:formatCode>
                <c:ptCount val="17"/>
                <c:pt idx="0">
                  <c:v>81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106</c:v>
                </c:pt>
                <c:pt idx="5">
                  <c:v>437</c:v>
                </c:pt>
                <c:pt idx="6">
                  <c:v>805</c:v>
                </c:pt>
                <c:pt idx="7">
                  <c:v>36</c:v>
                </c:pt>
                <c:pt idx="8">
                  <c:v>95</c:v>
                </c:pt>
                <c:pt idx="9">
                  <c:v>424</c:v>
                </c:pt>
                <c:pt idx="10">
                  <c:v>6</c:v>
                </c:pt>
                <c:pt idx="11">
                  <c:v>64</c:v>
                </c:pt>
                <c:pt idx="12">
                  <c:v>380</c:v>
                </c:pt>
                <c:pt idx="13">
                  <c:v>537</c:v>
                </c:pt>
                <c:pt idx="14">
                  <c:v>113</c:v>
                </c:pt>
                <c:pt idx="15">
                  <c:v>71</c:v>
                </c:pt>
                <c:pt idx="16">
                  <c:v>642</c:v>
                </c:pt>
              </c:numCache>
            </c:numRef>
          </c:val>
        </c:ser>
        <c:gapWidth val="75"/>
        <c:axId val="74900608"/>
        <c:axId val="74902144"/>
      </c:barChart>
      <c:catAx>
        <c:axId val="7490060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800" baseline="0">
                <a:solidFill>
                  <a:sysClr val="windowText" lastClr="000000"/>
                </a:solidFill>
              </a:defRPr>
            </a:pPr>
            <a:endParaRPr lang="en-US"/>
          </a:p>
        </c:txPr>
        <c:crossAx val="74902144"/>
        <c:crosses val="autoZero"/>
        <c:auto val="1"/>
        <c:lblAlgn val="ctr"/>
        <c:lblOffset val="100"/>
      </c:catAx>
      <c:valAx>
        <c:axId val="7490214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0000FF"/>
                    </a:solidFill>
                  </a:defRPr>
                </a:pPr>
                <a:r>
                  <a:rPr lang="en-US">
                    <a:solidFill>
                      <a:srgbClr val="0000FF"/>
                    </a:solidFill>
                  </a:rPr>
                  <a:t>Nos. of Events</a:t>
                </a:r>
              </a:p>
            </c:rich>
          </c:tx>
        </c:title>
        <c:numFmt formatCode="General" sourceLinked="1"/>
        <c:maj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74900608"/>
        <c:crosses val="autoZero"/>
        <c:crossBetween val="between"/>
        <c:majorUnit val="200"/>
      </c:valAx>
    </c:plotArea>
    <c:legend>
      <c:legendPos val="t"/>
      <c:layout>
        <c:manualLayout>
          <c:xMode val="edge"/>
          <c:yMode val="edge"/>
          <c:wMode val="edge"/>
          <c:hMode val="edge"/>
          <c:x val="0.24814663239860091"/>
          <c:y val="8.3628166111137936E-2"/>
          <c:w val="0.75185293106552953"/>
          <c:h val="0.15533227058274157"/>
        </c:manualLayout>
      </c:layout>
    </c:legend>
    <c:plotVisOnly val="1"/>
    <c:dispBlanksAs val="gap"/>
  </c:chart>
  <c:printSettings>
    <c:headerFooter/>
    <c:pageMargins b="0.75000000000001144" l="0.70000000000000095" r="0.70000000000000095" t="0.75000000000001144" header="0.30000000000000032" footer="0.30000000000000032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200">
                <a:solidFill>
                  <a:srgbClr val="0000FF"/>
                </a:solidFill>
              </a:rPr>
              <a:t>Participants</a:t>
            </a:r>
            <a:r>
              <a:rPr lang="en-US" sz="1200"/>
              <a:t> </a:t>
            </a:r>
            <a:r>
              <a:rPr lang="en-US" sz="1200">
                <a:solidFill>
                  <a:srgbClr val="0000FF"/>
                </a:solidFill>
              </a:rPr>
              <a:t>Planned</a:t>
            </a:r>
            <a:r>
              <a:rPr lang="en-US" sz="1200"/>
              <a:t>  </a:t>
            </a:r>
            <a:r>
              <a:rPr lang="en-US" sz="1200">
                <a:solidFill>
                  <a:srgbClr val="0000FF"/>
                </a:solidFill>
              </a:rPr>
              <a:t>Vs</a:t>
            </a:r>
            <a:r>
              <a:rPr lang="en-US" sz="1200"/>
              <a:t> </a:t>
            </a:r>
            <a:r>
              <a:rPr lang="en-US" sz="1200">
                <a:solidFill>
                  <a:srgbClr val="0000FF"/>
                </a:solidFill>
              </a:rPr>
              <a:t>Achievement</a:t>
            </a:r>
            <a:r>
              <a:rPr lang="en-US" sz="1200"/>
              <a:t> (</a:t>
            </a:r>
            <a:r>
              <a:rPr lang="en-US" sz="1200">
                <a:solidFill>
                  <a:srgbClr val="0000FF"/>
                </a:solidFill>
              </a:rPr>
              <a:t>2012-13</a:t>
            </a:r>
            <a:r>
              <a:rPr lang="en-US" sz="1200"/>
              <a:t>)</a:t>
            </a:r>
          </a:p>
        </c:rich>
      </c:tx>
      <c:layout>
        <c:manualLayout>
          <c:xMode val="edge"/>
          <c:yMode val="edge"/>
          <c:x val="0.14179268386430777"/>
          <c:y val="0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'Graph 12-13'!$W$3</c:f>
              <c:strCache>
                <c:ptCount val="1"/>
                <c:pt idx="0">
                  <c:v>Participant planned 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12-13'!$W$4:$W$20</c:f>
              <c:numCache>
                <c:formatCode>General</c:formatCode>
                <c:ptCount val="17"/>
                <c:pt idx="0">
                  <c:v>1760</c:v>
                </c:pt>
                <c:pt idx="1">
                  <c:v>120</c:v>
                </c:pt>
                <c:pt idx="2">
                  <c:v>75</c:v>
                </c:pt>
                <c:pt idx="3">
                  <c:v>189</c:v>
                </c:pt>
                <c:pt idx="4">
                  <c:v>3324</c:v>
                </c:pt>
                <c:pt idx="5">
                  <c:v>1155</c:v>
                </c:pt>
                <c:pt idx="6">
                  <c:v>2139</c:v>
                </c:pt>
                <c:pt idx="7">
                  <c:v>1400</c:v>
                </c:pt>
                <c:pt idx="8">
                  <c:v>2852</c:v>
                </c:pt>
                <c:pt idx="9">
                  <c:v>12208</c:v>
                </c:pt>
                <c:pt idx="10">
                  <c:v>102</c:v>
                </c:pt>
                <c:pt idx="11">
                  <c:v>3173</c:v>
                </c:pt>
                <c:pt idx="12">
                  <c:v>7221</c:v>
                </c:pt>
                <c:pt idx="13">
                  <c:v>1068</c:v>
                </c:pt>
                <c:pt idx="14">
                  <c:v>10092</c:v>
                </c:pt>
                <c:pt idx="15">
                  <c:v>696</c:v>
                </c:pt>
                <c:pt idx="16">
                  <c:v>19580</c:v>
                </c:pt>
              </c:numCache>
            </c:numRef>
          </c:val>
        </c:ser>
        <c:ser>
          <c:idx val="1"/>
          <c:order val="1"/>
          <c:tx>
            <c:strRef>
              <c:f>'Graph 12-13'!$X$3</c:f>
              <c:strCache>
                <c:ptCount val="1"/>
                <c:pt idx="0">
                  <c:v>Participant achieved 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700"/>
                </a:pPr>
                <a:endParaRPr lang="en-US"/>
              </a:p>
            </c:txPr>
            <c:showVal val="1"/>
          </c:dLbls>
          <c:cat>
            <c:strRef>
              <c:f>'Graph 12-13'!$T$4:$T$20</c:f>
              <c:strCache>
                <c:ptCount val="17"/>
                <c:pt idx="0">
                  <c:v>TU</c:v>
                </c:pt>
                <c:pt idx="1">
                  <c:v>CDSP-IV</c:v>
                </c:pt>
                <c:pt idx="2">
                  <c:v>CRDP</c:v>
                </c:pt>
                <c:pt idx="3">
                  <c:v>ECRP</c:v>
                </c:pt>
                <c:pt idx="4">
                  <c:v>GRDIRDP</c:v>
                </c:pt>
                <c:pt idx="5">
                  <c:v>MIDPCR</c:v>
                </c:pt>
                <c:pt idx="6">
                  <c:v>PSSWRSP</c:v>
                </c:pt>
                <c:pt idx="7">
                  <c:v>RERMP</c:v>
                </c:pt>
                <c:pt idx="8">
                  <c:v>RIIP-II</c:v>
                </c:pt>
                <c:pt idx="9">
                  <c:v>RRMAIDP</c:v>
                </c:pt>
                <c:pt idx="10">
                  <c:v>Rubber Dam </c:v>
                </c:pt>
                <c:pt idx="11">
                  <c:v>SRIIP</c:v>
                </c:pt>
                <c:pt idx="12">
                  <c:v>SWBRDP</c:v>
                </c:pt>
                <c:pt idx="13">
                  <c:v>SSWRDP</c:v>
                </c:pt>
                <c:pt idx="14">
                  <c:v>SCBRMP</c:v>
                </c:pt>
                <c:pt idx="15">
                  <c:v>UGIIP-II</c:v>
                </c:pt>
                <c:pt idx="16">
                  <c:v>UPPRP</c:v>
                </c:pt>
              </c:strCache>
            </c:strRef>
          </c:cat>
          <c:val>
            <c:numRef>
              <c:f>'Graph 12-13'!$X$4:$X$20</c:f>
              <c:numCache>
                <c:formatCode>General</c:formatCode>
                <c:ptCount val="17"/>
                <c:pt idx="0">
                  <c:v>2054</c:v>
                </c:pt>
                <c:pt idx="1">
                  <c:v>115</c:v>
                </c:pt>
                <c:pt idx="2">
                  <c:v>136</c:v>
                </c:pt>
                <c:pt idx="3">
                  <c:v>310</c:v>
                </c:pt>
                <c:pt idx="4">
                  <c:v>2272</c:v>
                </c:pt>
                <c:pt idx="5">
                  <c:v>9380</c:v>
                </c:pt>
                <c:pt idx="6">
                  <c:v>31987</c:v>
                </c:pt>
                <c:pt idx="7">
                  <c:v>1400</c:v>
                </c:pt>
                <c:pt idx="8">
                  <c:v>2596</c:v>
                </c:pt>
                <c:pt idx="9">
                  <c:v>10412</c:v>
                </c:pt>
                <c:pt idx="10">
                  <c:v>102</c:v>
                </c:pt>
                <c:pt idx="11">
                  <c:v>3083</c:v>
                </c:pt>
                <c:pt idx="12">
                  <c:v>259</c:v>
                </c:pt>
                <c:pt idx="13">
                  <c:v>18253</c:v>
                </c:pt>
                <c:pt idx="14">
                  <c:v>4523</c:v>
                </c:pt>
                <c:pt idx="15">
                  <c:v>847</c:v>
                </c:pt>
                <c:pt idx="16">
                  <c:v>14430</c:v>
                </c:pt>
              </c:numCache>
            </c:numRef>
          </c:val>
        </c:ser>
        <c:axId val="67874816"/>
        <c:axId val="67876352"/>
      </c:barChart>
      <c:catAx>
        <c:axId val="67874816"/>
        <c:scaling>
          <c:orientation val="minMax"/>
        </c:scaling>
        <c:axPos val="b"/>
        <c:numFmt formatCode="General" sourceLinked="1"/>
        <c:majorTickMark val="none"/>
        <c:tickLblPos val="nextTo"/>
        <c:crossAx val="67876352"/>
        <c:crosses val="autoZero"/>
        <c:auto val="1"/>
        <c:lblAlgn val="ctr"/>
        <c:lblOffset val="100"/>
      </c:catAx>
      <c:valAx>
        <c:axId val="67876352"/>
        <c:scaling>
          <c:orientation val="minMax"/>
        </c:scaling>
        <c:delete val="1"/>
        <c:axPos val="l"/>
        <c:majorGridlines/>
        <c:title>
          <c:tx>
            <c:rich>
              <a:bodyPr rot="-5400000" vert="horz"/>
              <a:lstStyle/>
              <a:p>
                <a:pPr>
                  <a:defRPr>
                    <a:solidFill>
                      <a:srgbClr val="0000FF"/>
                    </a:solidFill>
                    <a:latin typeface="Arial Narrow" pitchFamily="34" charset="0"/>
                  </a:defRPr>
                </a:pPr>
                <a:r>
                  <a:rPr lang="en-US">
                    <a:solidFill>
                      <a:srgbClr val="0000FF"/>
                    </a:solidFill>
                    <a:latin typeface="Arial Narrow" pitchFamily="34" charset="0"/>
                  </a:rPr>
                  <a:t>Nos. of </a:t>
                </a:r>
                <a:r>
                  <a:rPr lang="en-US" sz="1000" b="1" i="0" u="none" strike="noStrike" kern="1200" baseline="0">
                    <a:solidFill>
                      <a:srgbClr val="0000FF"/>
                    </a:solidFill>
                    <a:latin typeface="Arial Narrow" pitchFamily="34" charset="0"/>
                    <a:ea typeface="+mn-ea"/>
                    <a:cs typeface="+mn-cs"/>
                  </a:rPr>
                  <a:t>Participants</a:t>
                </a:r>
              </a:p>
            </c:rich>
          </c:tx>
          <c:layout>
            <c:manualLayout>
              <c:xMode val="edge"/>
              <c:yMode val="edge"/>
              <c:x val="2.2973676407603859E-2"/>
              <c:y val="0.31016961942257215"/>
            </c:manualLayout>
          </c:layout>
        </c:title>
        <c:numFmt formatCode="General" sourceLinked="1"/>
        <c:tickLblPos val="nextTo"/>
        <c:crossAx val="67874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wMode val="edge"/>
          <c:hMode val="edge"/>
          <c:x val="0.17042093587673926"/>
          <c:y val="7.564009186351707E-2"/>
          <c:w val="0.80172811034603941"/>
          <c:h val="0.14898031496062994"/>
        </c:manualLayout>
      </c:layout>
    </c:legend>
    <c:plotVisOnly val="1"/>
    <c:dispBlanksAs val="gap"/>
  </c:chart>
  <c:printSettings>
    <c:headerFooter/>
    <c:pageMargins b="0.8" l="1" r="1" t="0.8" header="0.4" footer="0.4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gif"/><Relationship Id="rId5" Type="http://schemas.openxmlformats.org/officeDocument/2006/relationships/image" Target="../media/image12.jpeg"/><Relationship Id="rId4" Type="http://schemas.openxmlformats.org/officeDocument/2006/relationships/image" Target="../media/image1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371475</xdr:colOff>
      <xdr:row>7</xdr:row>
      <xdr:rowOff>95250</xdr:rowOff>
    </xdr:to>
    <xdr:grpSp>
      <xdr:nvGrpSpPr>
        <xdr:cNvPr id="6473164" name="Group 18"/>
        <xdr:cNvGrpSpPr>
          <a:grpSpLocks/>
        </xdr:cNvGrpSpPr>
      </xdr:nvGrpSpPr>
      <xdr:grpSpPr bwMode="auto">
        <a:xfrm>
          <a:off x="0" y="0"/>
          <a:ext cx="9171051" cy="6913626"/>
          <a:chOff x="0" y="0"/>
          <a:chExt cx="8626475" cy="7127875"/>
        </a:xfrm>
      </xdr:grpSpPr>
      <xdr:grpSp>
        <xdr:nvGrpSpPr>
          <xdr:cNvPr id="6473165" name="Group 4322"/>
          <xdr:cNvGrpSpPr>
            <a:grpSpLocks/>
          </xdr:cNvGrpSpPr>
        </xdr:nvGrpSpPr>
        <xdr:grpSpPr bwMode="auto">
          <a:xfrm>
            <a:off x="0" y="0"/>
            <a:ext cx="8626475" cy="7127875"/>
            <a:chOff x="720" y="750"/>
            <a:chExt cx="14368" cy="10166"/>
          </a:xfrm>
        </xdr:grpSpPr>
        <xdr:sp macro="" textlink="">
          <xdr:nvSpPr>
            <xdr:cNvPr id="32" name="Text Box 4323"/>
            <xdr:cNvSpPr txBox="1">
              <a:spLocks noChangeArrowheads="1"/>
            </xdr:cNvSpPr>
          </xdr:nvSpPr>
          <xdr:spPr bwMode="auto">
            <a:xfrm>
              <a:off x="720" y="750"/>
              <a:ext cx="14368" cy="10166"/>
            </a:xfrm>
            <a:prstGeom prst="rect">
              <a:avLst/>
            </a:prstGeom>
            <a:solidFill>
              <a:schemeClr val="accent2">
                <a:lumMod val="75000"/>
              </a:schemeClr>
            </a:solidFill>
            <a:ln w="12700">
              <a:solidFill>
                <a:srgbClr val="8064A2"/>
              </a:solidFill>
              <a:miter lim="800000"/>
              <a:headEnd/>
              <a:tailEnd/>
            </a:ln>
            <a:effectLst>
              <a:outerShdw dist="28398" dir="3806097" algn="ctr" rotWithShape="0">
                <a:srgbClr val="3F3151"/>
              </a:outerShdw>
            </a:effectLst>
          </xdr:spPr>
          <xdr:txBody>
            <a:bodyPr vertOverflow="clip" wrap="square" lIns="91440" tIns="45720" rIns="91440" bIns="45720" anchor="ctr" upright="1"/>
            <a:lstStyle/>
            <a:p>
              <a:pPr algn="ctr" rtl="1">
                <a:defRPr sz="1000"/>
              </a:pPr>
              <a:endParaRPr lang="en-US" sz="1100" b="0" i="0" strike="noStrike">
                <a:solidFill>
                  <a:srgbClr val="000000"/>
                </a:solidFill>
                <a:latin typeface="Times New Roman"/>
              </a:endParaRPr>
            </a:p>
            <a:p>
              <a:pPr algn="ctr" rtl="1">
                <a:defRPr sz="1000"/>
              </a:pPr>
              <a:endParaRPr lang="en-US" sz="1100" b="0" i="0" strike="noStrike">
                <a:solidFill>
                  <a:srgbClr val="000000"/>
                </a:solidFill>
                <a:latin typeface="Times New Roman"/>
              </a:endParaRPr>
            </a:p>
          </xdr:txBody>
        </xdr:sp>
        <xdr:sp macro="" textlink="">
          <xdr:nvSpPr>
            <xdr:cNvPr id="6473180" name="Rectangle 4324"/>
            <xdr:cNvSpPr>
              <a:spLocks noChangeArrowheads="1"/>
            </xdr:cNvSpPr>
          </xdr:nvSpPr>
          <xdr:spPr bwMode="auto">
            <a:xfrm>
              <a:off x="720" y="8008"/>
              <a:ext cx="14368" cy="2908"/>
            </a:xfrm>
            <a:prstGeom prst="rect">
              <a:avLst/>
            </a:prstGeom>
            <a:solidFill>
              <a:srgbClr val="953735">
                <a:alpha val="63921"/>
              </a:srgbClr>
            </a:solidFill>
            <a:ln w="3175">
              <a:noFill/>
              <a:miter lim="800000"/>
              <a:headEnd/>
              <a:tailEnd/>
            </a:ln>
          </xdr:spPr>
        </xdr:sp>
      </xdr:grpSp>
      <xdr:grpSp>
        <xdr:nvGrpSpPr>
          <xdr:cNvPr id="6473166" name="Group 17"/>
          <xdr:cNvGrpSpPr>
            <a:grpSpLocks/>
          </xdr:cNvGrpSpPr>
        </xdr:nvGrpSpPr>
        <xdr:grpSpPr bwMode="auto">
          <a:xfrm>
            <a:off x="57150" y="76200"/>
            <a:ext cx="8512175" cy="6499225"/>
            <a:chOff x="57150" y="76200"/>
            <a:chExt cx="8512175" cy="6499225"/>
          </a:xfrm>
        </xdr:grpSpPr>
        <xdr:grpSp>
          <xdr:nvGrpSpPr>
            <xdr:cNvPr id="6473167" name="Group 16"/>
            <xdr:cNvGrpSpPr>
              <a:grpSpLocks/>
            </xdr:cNvGrpSpPr>
          </xdr:nvGrpSpPr>
          <xdr:grpSpPr bwMode="auto">
            <a:xfrm>
              <a:off x="258656" y="76200"/>
              <a:ext cx="7603678" cy="3564091"/>
              <a:chOff x="258656" y="76200"/>
              <a:chExt cx="7603678" cy="3564091"/>
            </a:xfrm>
          </xdr:grpSpPr>
          <xdr:sp macro="" textlink="">
            <xdr:nvSpPr>
              <xdr:cNvPr id="22" name="Rectangle 21"/>
              <xdr:cNvSpPr/>
            </xdr:nvSpPr>
            <xdr:spPr bwMode="auto">
              <a:xfrm>
                <a:off x="923928" y="675673"/>
                <a:ext cx="6938891" cy="704223"/>
              </a:xfrm>
              <a:prstGeom prst="rect">
                <a:avLst/>
              </a:prstGeom>
              <a:noFill/>
            </xdr:spPr>
            <xdr:txBody>
              <a:bodyPr wrap="square" lIns="91440" tIns="45720" rIns="91440" bIns="45720">
                <a:noAutofit/>
              </a:bodyPr>
              <a:lstStyle/>
              <a:p>
                <a:pPr algn="ctr"/>
                <a:r>
                  <a:rPr lang="en-US" sz="2700" b="0" cap="none" spc="0">
                    <a:ln w="18415" cmpd="sng">
                      <a:solidFill>
                        <a:srgbClr val="FFFFFF"/>
                      </a:solidFill>
                      <a:prstDash val="solid"/>
                    </a:ln>
                    <a:solidFill>
                      <a:srgbClr val="FFFFFF"/>
                    </a:solidFill>
                    <a:effectLst>
                      <a:outerShdw blurRad="63500" dir="3600000" algn="tl" rotWithShape="0">
                        <a:srgbClr val="000000">
                          <a:alpha val="70000"/>
                        </a:srgbClr>
                      </a:outerShdw>
                    </a:effectLst>
                    <a:latin typeface="Arial Unicode MS" pitchFamily="34" charset="-128"/>
                    <a:ea typeface="Arial Unicode MS" pitchFamily="34" charset="-128"/>
                    <a:cs typeface="Arial Unicode MS" pitchFamily="34" charset="-128"/>
                  </a:rPr>
                  <a:t>Local Government Engineering Department</a:t>
                </a:r>
              </a:p>
            </xdr:txBody>
          </xdr:sp>
          <xdr:sp macro="" textlink="">
            <xdr:nvSpPr>
              <xdr:cNvPr id="23" name="Rectangle 22"/>
              <xdr:cNvSpPr/>
            </xdr:nvSpPr>
            <xdr:spPr bwMode="auto">
              <a:xfrm>
                <a:off x="989923" y="76132"/>
                <a:ext cx="1602733" cy="970685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2">
                <a:schemeClr val="accent3">
                  <a:shade val="50000"/>
                </a:schemeClr>
              </a:lnRef>
              <a:fillRef idx="1">
                <a:schemeClr val="accent3"/>
              </a:fillRef>
              <a:effectRef idx="0">
                <a:schemeClr val="accent3"/>
              </a:effectRef>
              <a:fontRef idx="minor">
                <a:schemeClr val="lt1"/>
              </a:fontRef>
            </xdr:style>
            <xdr:txBody>
              <a:bodyPr wrap="none" lIns="91440" tIns="45720" rIns="91440" bIns="45720">
                <a:noAutofit/>
              </a:bodyPr>
              <a:lstStyle/>
              <a:p>
                <a:pPr algn="ctr"/>
                <a:r>
                  <a:rPr lang="en-US" sz="5400" b="0" cap="none" spc="0">
                    <a:ln w="18415" cmpd="sng">
                      <a:solidFill>
                        <a:srgbClr val="FFFFFF"/>
                      </a:solidFill>
                      <a:prstDash val="solid"/>
                    </a:ln>
                    <a:solidFill>
                      <a:srgbClr val="FFFFFF"/>
                    </a:solidFill>
                    <a:effectLst>
                      <a:outerShdw blurRad="63500" dir="3600000" algn="tl" rotWithShape="0">
                        <a:srgbClr val="000000">
                          <a:alpha val="70000"/>
                        </a:srgbClr>
                      </a:outerShdw>
                    </a:effectLst>
                  </a:rPr>
                  <a:t>LGED</a:t>
                </a:r>
              </a:p>
            </xdr:txBody>
          </xdr:sp>
          <xdr:sp macro="" textlink="">
            <xdr:nvSpPr>
              <xdr:cNvPr id="24" name="Rectangle 23"/>
              <xdr:cNvSpPr/>
            </xdr:nvSpPr>
            <xdr:spPr bwMode="auto">
              <a:xfrm>
                <a:off x="593954" y="2226866"/>
                <a:ext cx="7127448" cy="704223"/>
              </a:xfrm>
              <a:prstGeom prst="rect">
                <a:avLst/>
              </a:prstGeom>
              <a:noFill/>
              <a:scene3d>
                <a:camera prst="orthographicFront"/>
                <a:lightRig rig="threePt" dir="t"/>
              </a:scene3d>
              <a:sp3d>
                <a:bevelT w="165100" prst="coolSlant"/>
                <a:bevelB prst="slope"/>
              </a:sp3d>
            </xdr:spPr>
            <xdr:txBody>
              <a:bodyPr wrap="square" lIns="91440" tIns="0" rIns="0" bIns="0" anchor="ctr" anchorCtr="0">
                <a:noAutofit/>
              </a:bodyPr>
              <a:lstStyle/>
              <a:p>
                <a:pPr algn="ctr"/>
                <a:r>
                  <a:rPr lang="en-US" sz="4800" b="1" cap="none" spc="0">
                    <a:ln w="12700">
                      <a:solidFill>
                        <a:schemeClr val="tx2">
                          <a:satMod val="155000"/>
                        </a:schemeClr>
                      </a:solidFill>
                      <a:prstDash val="solid"/>
                    </a:ln>
                    <a:solidFill>
                      <a:schemeClr val="bg2">
                        <a:tint val="85000"/>
                        <a:satMod val="155000"/>
                      </a:schemeClr>
                    </a:solidFill>
                    <a:effectLst/>
                    <a:latin typeface="Times New Roman" pitchFamily="18" charset="0"/>
                    <a:cs typeface="Times New Roman" pitchFamily="18" charset="0"/>
                  </a:rPr>
                  <a:t>TRAINING</a:t>
                </a:r>
                <a:r>
                  <a:rPr lang="en-US" sz="4400" b="1" cap="none" spc="0">
                    <a:ln w="12700">
                      <a:solidFill>
                        <a:schemeClr val="tx2">
                          <a:satMod val="155000"/>
                        </a:schemeClr>
                      </a:solidFill>
                      <a:prstDash val="solid"/>
                    </a:ln>
                    <a:solidFill>
                      <a:schemeClr val="bg2">
                        <a:tint val="85000"/>
                        <a:satMod val="155000"/>
                      </a:schemeClr>
                    </a:solidFill>
                    <a:effectLst/>
                    <a:latin typeface="Times New Roman" pitchFamily="18" charset="0"/>
                    <a:cs typeface="Times New Roman" pitchFamily="18" charset="0"/>
                  </a:rPr>
                  <a:t> CALENDAR </a:t>
                </a:r>
                <a:endParaRPr lang="en-US" sz="4000" b="1" cap="none" spc="0">
                  <a:ln w="12700">
                    <a:solidFill>
                      <a:schemeClr val="tx2">
                        <a:satMod val="155000"/>
                      </a:schemeClr>
                    </a:solidFill>
                    <a:prstDash val="solid"/>
                  </a:ln>
                  <a:solidFill>
                    <a:schemeClr val="bg2">
                      <a:tint val="85000"/>
                      <a:satMod val="155000"/>
                    </a:schemeClr>
                  </a:solidFill>
                  <a:effectLst/>
                  <a:latin typeface="Times New Roman" pitchFamily="18" charset="0"/>
                  <a:cs typeface="Times New Roman" pitchFamily="18" charset="0"/>
                </a:endParaRPr>
              </a:p>
            </xdr:txBody>
          </xdr:sp>
          <xdr:sp macro="" textlink="">
            <xdr:nvSpPr>
              <xdr:cNvPr id="25" name="Rectangle 24"/>
              <xdr:cNvSpPr/>
            </xdr:nvSpPr>
            <xdr:spPr bwMode="auto">
              <a:xfrm>
                <a:off x="2573800" y="2997704"/>
                <a:ext cx="2536089" cy="647124"/>
              </a:xfrm>
              <a:prstGeom prst="rect">
                <a:avLst/>
              </a:prstGeom>
              <a:noFill/>
            </xdr:spPr>
            <xdr:txBody>
              <a:bodyPr wrap="none" lIns="91440" tIns="0" rIns="91440" bIns="0" anchor="ctr" anchorCtr="0">
                <a:noAutofit/>
              </a:bodyPr>
              <a:lstStyle/>
              <a:p>
                <a:pPr algn="ctr"/>
                <a:r>
                  <a:rPr lang="en-US" sz="4400" b="1" i="0" cap="none" spc="0">
                    <a:ln w="17780" cmpd="sng">
                      <a:solidFill>
                        <a:schemeClr val="accent1">
                          <a:tint val="3000"/>
                        </a:schemeClr>
                      </a:solidFill>
                      <a:prstDash val="solid"/>
                      <a:miter lim="800000"/>
                    </a:ln>
                    <a:solidFill>
                      <a:srgbClr val="0070C0"/>
                    </a:solidFill>
                    <a:effectLst>
                      <a:outerShdw blurRad="55000" dist="50800" dir="5400000" algn="tl">
                        <a:srgbClr val="000000">
                          <a:alpha val="33000"/>
                        </a:srgbClr>
                      </a:outerShdw>
                    </a:effectLst>
                    <a:latin typeface="Times New Roman" pitchFamily="18" charset="0"/>
                    <a:cs typeface="Times New Roman" pitchFamily="18" charset="0"/>
                  </a:rPr>
                  <a:t>2013-2014</a:t>
                </a:r>
              </a:p>
            </xdr:txBody>
          </xdr:sp>
          <xdr:pic>
            <xdr:nvPicPr>
              <xdr:cNvPr id="6473178" name="Picture 25" descr="C:\Users\user\Desktop\Training Celander\bangladesh gov0.jpg"/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1"/>
              <a:srcRect/>
              <a:stretch>
                <a:fillRect/>
              </a:stretch>
            </xdr:blipFill>
            <xdr:spPr bwMode="auto">
              <a:xfrm>
                <a:off x="258656" y="402840"/>
                <a:ext cx="677969" cy="65753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6473168" name="Group 15"/>
            <xdr:cNvGrpSpPr>
              <a:grpSpLocks/>
            </xdr:cNvGrpSpPr>
          </xdr:nvGrpSpPr>
          <xdr:grpSpPr bwMode="auto">
            <a:xfrm>
              <a:off x="57150" y="5270678"/>
              <a:ext cx="8512175" cy="1304747"/>
              <a:chOff x="57150" y="5270678"/>
              <a:chExt cx="8512175" cy="1304747"/>
            </a:xfrm>
          </xdr:grpSpPr>
          <xdr:pic>
            <xdr:nvPicPr>
              <xdr:cNvPr id="27" name="Picture 26" descr="E:\Desktop Backup\Pic for Trainning Calaender\DSC05537.jpg"/>
              <xdr:cNvPicPr/>
            </xdr:nvPicPr>
            <xdr:blipFill>
              <a:blip xmlns:r="http://schemas.openxmlformats.org/officeDocument/2006/relationships" r:embed="rId2" cstate="print">
                <a:lum bright="-10000" contrast="10000"/>
              </a:blip>
              <a:srcRect/>
              <a:stretch>
                <a:fillRect/>
              </a:stretch>
            </xdr:blipFill>
            <xdr:spPr bwMode="auto">
              <a:xfrm>
                <a:off x="57150" y="5270678"/>
                <a:ext cx="1626066" cy="1269330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28" name="Picture 27" descr="E:\Desktop Backup\Pic for Trainning Calaender\DSC00725.jpg"/>
              <xdr:cNvPicPr/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1774827" y="5276413"/>
                <a:ext cx="1630020" cy="1269330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29" name="Picture 28" descr="D:\Picture on Training Camera\DSC00767.JPG"/>
              <xdr:cNvPicPr/>
            </xdr:nvPicPr>
            <xdr:blipFill>
              <a:blip xmlns:r="http://schemas.openxmlformats.org/officeDocument/2006/relationships" r:embed="rId4" cstate="print"/>
              <a:srcRect/>
              <a:stretch>
                <a:fillRect/>
              </a:stretch>
            </xdr:blipFill>
            <xdr:spPr bwMode="auto">
              <a:xfrm>
                <a:off x="5231976" y="5304361"/>
                <a:ext cx="1626065" cy="1269330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30" name="Picture 29" descr="E:\Desktop Backup\Pic for Trainning Calaender\DSC00510.jpg"/>
              <xdr:cNvPicPr/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6943259" y="5299348"/>
                <a:ext cx="1626066" cy="1269330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31" name="Picture 30" descr="C:\Users\user\Desktop\DSC00135.jpg"/>
              <xdr:cNvPicPr/>
            </xdr:nvPicPr>
            <xdr:blipFill>
              <a:blip xmlns:r="http://schemas.openxmlformats.org/officeDocument/2006/relationships" r:embed="rId6" cstate="print"/>
              <a:srcRect/>
              <a:stretch>
                <a:fillRect/>
              </a:stretch>
            </xdr:blipFill>
            <xdr:spPr bwMode="auto">
              <a:xfrm>
                <a:off x="3525659" y="5302849"/>
                <a:ext cx="1609715" cy="1272576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485775</xdr:colOff>
      <xdr:row>8</xdr:row>
      <xdr:rowOff>38100</xdr:rowOff>
    </xdr:to>
    <xdr:grpSp>
      <xdr:nvGrpSpPr>
        <xdr:cNvPr id="6482379" name="Group 12"/>
        <xdr:cNvGrpSpPr>
          <a:grpSpLocks/>
        </xdr:cNvGrpSpPr>
      </xdr:nvGrpSpPr>
      <xdr:grpSpPr bwMode="auto">
        <a:xfrm>
          <a:off x="0" y="0"/>
          <a:ext cx="8410575" cy="7210425"/>
          <a:chOff x="0" y="0"/>
          <a:chExt cx="8429625" cy="7277100"/>
        </a:xfrm>
      </xdr:grpSpPr>
      <xdr:grpSp>
        <xdr:nvGrpSpPr>
          <xdr:cNvPr id="6482385" name="Group 4322"/>
          <xdr:cNvGrpSpPr>
            <a:grpSpLocks/>
          </xdr:cNvGrpSpPr>
        </xdr:nvGrpSpPr>
        <xdr:grpSpPr bwMode="auto">
          <a:xfrm>
            <a:off x="0" y="0"/>
            <a:ext cx="8429625" cy="7277100"/>
            <a:chOff x="720" y="750"/>
            <a:chExt cx="14368" cy="10166"/>
          </a:xfrm>
        </xdr:grpSpPr>
        <xdr:sp macro="" textlink="">
          <xdr:nvSpPr>
            <xdr:cNvPr id="26" name="Text Box 4323"/>
            <xdr:cNvSpPr txBox="1">
              <a:spLocks noChangeArrowheads="1"/>
            </xdr:cNvSpPr>
          </xdr:nvSpPr>
          <xdr:spPr bwMode="auto">
            <a:xfrm>
              <a:off x="720" y="750"/>
              <a:ext cx="14368" cy="10166"/>
            </a:xfrm>
            <a:prstGeom prst="rect">
              <a:avLst/>
            </a:prstGeom>
            <a:solidFill>
              <a:schemeClr val="accent6">
                <a:lumMod val="60000"/>
                <a:lumOff val="40000"/>
              </a:schemeClr>
            </a:solidFill>
            <a:ln w="12700">
              <a:solidFill>
                <a:srgbClr val="8064A2"/>
              </a:solidFill>
              <a:miter lim="800000"/>
              <a:headEnd/>
              <a:tailEnd/>
            </a:ln>
            <a:effectLst>
              <a:outerShdw dist="28398" dir="3806097" algn="ctr" rotWithShape="0">
                <a:srgbClr val="3F3151"/>
              </a:outerShdw>
            </a:effectLst>
          </xdr:spPr>
          <xdr:txBody>
            <a:bodyPr vertOverflow="clip" wrap="square" lIns="91440" tIns="45720" rIns="91440" bIns="45720" anchor="t" upright="1"/>
            <a:lstStyle/>
            <a:p>
              <a:pPr algn="l" rtl="1">
                <a:defRPr sz="1000"/>
              </a:pPr>
              <a:endParaRPr lang="en-US" sz="1100" b="0" i="0" strike="noStrike">
                <a:solidFill>
                  <a:srgbClr val="000000"/>
                </a:solidFill>
                <a:latin typeface="Times New Roman"/>
              </a:endParaRPr>
            </a:p>
            <a:p>
              <a:pPr algn="l" rtl="1">
                <a:defRPr sz="1000"/>
              </a:pPr>
              <a:endParaRPr lang="en-US" sz="1100" b="0" i="0" strike="noStrike">
                <a:solidFill>
                  <a:srgbClr val="000000"/>
                </a:solidFill>
                <a:latin typeface="Times New Roman"/>
              </a:endParaRPr>
            </a:p>
          </xdr:txBody>
        </xdr:sp>
        <xdr:sp macro="" textlink="">
          <xdr:nvSpPr>
            <xdr:cNvPr id="6482395" name="Rectangle 4324"/>
            <xdr:cNvSpPr>
              <a:spLocks noChangeArrowheads="1"/>
            </xdr:cNvSpPr>
          </xdr:nvSpPr>
          <xdr:spPr bwMode="auto">
            <a:xfrm>
              <a:off x="720" y="8008"/>
              <a:ext cx="14368" cy="2908"/>
            </a:xfrm>
            <a:prstGeom prst="rect">
              <a:avLst/>
            </a:prstGeom>
            <a:solidFill>
              <a:srgbClr val="FF9900">
                <a:alpha val="63528"/>
              </a:srgbClr>
            </a:solidFill>
            <a:ln w="3175">
              <a:noFill/>
              <a:miter lim="800000"/>
              <a:headEnd/>
              <a:tailEnd/>
            </a:ln>
          </xdr:spPr>
        </xdr:sp>
      </xdr:grpSp>
      <xdr:grpSp>
        <xdr:nvGrpSpPr>
          <xdr:cNvPr id="6482386" name="Group 11"/>
          <xdr:cNvGrpSpPr>
            <a:grpSpLocks/>
          </xdr:cNvGrpSpPr>
        </xdr:nvGrpSpPr>
        <xdr:grpSpPr bwMode="auto">
          <a:xfrm>
            <a:off x="152400" y="253999"/>
            <a:ext cx="8086725" cy="6451601"/>
            <a:chOff x="152400" y="253999"/>
            <a:chExt cx="8086725" cy="6451601"/>
          </a:xfrm>
        </xdr:grpSpPr>
        <xdr:grpSp>
          <xdr:nvGrpSpPr>
            <xdr:cNvPr id="6482387" name="Group 33"/>
            <xdr:cNvGrpSpPr>
              <a:grpSpLocks/>
            </xdr:cNvGrpSpPr>
          </xdr:nvGrpSpPr>
          <xdr:grpSpPr bwMode="auto">
            <a:xfrm>
              <a:off x="152400" y="5362575"/>
              <a:ext cx="8086725" cy="1343025"/>
              <a:chOff x="523880" y="5365750"/>
              <a:chExt cx="8136255" cy="1104900"/>
            </a:xfrm>
          </xdr:grpSpPr>
          <xdr:pic>
            <xdr:nvPicPr>
              <xdr:cNvPr id="15" name="Picture 14" descr="D:\Picture on Training Camera\DSC00698.JPG"/>
              <xdr:cNvPicPr/>
            </xdr:nvPicPr>
            <xdr:blipFill>
              <a:blip xmlns:r="http://schemas.openxmlformats.org/officeDocument/2006/relationships" r:embed="rId1" cstate="print"/>
              <a:srcRect/>
              <a:stretch>
                <a:fillRect/>
              </a:stretch>
            </xdr:blipFill>
            <xdr:spPr bwMode="auto">
              <a:xfrm>
                <a:off x="2174880" y="5365750"/>
                <a:ext cx="1554480" cy="1095375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16" name="Picture 15" descr="D:\Picture on Training Camera\DSC00720.JPG"/>
              <xdr:cNvPicPr/>
            </xdr:nvPicPr>
            <xdr:blipFill>
              <a:blip xmlns:r="http://schemas.openxmlformats.org/officeDocument/2006/relationships" r:embed="rId2" cstate="print"/>
              <a:srcRect/>
              <a:stretch>
                <a:fillRect/>
              </a:stretch>
            </xdr:blipFill>
            <xdr:spPr bwMode="auto">
              <a:xfrm>
                <a:off x="3825880" y="5365750"/>
                <a:ext cx="1554480" cy="1095375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17" name="Picture 16" descr="D:\Picture on Training Camera\DSC00770.JPG"/>
              <xdr:cNvPicPr/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5476880" y="5365750"/>
                <a:ext cx="1554480" cy="1095375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18" name="Picture 17" descr="D:\Picture on Training Camera\DSC00864.JPG"/>
              <xdr:cNvPicPr/>
            </xdr:nvPicPr>
            <xdr:blipFill>
              <a:blip xmlns:r="http://schemas.openxmlformats.org/officeDocument/2006/relationships" r:embed="rId4" cstate="print"/>
              <a:srcRect/>
              <a:stretch>
                <a:fillRect/>
              </a:stretch>
            </xdr:blipFill>
            <xdr:spPr bwMode="auto">
              <a:xfrm>
                <a:off x="523880" y="5365750"/>
                <a:ext cx="1554480" cy="1095375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19" name="Picture 18" descr="D:\Picture on Training Camera\DSC00857.JPG"/>
              <xdr:cNvPicPr/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7105655" y="5375275"/>
                <a:ext cx="1554480" cy="1095375"/>
              </a:xfrm>
              <a:prstGeom prst="round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pic>
          <xdr:nvPicPr>
            <xdr:cNvPr id="37" name="Picture 36" descr="D:\Photo from My PC\lged_1.gif"/>
            <xdr:cNvPicPr/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73100" y="253999"/>
              <a:ext cx="6864350" cy="4238625"/>
            </a:xfrm>
            <a:prstGeom prst="ellipse">
              <a:avLst/>
            </a:prstGeom>
            <a:ln>
              <a:noFill/>
            </a:ln>
            <a:effectLst>
              <a:glow rad="101600">
                <a:srgbClr val="0066FF">
                  <a:alpha val="60000"/>
                </a:srgbClr>
              </a:glow>
              <a:softEdge rad="112500"/>
            </a:effectLst>
            <a:scene3d>
              <a:camera prst="orthographicFront"/>
              <a:lightRig rig="threePt" dir="t"/>
            </a:scene3d>
            <a:sp3d>
              <a:bevelT w="152400" h="50800" prst="softRound"/>
            </a:sp3d>
          </xdr:spPr>
        </xdr:pic>
      </xdr:grpSp>
    </xdr:grpSp>
    <xdr:clientData/>
  </xdr:twoCellAnchor>
  <xdr:twoCellAnchor>
    <xdr:from>
      <xdr:col>0</xdr:col>
      <xdr:colOff>0</xdr:colOff>
      <xdr:row>9</xdr:row>
      <xdr:rowOff>95250</xdr:rowOff>
    </xdr:from>
    <xdr:to>
      <xdr:col>13</xdr:col>
      <xdr:colOff>552450</xdr:colOff>
      <xdr:row>52</xdr:row>
      <xdr:rowOff>66675</xdr:rowOff>
    </xdr:to>
    <xdr:grpSp>
      <xdr:nvGrpSpPr>
        <xdr:cNvPr id="6482380" name="Group 27"/>
        <xdr:cNvGrpSpPr>
          <a:grpSpLocks/>
        </xdr:cNvGrpSpPr>
      </xdr:nvGrpSpPr>
      <xdr:grpSpPr bwMode="auto">
        <a:xfrm>
          <a:off x="0" y="7429500"/>
          <a:ext cx="8477250" cy="7038975"/>
          <a:chOff x="0" y="7443107"/>
          <a:chExt cx="8515804" cy="7098393"/>
        </a:xfrm>
      </xdr:grpSpPr>
      <xdr:sp macro="" textlink="">
        <xdr:nvSpPr>
          <xdr:cNvPr id="14" name="Text Box 4323"/>
          <xdr:cNvSpPr txBox="1">
            <a:spLocks noChangeArrowheads="1"/>
          </xdr:cNvSpPr>
        </xdr:nvSpPr>
        <xdr:spPr bwMode="auto">
          <a:xfrm>
            <a:off x="0" y="7443107"/>
            <a:ext cx="8515804" cy="7098393"/>
          </a:xfrm>
          <a:prstGeom prst="rect">
            <a:avLst/>
          </a:prstGeom>
          <a:solidFill>
            <a:srgbClr val="FFCC99"/>
          </a:solidFill>
          <a:ln w="12700">
            <a:solidFill>
              <a:srgbClr val="8064A2"/>
            </a:solidFill>
            <a:miter lim="800000"/>
            <a:headEnd/>
            <a:tailEnd/>
          </a:ln>
          <a:effectLst>
            <a:outerShdw dist="28398" dir="3806097" algn="ctr" rotWithShape="0">
              <a:srgbClr val="3F3151"/>
            </a:outerShdw>
          </a:effectLst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en-US" sz="1100" b="0" i="0" strike="noStrike">
              <a:solidFill>
                <a:srgbClr val="000000"/>
              </a:solidFill>
              <a:latin typeface="Times New Roman"/>
            </a:endParaRPr>
          </a:p>
          <a:p>
            <a:r>
              <a:rPr lang="en-US" sz="300">
                <a:latin typeface="+mn-lt"/>
                <a:ea typeface="+mn-ea"/>
                <a:cs typeface="+mn-cs"/>
              </a:rPr>
              <a:t> </a:t>
            </a: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300">
              <a:latin typeface="+mn-lt"/>
              <a:ea typeface="+mn-ea"/>
              <a:cs typeface="+mn-cs"/>
            </a:endParaRPr>
          </a:p>
          <a:p>
            <a:endParaRPr lang="en-US" sz="1100">
              <a:latin typeface="+mn-lt"/>
              <a:ea typeface="+mn-ea"/>
              <a:cs typeface="+mn-cs"/>
            </a:endParaRPr>
          </a:p>
          <a:p>
            <a:endParaRPr lang="en-US" sz="1100">
              <a:latin typeface="+mn-lt"/>
              <a:ea typeface="+mn-ea"/>
              <a:cs typeface="+mn-cs"/>
            </a:endParaRPr>
          </a:p>
          <a:p>
            <a:endParaRPr lang="en-US" sz="1100">
              <a:latin typeface="+mn-lt"/>
              <a:ea typeface="+mn-ea"/>
              <a:cs typeface="+mn-cs"/>
            </a:endParaRPr>
          </a:p>
          <a:p>
            <a:endParaRPr lang="en-US" sz="1100">
              <a:latin typeface="+mn-lt"/>
              <a:ea typeface="+mn-ea"/>
              <a:cs typeface="+mn-cs"/>
            </a:endParaRPr>
          </a:p>
          <a:p>
            <a:endParaRPr lang="en-US" sz="1100">
              <a:latin typeface="+mn-lt"/>
              <a:ea typeface="+mn-ea"/>
              <a:cs typeface="+mn-cs"/>
            </a:endParaRPr>
          </a:p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1200" b="1">
              <a:solidFill>
                <a:srgbClr val="00FF99"/>
              </a:solidFill>
              <a:latin typeface="Arial" pitchFamily="34" charset="0"/>
              <a:ea typeface="+mn-ea"/>
              <a:cs typeface="+mn-cs"/>
            </a:endParaRPr>
          </a:p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1200" b="1">
              <a:solidFill>
                <a:srgbClr val="00FF99"/>
              </a:solidFill>
              <a:latin typeface="Arial" pitchFamily="34" charset="0"/>
              <a:ea typeface="+mn-ea"/>
              <a:cs typeface="+mn-cs"/>
            </a:endParaRPr>
          </a:p>
          <a:p>
            <a:pPr marL="0" marR="0" indent="0" algn="l" defTabSz="914400" rtl="1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endParaRPr lang="en-US" sz="1200">
              <a:solidFill>
                <a:srgbClr val="00FF99"/>
              </a:solidFill>
              <a:latin typeface="Arial" pitchFamily="34" charset="0"/>
              <a:ea typeface="+mn-ea"/>
              <a:cs typeface="+mn-cs"/>
            </a:endParaRPr>
          </a:p>
          <a:p>
            <a:pPr algn="l" rtl="1">
              <a:defRPr sz="1000"/>
            </a:pPr>
            <a:endParaRPr lang="en-US" sz="1000" b="0" i="0" strike="noStrike">
              <a:solidFill>
                <a:srgbClr val="000000"/>
              </a:solidFill>
              <a:latin typeface="Arial" pitchFamily="34" charset="0"/>
            </a:endParaRPr>
          </a:p>
          <a:p>
            <a:pPr algn="l" rtl="1">
              <a:defRPr sz="1000"/>
            </a:pPr>
            <a:endParaRPr lang="en-US" sz="1000" b="0" i="0" strike="noStrike">
              <a:solidFill>
                <a:srgbClr val="000000"/>
              </a:solidFill>
              <a:latin typeface="Arial" pitchFamily="34" charset="0"/>
            </a:endParaRPr>
          </a:p>
        </xdr:txBody>
      </xdr:sp>
      <xdr:grpSp>
        <xdr:nvGrpSpPr>
          <xdr:cNvPr id="6482382" name="Group 23"/>
          <xdr:cNvGrpSpPr>
            <a:grpSpLocks/>
          </xdr:cNvGrpSpPr>
        </xdr:nvGrpSpPr>
        <xdr:grpSpPr bwMode="auto">
          <a:xfrm>
            <a:off x="0" y="7559342"/>
            <a:ext cx="8453225" cy="6427997"/>
            <a:chOff x="0" y="7544710"/>
            <a:chExt cx="8418106" cy="6371315"/>
          </a:xfrm>
        </xdr:grpSpPr>
        <xdr:sp macro="" textlink="">
          <xdr:nvSpPr>
            <xdr:cNvPr id="20" name="TextBox 19"/>
            <xdr:cNvSpPr txBox="1"/>
          </xdr:nvSpPr>
          <xdr:spPr bwMode="auto">
            <a:xfrm>
              <a:off x="0" y="7543748"/>
              <a:ext cx="8366083" cy="196126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noAutofit/>
            </a:bodyPr>
            <a:lstStyle/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b="1" u="sng">
                  <a:solidFill>
                    <a:sysClr val="windowText" lastClr="000000"/>
                  </a:solidFill>
                  <a:latin typeface="Arial" pitchFamily="34" charset="0"/>
                  <a:ea typeface="+mn-ea"/>
                  <a:cs typeface="+mn-cs"/>
                </a:rPr>
                <a:t>For Information, Please Contact: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b="1" u="sng">
                  <a:solidFill>
                    <a:sysClr val="windowText" lastClr="000000"/>
                  </a:solidFill>
                  <a:latin typeface="Arial" pitchFamily="34" charset="0"/>
                  <a:ea typeface="+mn-ea"/>
                  <a:cs typeface="+mn-cs"/>
                </a:rPr>
                <a:t>Head Quarter </a:t>
              </a:r>
              <a:r>
                <a:rPr lang="en-US" sz="1100" b="1" u="none">
                  <a:solidFill>
                    <a:sysClr val="windowText" lastClr="000000"/>
                  </a:solidFill>
                  <a:latin typeface="Arial" pitchFamily="34" charset="0"/>
                  <a:ea typeface="+mn-ea"/>
                  <a:cs typeface="+mn-cs"/>
                </a:rPr>
                <a:t>:</a:t>
              </a:r>
              <a:endParaRPr lang="en-US" sz="1100" b="1" u="none">
                <a:solidFill>
                  <a:sysClr val="windowText" lastClr="000000"/>
                </a:solidFill>
                <a:latin typeface="Arial" pitchFamily="34" charset="0"/>
              </a:endParaRPr>
            </a:p>
            <a:p>
              <a:endParaRPr lang="en-US" sz="500" b="1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Superintending Engineer (Training)         	Training Engineer (Executive Engineer-1)	Training Engineer (Executive Engineer-3)</a:t>
              </a:r>
            </a:p>
            <a:p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Central Training Unit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</a:t>
              </a:r>
              <a:r>
                <a:rPr lang="en-US" sz="1000" b="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                   	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Central Training Unit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	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Central Training Unit</a:t>
              </a:r>
            </a:p>
            <a:p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Local Government Engineering Department       	Local Government Engineering Department	Local Government Engineering Department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r>
                <a:rPr lang="es-E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Agargaon, Sher-e-Bangla Nagar, Dhaka-1207.  	Agargaon, Sher-e-Bangla Nagar, Dhaka-1207.	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Agargaon, Sher-e-Bangla Nagar, Dhaka-1207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Phone	:    +88 02 	</a:t>
              </a:r>
              <a:r>
                <a:rPr lang="en-US" sz="1000" b="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                  	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Phone   	:    +88 02 8141699	Phone	:    +88 02 8141699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Mobile	:    +8801		</a:t>
              </a:r>
              <a:r>
                <a:rPr lang="en-US" sz="1100" b="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Mobile	</a:t>
              </a:r>
              <a:r>
                <a:rPr lang="en-US" sz="11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:    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+8801716 016730</a:t>
              </a:r>
              <a:r>
                <a:rPr lang="en-US" sz="1100" b="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	Mobile	</a:t>
              </a:r>
              <a:r>
                <a:rPr lang="en-US" sz="11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:    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+8801711</a:t>
              </a:r>
              <a:r>
                <a:rPr lang="en-US" sz="1000" b="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907904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r>
                <a:rPr lang="es-E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Fax 	:    +88 02 	                         	Fax        	:    +88 02 8127116	Fax	:    +88 02 8127116</a:t>
              </a:r>
              <a:endParaRPr lang="en-US" sz="1000" b="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r>
                <a:rPr lang="es-E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	:    	                         	E-mail  	:     ctu@lged.gov.bd 	E-mail	:    </a:t>
              </a:r>
              <a:r>
                <a:rPr lang="es-ES" sz="1100" b="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ctu@lged.gov.bd</a:t>
              </a:r>
              <a:endParaRPr lang="en-US" sz="1000" b="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Web 	:    </a:t>
              </a:r>
              <a:r>
                <a:rPr lang="en-US" sz="1000" b="0" u="sng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www.lged.gov.bd</a:t>
              </a:r>
              <a:r>
                <a:rPr lang="en-US" sz="1000" b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</a:t>
              </a:r>
              <a:r>
                <a:rPr lang="en-US" sz="1000" b="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           	</a:t>
              </a:r>
              <a:endParaRPr lang="en-US" sz="1000" b="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rtl="1"/>
              <a:endParaRPr lang="en-US" sz="1100" b="0" i="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21" name="TextBox 20"/>
            <xdr:cNvSpPr txBox="1"/>
          </xdr:nvSpPr>
          <xdr:spPr bwMode="auto">
            <a:xfrm>
              <a:off x="47643" y="9552617"/>
              <a:ext cx="8366083" cy="43604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wrap="square" rtlCol="0" anchor="t">
              <a:noAutofit/>
            </a:bodyPr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100" b="1" u="sng">
                  <a:solidFill>
                    <a:sysClr val="windowText" lastClr="000000"/>
                  </a:solidFill>
                  <a:latin typeface="Arial" pitchFamily="34" charset="0"/>
                  <a:ea typeface="+mn-ea"/>
                  <a:cs typeface="+mn-cs"/>
                </a:rPr>
                <a:t>Regional Training Centre </a:t>
              </a:r>
              <a:r>
                <a:rPr lang="en-US" sz="1100" b="1" u="none">
                  <a:solidFill>
                    <a:sysClr val="windowText" lastClr="000000"/>
                  </a:solidFill>
                  <a:latin typeface="Arial" pitchFamily="34" charset="0"/>
                  <a:ea typeface="+mn-ea"/>
                  <a:cs typeface="+mn-cs"/>
                </a:rPr>
                <a:t>: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500" b="1">
                <a:solidFill>
                  <a:srgbClr val="00FF99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1.   RTC, Bogra			2.  RTC, Barisal		3.  RTC, Comilla	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Mr. Md. Akhter Hossain Rahman	     Mr. Abu Saed Md. Sahedur Rahim	     Mr. Md. Azharul Islam	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Executive Engineer (PE&amp;T)		     Executive Engineer (PE&amp;T)		     Executive Engineer (PE&amp;T)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Mob. No. 01715-095595		     Mob. No. 01715-053010		     Mob. No. 01711-855083</a:t>
              </a:r>
              <a:endParaRPr lang="en-US" sz="1000">
                <a:latin typeface="Arial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training.bogra@lged.gov.bd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     E-Mail  : training.barisal@lged.gov.bd	</a:t>
              </a:r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training.comilla@lged.gov.bd</a:t>
              </a:r>
              <a:endParaRPr lang="en-US" sz="1000">
                <a:latin typeface="Arial" pitchFamily="34" charset="0"/>
              </a:endParaRPr>
            </a:p>
            <a:p>
              <a:endParaRPr lang="en-US" sz="5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4.  RTC, Chittagong		5.</a:t>
              </a:r>
              <a:r>
                <a:rPr lang="en-US" sz="1000" b="1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Dhaka			6.   RTC, Dinajpur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Mr. Md. Mosharaf Hossain		     Mr. Md. Abdul Ohab		      Mr. Sheik Anisur Rahman</a:t>
              </a:r>
            </a:p>
            <a:p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Executive Engineer (PE&amp;T)		     Executive Engineer (PE&amp;T)		      Executive Engineer (PE&amp;T)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Mob. No. 01711-660413		     Mob. No. 01711-885222		      Mob. No. 01556-312499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training.chittagong@lged.gov.bd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</a:t>
              </a:r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training.dhaka@lged.gov.bd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      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training.dinajpur@lged.gov.bd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5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7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. 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Faridpur		8.</a:t>
              </a:r>
              <a:r>
                <a:rPr lang="en-US" sz="1000" b="1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Jessore		9.   RTC, Khulna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Mr. Md. Shahadat Hossain		     Mr. Md. Sharif Uddin		      Mr. Prokash Chandra Biswas</a:t>
              </a:r>
              <a:endParaRPr lang="en-US" sz="1000">
                <a:latin typeface="Arial" pitchFamily="34" charset="0"/>
              </a:endParaRPr>
            </a:p>
            <a:p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Executive Engineer (PE&amp;T)		     Executive Engineer (PE&amp;T)		      Executive Engineer (PE&amp;T)</a:t>
              </a:r>
              <a:endParaRPr lang="en-US" sz="1000">
                <a:latin typeface="Arial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Mob. No. 01711-240957		     Mob. No. 01711-172961		      Mob. No. 01720-553435</a:t>
              </a:r>
              <a:endParaRPr lang="en-US" sz="1000">
                <a:latin typeface="Arial" pitchFamily="34" charset="0"/>
              </a:endParaRPr>
            </a:p>
            <a:p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training.faridpur@lged.gov.bd</a:t>
              </a:r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	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training.jessore@lged.gov.bd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      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training.khulna@lged.gov.bd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endParaRPr lang="en-US" sz="5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10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.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Mymensingh		11.</a:t>
              </a:r>
              <a:r>
                <a:rPr lang="en-US" sz="1000" b="1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Patuakhali		12.  RTC, Rajshahi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Mr. Md. Wahiduzzaman		       Mr. Forkan Ahmed Khan		       Mr. Md. Abubakar Siddiuqe </a:t>
              </a:r>
            </a:p>
            <a:p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Executive Engineer (PE&amp;T)		       Executive Engineer (PE&amp;T)		       Executive Engineer (PE&amp;T)</a:t>
              </a: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Mob. No. 01711-340177	 	       Mob. No. 01711-343758		       Mob. No. 01558-341638</a:t>
              </a:r>
            </a:p>
            <a:p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training.mymensingh@lged.gov.bd</a:t>
              </a:r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training.patuakhali@lged.gov.bd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       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training.rajshahi@lged.gov.bd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endParaRPr lang="en-US" sz="5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13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.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Rangpur		14.</a:t>
              </a:r>
              <a:r>
                <a:rPr lang="en-US" sz="1000" b="1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</a:t>
              </a:r>
              <a:r>
                <a:rPr lang="en-US" sz="1000" b="1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RTC, Sylhet		</a:t>
              </a:r>
              <a:endParaRPr lang="en-US" sz="1000">
                <a:solidFill>
                  <a:schemeClr val="tx1"/>
                </a:solidFill>
                <a:latin typeface="Arial" pitchFamily="34" charset="0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Mr. Md. Abdus Salam Mandol	       Mr. Md. Shahanur 		       </a:t>
              </a:r>
              <a:endParaRPr lang="en-US" sz="1000">
                <a:latin typeface="Arial" pitchFamily="34" charset="0"/>
              </a:endParaRPr>
            </a:p>
            <a:p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Executive Engineer (PE&amp;T)		       Executive Engineer (PE&amp;T)		       </a:t>
              </a:r>
              <a:endParaRPr lang="en-US" sz="1000">
                <a:latin typeface="Arial" pitchFamily="34" charset="0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Mob. No. 01736-694077	 	       Mob. No. 01712-237932		</a:t>
              </a:r>
              <a:endParaRPr lang="en-US" sz="1000">
                <a:latin typeface="Arial" pitchFamily="34" charset="0"/>
              </a:endParaRPr>
            </a:p>
            <a:p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training.rangpur@lged.gov.bd</a:t>
              </a:r>
              <a:r>
                <a:rPr lang="en-US" sz="1000" baseline="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    	       </a:t>
              </a:r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E-Mail  : </a:t>
              </a:r>
              <a:r>
                <a:rPr lang="en-US" sz="1100">
                  <a:solidFill>
                    <a:schemeClr val="tx1"/>
                  </a:solidFill>
                  <a:latin typeface="+mn-lt"/>
                  <a:ea typeface="+mn-ea"/>
                  <a:cs typeface="+mn-cs"/>
                </a:rPr>
                <a:t>training.sylhet@lged.gov.bd</a:t>
              </a:r>
            </a:p>
            <a:p>
              <a:r>
                <a:rPr lang="en-US" sz="1000">
                  <a:solidFill>
                    <a:schemeClr val="tx1"/>
                  </a:solidFill>
                  <a:latin typeface="Arial" pitchFamily="34" charset="0"/>
                  <a:ea typeface="+mn-ea"/>
                  <a:cs typeface="+mn-cs"/>
                </a:rPr>
                <a:t>			       </a:t>
              </a:r>
              <a:endParaRPr lang="en-US" sz="1000">
                <a:latin typeface="Arial" pitchFamily="34" charset="0"/>
              </a:endParaRPr>
            </a:p>
            <a:p>
              <a:endParaRPr lang="en-US" sz="11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/>
            </a:p>
            <a:p>
              <a:pPr marL="0" marR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lang="en-US" sz="11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  <a:p>
              <a:endParaRPr lang="en-US" sz="110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  <a:p>
              <a:pPr rtl="1"/>
              <a:endParaRPr lang="en-US" sz="1100" b="0" i="0">
                <a:solidFill>
                  <a:schemeClr val="tx1"/>
                </a:solidFill>
                <a:latin typeface="+mn-lt"/>
                <a:ea typeface="+mn-ea"/>
                <a:cs typeface="+mn-cs"/>
              </a:endParaRP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123825</xdr:rowOff>
    </xdr:from>
    <xdr:to>
      <xdr:col>13</xdr:col>
      <xdr:colOff>57150</xdr:colOff>
      <xdr:row>21</xdr:row>
      <xdr:rowOff>19050</xdr:rowOff>
    </xdr:to>
    <xdr:graphicFrame macro="">
      <xdr:nvGraphicFramePr>
        <xdr:cNvPr id="659263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21</xdr:row>
      <xdr:rowOff>76200</xdr:rowOff>
    </xdr:from>
    <xdr:to>
      <xdr:col>13</xdr:col>
      <xdr:colOff>47625</xdr:colOff>
      <xdr:row>41</xdr:row>
      <xdr:rowOff>47625</xdr:rowOff>
    </xdr:to>
    <xdr:graphicFrame macro="">
      <xdr:nvGraphicFramePr>
        <xdr:cNvPr id="659263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42</xdr:row>
      <xdr:rowOff>9525</xdr:rowOff>
    </xdr:from>
    <xdr:to>
      <xdr:col>13</xdr:col>
      <xdr:colOff>76200</xdr:colOff>
      <xdr:row>68</xdr:row>
      <xdr:rowOff>0</xdr:rowOff>
    </xdr:to>
    <xdr:graphicFrame macro="">
      <xdr:nvGraphicFramePr>
        <xdr:cNvPr id="659263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57150</xdr:colOff>
      <xdr:row>68</xdr:row>
      <xdr:rowOff>38100</xdr:rowOff>
    </xdr:from>
    <xdr:to>
      <xdr:col>13</xdr:col>
      <xdr:colOff>57150</xdr:colOff>
      <xdr:row>86</xdr:row>
      <xdr:rowOff>76200</xdr:rowOff>
    </xdr:to>
    <xdr:graphicFrame macro="">
      <xdr:nvGraphicFramePr>
        <xdr:cNvPr id="6592638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214312</xdr:colOff>
      <xdr:row>25</xdr:row>
      <xdr:rowOff>23812</xdr:rowOff>
    </xdr:from>
    <xdr:to>
      <xdr:col>1</xdr:col>
      <xdr:colOff>988218</xdr:colOff>
      <xdr:row>29</xdr:row>
      <xdr:rowOff>59531</xdr:rowOff>
    </xdr:to>
    <xdr:sp macro="" textlink="">
      <xdr:nvSpPr>
        <xdr:cNvPr id="6" name="TextBox 5"/>
        <xdr:cNvSpPr txBox="1"/>
      </xdr:nvSpPr>
      <xdr:spPr>
        <a:xfrm>
          <a:off x="476250" y="4572000"/>
          <a:ext cx="773906" cy="70246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n-US"/>
        </a:p>
      </xdr:txBody>
    </xdr:sp>
    <xdr:clientData/>
  </xdr:twoCellAnchor>
  <xdr:twoCellAnchor>
    <xdr:from>
      <xdr:col>7</xdr:col>
      <xdr:colOff>276225</xdr:colOff>
      <xdr:row>110</xdr:row>
      <xdr:rowOff>9525</xdr:rowOff>
    </xdr:from>
    <xdr:to>
      <xdr:col>16</xdr:col>
      <xdr:colOff>714375</xdr:colOff>
      <xdr:row>129</xdr:row>
      <xdr:rowOff>0</xdr:rowOff>
    </xdr:to>
    <xdr:graphicFrame macro="">
      <xdr:nvGraphicFramePr>
        <xdr:cNvPr id="659264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247650</xdr:colOff>
      <xdr:row>88</xdr:row>
      <xdr:rowOff>133350</xdr:rowOff>
    </xdr:from>
    <xdr:to>
      <xdr:col>16</xdr:col>
      <xdr:colOff>733425</xdr:colOff>
      <xdr:row>107</xdr:row>
      <xdr:rowOff>161925</xdr:rowOff>
    </xdr:to>
    <xdr:graphicFrame macro="">
      <xdr:nvGraphicFramePr>
        <xdr:cNvPr id="659264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38100</xdr:colOff>
      <xdr:row>88</xdr:row>
      <xdr:rowOff>133350</xdr:rowOff>
    </xdr:from>
    <xdr:to>
      <xdr:col>7</xdr:col>
      <xdr:colOff>190500</xdr:colOff>
      <xdr:row>107</xdr:row>
      <xdr:rowOff>161925</xdr:rowOff>
    </xdr:to>
    <xdr:graphicFrame macro="">
      <xdr:nvGraphicFramePr>
        <xdr:cNvPr id="659264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47625</xdr:colOff>
      <xdr:row>110</xdr:row>
      <xdr:rowOff>19050</xdr:rowOff>
    </xdr:from>
    <xdr:to>
      <xdr:col>7</xdr:col>
      <xdr:colOff>171450</xdr:colOff>
      <xdr:row>128</xdr:row>
      <xdr:rowOff>152400</xdr:rowOff>
    </xdr:to>
    <xdr:graphicFrame macro="">
      <xdr:nvGraphicFramePr>
        <xdr:cNvPr id="659264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Table1" displayName="Table1" ref="F109:F127" totalsRowShown="0" headerRowDxfId="2" dataDxfId="1" tableBorderDxfId="0">
  <autoFilter ref="F109:F127">
    <filterColumn colId="0">
      <customFilters and="1">
        <customFilter operator="notEqual" val=" "/>
      </customFilters>
    </filterColumn>
  </autoFilter>
  <tableColumns count="1">
    <tableColumn id="1" name="Column1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Custom 3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effectLst>
          <a:outerShdw blurRad="152400" dist="317500" dir="5400000" sx="90000" sy="-19000" rotWithShape="0">
            <a:prstClr val="black">
              <a:alpha val="15000"/>
            </a:prstClr>
          </a:outerShdw>
        </a:effectLst>
      </a:spPr>
      <a:bodyPr rtlCol="0" anchor="ctr"/>
      <a:lstStyle>
        <a:defPPr algn="ctr">
          <a:defRPr sz="100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oleObject" Target="../embeddings/oleObject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28"/>
  <sheetViews>
    <sheetView tabSelected="1" showWhiteSpace="0" view="pageBreakPreview" topLeftCell="A17" zoomScaleSheetLayoutView="100" workbookViewId="0">
      <selection activeCell="C23" sqref="C23"/>
    </sheetView>
  </sheetViews>
  <sheetFormatPr defaultRowHeight="12.75"/>
  <cols>
    <col min="1" max="1" width="4.42578125" style="753" customWidth="1"/>
    <col min="2" max="2" width="7.140625" style="753" customWidth="1"/>
    <col min="3" max="3" width="14.85546875" style="753" customWidth="1"/>
    <col min="4" max="4" width="24.140625" style="753" customWidth="1"/>
    <col min="5" max="5" width="15" style="753" customWidth="1"/>
    <col min="6" max="6" width="8.140625" style="753" customWidth="1"/>
    <col min="7" max="7" width="5.7109375" style="753" customWidth="1"/>
    <col min="8" max="8" width="10.85546875" style="753" customWidth="1"/>
    <col min="9" max="9" width="13.85546875" style="753" customWidth="1"/>
    <col min="10" max="10" width="21.28515625" style="753" customWidth="1"/>
    <col min="11" max="12" width="10.42578125" style="753" customWidth="1"/>
    <col min="13" max="13" width="11.28515625" style="753" customWidth="1"/>
    <col min="14" max="14" width="8.42578125" style="753" customWidth="1"/>
    <col min="15" max="15" width="7.7109375" style="777" customWidth="1"/>
    <col min="16" max="16" width="7.42578125" style="101" customWidth="1"/>
    <col min="17" max="17" width="9.42578125" style="777" customWidth="1"/>
    <col min="18" max="18" width="11.7109375" style="1055" customWidth="1"/>
    <col min="19" max="19" width="23.5703125" style="753" customWidth="1"/>
    <col min="20" max="16384" width="9.140625" style="753"/>
  </cols>
  <sheetData>
    <row r="1" spans="1:26">
      <c r="A1" s="23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  <c r="N1" s="231"/>
      <c r="O1" s="1043"/>
      <c r="P1" s="69"/>
      <c r="Q1" s="1043"/>
      <c r="R1" s="1044"/>
      <c r="S1" s="231"/>
      <c r="T1" s="860"/>
    </row>
    <row r="2" spans="1:26">
      <c r="A2" s="231"/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1043"/>
      <c r="P2" s="69"/>
      <c r="Q2" s="1043"/>
      <c r="R2" s="1044"/>
      <c r="S2" s="231"/>
      <c r="T2" s="860"/>
    </row>
    <row r="3" spans="1:26">
      <c r="A3" s="231"/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1043"/>
      <c r="P3" s="69"/>
      <c r="Q3" s="1043"/>
      <c r="R3" s="1044"/>
      <c r="S3" s="231"/>
      <c r="T3" s="860"/>
    </row>
    <row r="4" spans="1:26" ht="23.25">
      <c r="A4" s="1084" t="s">
        <v>3</v>
      </c>
      <c r="B4" s="1084"/>
      <c r="C4" s="1084"/>
      <c r="D4" s="1084"/>
      <c r="E4" s="1084"/>
      <c r="F4" s="1084"/>
      <c r="G4" s="1084"/>
      <c r="H4" s="1084"/>
      <c r="I4" s="1084"/>
      <c r="J4" s="1084"/>
      <c r="K4" s="1084"/>
      <c r="L4" s="1084"/>
      <c r="M4" s="878"/>
      <c r="N4" s="878"/>
      <c r="O4" s="878"/>
      <c r="P4" s="878"/>
      <c r="Q4" s="878"/>
      <c r="R4" s="1044"/>
      <c r="S4" s="231"/>
      <c r="T4" s="860"/>
    </row>
    <row r="5" spans="1:26" ht="20.25">
      <c r="A5" s="1085" t="s">
        <v>1586</v>
      </c>
      <c r="B5" s="1085"/>
      <c r="C5" s="1085"/>
      <c r="D5" s="1085"/>
      <c r="E5" s="1085"/>
      <c r="F5" s="1085"/>
      <c r="G5" s="1085"/>
      <c r="H5" s="1085"/>
      <c r="I5" s="1085"/>
      <c r="J5" s="1085"/>
      <c r="K5" s="1085"/>
      <c r="L5" s="1085"/>
      <c r="M5" s="873"/>
      <c r="N5" s="873"/>
      <c r="O5" s="873"/>
      <c r="P5" s="873"/>
      <c r="Q5" s="873"/>
      <c r="R5" s="1044"/>
      <c r="S5" s="231"/>
      <c r="T5" s="860"/>
      <c r="Z5" s="858"/>
    </row>
    <row r="6" spans="1:26" ht="26.25" customHeight="1">
      <c r="A6" s="1063" t="s">
        <v>1821</v>
      </c>
      <c r="B6" s="1063"/>
      <c r="C6" s="1063"/>
      <c r="D6" s="1063"/>
      <c r="E6" s="1063"/>
      <c r="F6" s="1063"/>
      <c r="G6" s="1063"/>
      <c r="H6" s="1063"/>
      <c r="I6" s="1063"/>
      <c r="J6" s="1063"/>
      <c r="K6" s="1063"/>
      <c r="L6" s="1063"/>
      <c r="M6" s="872"/>
      <c r="N6" s="872"/>
      <c r="O6" s="872"/>
      <c r="P6" s="872"/>
      <c r="Q6" s="872"/>
      <c r="R6" s="1044"/>
      <c r="S6" s="231"/>
      <c r="T6" s="860"/>
    </row>
    <row r="7" spans="1:26" ht="20.25" customHeight="1">
      <c r="A7" s="1063" t="s">
        <v>1587</v>
      </c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872"/>
      <c r="N7" s="872"/>
      <c r="O7" s="872"/>
      <c r="P7" s="872"/>
      <c r="Q7" s="872"/>
      <c r="R7" s="1044"/>
      <c r="S7" s="231"/>
      <c r="T7" s="860"/>
    </row>
    <row r="8" spans="1:26" ht="38.25" customHeight="1">
      <c r="A8" s="1063" t="s">
        <v>1822</v>
      </c>
      <c r="B8" s="1063"/>
      <c r="C8" s="1063"/>
      <c r="D8" s="1063"/>
      <c r="E8" s="1063"/>
      <c r="F8" s="1063"/>
      <c r="G8" s="1063"/>
      <c r="H8" s="1063"/>
      <c r="I8" s="1063"/>
      <c r="J8" s="1063"/>
      <c r="K8" s="1063"/>
      <c r="L8" s="1063"/>
      <c r="M8" s="872"/>
      <c r="N8" s="872"/>
      <c r="O8" s="872"/>
      <c r="P8" s="872"/>
      <c r="Q8" s="872"/>
      <c r="R8" s="1044"/>
      <c r="S8" s="231"/>
      <c r="T8" s="860"/>
    </row>
    <row r="9" spans="1:26" ht="19.5" customHeight="1">
      <c r="A9" s="1064" t="s">
        <v>1588</v>
      </c>
      <c r="B9" s="1064"/>
      <c r="C9" s="1064"/>
      <c r="D9" s="1064"/>
      <c r="E9" s="1064"/>
      <c r="F9" s="1064"/>
      <c r="G9" s="1064"/>
      <c r="H9" s="1064"/>
      <c r="I9" s="1064"/>
      <c r="J9" s="1064"/>
      <c r="K9" s="1064"/>
      <c r="L9" s="1064"/>
      <c r="M9" s="872"/>
      <c r="N9" s="872"/>
      <c r="O9" s="872"/>
      <c r="P9" s="872"/>
      <c r="Q9" s="872"/>
      <c r="R9" s="1044"/>
      <c r="S9" s="231"/>
      <c r="T9" s="860"/>
    </row>
    <row r="10" spans="1:26" ht="21.75" customHeight="1">
      <c r="A10" s="1065" t="s">
        <v>129</v>
      </c>
      <c r="B10" s="1067" t="s">
        <v>1589</v>
      </c>
      <c r="C10" s="1068"/>
      <c r="D10" s="1071" t="s">
        <v>1595</v>
      </c>
      <c r="E10" s="1072" t="s">
        <v>1590</v>
      </c>
      <c r="F10" s="1072" t="s">
        <v>1591</v>
      </c>
      <c r="G10" s="1072"/>
      <c r="H10" s="1072" t="s">
        <v>1592</v>
      </c>
      <c r="I10" s="1072"/>
      <c r="J10" s="1072"/>
      <c r="K10" s="1072"/>
      <c r="L10" s="1045" t="s">
        <v>1593</v>
      </c>
      <c r="M10" s="857"/>
      <c r="N10" s="857"/>
      <c r="O10" s="857"/>
      <c r="P10" s="857"/>
      <c r="Q10" s="857"/>
      <c r="R10" s="1044"/>
      <c r="S10" s="231"/>
      <c r="T10" s="860"/>
    </row>
    <row r="11" spans="1:26" ht="21" customHeight="1">
      <c r="A11" s="1066"/>
      <c r="B11" s="1069"/>
      <c r="C11" s="1070"/>
      <c r="D11" s="1072"/>
      <c r="E11" s="1073"/>
      <c r="F11" s="1073"/>
      <c r="G11" s="1073"/>
      <c r="H11" s="1046" t="s">
        <v>1598</v>
      </c>
      <c r="I11" s="1046" t="s">
        <v>1823</v>
      </c>
      <c r="J11" s="1046" t="s">
        <v>1603</v>
      </c>
      <c r="K11" s="1046" t="s">
        <v>1824</v>
      </c>
      <c r="L11" s="1047"/>
      <c r="M11" s="857"/>
      <c r="N11" s="857"/>
      <c r="O11" s="857"/>
      <c r="P11" s="857"/>
      <c r="Q11" s="857"/>
      <c r="R11" s="1044"/>
      <c r="S11" s="231"/>
      <c r="T11" s="860"/>
    </row>
    <row r="12" spans="1:26" ht="20.25" customHeight="1">
      <c r="A12" s="1048">
        <v>1</v>
      </c>
      <c r="B12" s="1081">
        <v>2</v>
      </c>
      <c r="C12" s="1081"/>
      <c r="D12" s="1049">
        <v>3</v>
      </c>
      <c r="E12" s="1004">
        <v>4</v>
      </c>
      <c r="F12" s="1077">
        <v>5</v>
      </c>
      <c r="G12" s="1077"/>
      <c r="H12" s="887">
        <v>6</v>
      </c>
      <c r="I12" s="887">
        <v>7</v>
      </c>
      <c r="J12" s="887">
        <v>8</v>
      </c>
      <c r="K12" s="887">
        <v>9</v>
      </c>
      <c r="L12" s="888">
        <v>10</v>
      </c>
      <c r="M12" s="857"/>
      <c r="N12" s="857"/>
      <c r="O12" s="857"/>
      <c r="P12" s="857"/>
      <c r="Q12" s="857"/>
      <c r="R12" s="1044"/>
      <c r="S12" s="231"/>
      <c r="T12" s="860"/>
    </row>
    <row r="13" spans="1:26" ht="20.25" customHeight="1">
      <c r="A13" s="1003">
        <v>1</v>
      </c>
      <c r="B13" s="1082" t="s">
        <v>1825</v>
      </c>
      <c r="C13" s="1083"/>
      <c r="D13" s="1074" t="s">
        <v>1826</v>
      </c>
      <c r="E13" s="1002">
        <v>6</v>
      </c>
      <c r="F13" s="1061">
        <v>66</v>
      </c>
      <c r="G13" s="1061"/>
      <c r="H13" s="892">
        <v>34</v>
      </c>
      <c r="I13" s="1003">
        <v>2</v>
      </c>
      <c r="J13" s="1050" t="s">
        <v>1827</v>
      </c>
      <c r="K13" s="1078">
        <v>1</v>
      </c>
      <c r="L13" s="1058" t="s">
        <v>1665</v>
      </c>
      <c r="M13" s="857"/>
      <c r="N13" s="857"/>
      <c r="O13" s="857"/>
      <c r="P13" s="857"/>
      <c r="Q13" s="857"/>
      <c r="R13" s="1044"/>
      <c r="S13" s="231"/>
      <c r="T13" s="860"/>
    </row>
    <row r="14" spans="1:26" ht="20.25">
      <c r="A14" s="1003">
        <v>2</v>
      </c>
      <c r="B14" s="1061" t="s">
        <v>1828</v>
      </c>
      <c r="C14" s="1061"/>
      <c r="D14" s="1075"/>
      <c r="E14" s="1002">
        <v>5</v>
      </c>
      <c r="F14" s="1061">
        <v>38</v>
      </c>
      <c r="G14" s="1061"/>
      <c r="H14" s="892">
        <v>20</v>
      </c>
      <c r="I14" s="1003">
        <v>2</v>
      </c>
      <c r="J14" s="1051" t="s">
        <v>1829</v>
      </c>
      <c r="K14" s="1079"/>
      <c r="L14" s="1059"/>
      <c r="M14" s="857"/>
      <c r="N14" s="857"/>
      <c r="O14" s="857"/>
      <c r="P14" s="857"/>
      <c r="Q14" s="857"/>
      <c r="R14" s="1044"/>
      <c r="S14" s="231"/>
      <c r="T14" s="860"/>
    </row>
    <row r="15" spans="1:26" ht="18" customHeight="1">
      <c r="A15" s="1003">
        <v>3</v>
      </c>
      <c r="B15" s="1061" t="s">
        <v>1758</v>
      </c>
      <c r="C15" s="1061"/>
      <c r="D15" s="1075"/>
      <c r="E15" s="1002">
        <v>6</v>
      </c>
      <c r="F15" s="1061">
        <v>70</v>
      </c>
      <c r="G15" s="1061"/>
      <c r="H15" s="892">
        <v>36</v>
      </c>
      <c r="I15" s="1003">
        <v>2</v>
      </c>
      <c r="J15" s="1042" t="s">
        <v>1830</v>
      </c>
      <c r="K15" s="1079"/>
      <c r="L15" s="1059"/>
      <c r="M15" s="857"/>
      <c r="N15" s="857"/>
      <c r="O15" s="857"/>
      <c r="P15" s="857"/>
      <c r="Q15" s="857"/>
      <c r="R15" s="1044"/>
      <c r="S15" s="231"/>
      <c r="T15" s="860"/>
    </row>
    <row r="16" spans="1:26" ht="27" customHeight="1">
      <c r="A16" s="1003">
        <v>4</v>
      </c>
      <c r="B16" s="1061" t="s">
        <v>1798</v>
      </c>
      <c r="C16" s="1061"/>
      <c r="D16" s="1076"/>
      <c r="E16" s="1002">
        <v>5</v>
      </c>
      <c r="F16" s="1061">
        <v>38</v>
      </c>
      <c r="G16" s="1061"/>
      <c r="H16" s="892">
        <v>20</v>
      </c>
      <c r="I16" s="1003">
        <v>2</v>
      </c>
      <c r="J16" s="1052" t="s">
        <v>1831</v>
      </c>
      <c r="K16" s="1080"/>
      <c r="L16" s="1060"/>
      <c r="M16" s="857"/>
      <c r="N16" s="857"/>
      <c r="O16" s="857"/>
      <c r="P16" s="857"/>
      <c r="Q16" s="857"/>
      <c r="R16" s="1044"/>
      <c r="S16" s="231"/>
      <c r="T16" s="860"/>
    </row>
    <row r="17" spans="1:20" ht="20.25">
      <c r="A17" s="1005"/>
      <c r="B17" s="1062" t="s">
        <v>1594</v>
      </c>
      <c r="C17" s="1062"/>
      <c r="D17" s="889">
        <v>1</v>
      </c>
      <c r="E17" s="1002">
        <v>22</v>
      </c>
      <c r="F17" s="1062">
        <f>SUM(F13:F16)</f>
        <v>212</v>
      </c>
      <c r="G17" s="1062"/>
      <c r="H17" s="891">
        <f>SUM(H13:H16)</f>
        <v>110</v>
      </c>
      <c r="I17" s="1002">
        <v>8</v>
      </c>
      <c r="J17" s="891">
        <f>H17/I17</f>
        <v>13.75</v>
      </c>
      <c r="K17" s="1002">
        <v>1</v>
      </c>
      <c r="L17" s="1002"/>
      <c r="M17" s="857"/>
      <c r="N17" s="857"/>
      <c r="O17" s="857"/>
      <c r="P17" s="857"/>
      <c r="Q17" s="857"/>
      <c r="R17" s="1044"/>
      <c r="S17" s="231"/>
      <c r="T17" s="860"/>
    </row>
    <row r="18" spans="1:20">
      <c r="A18" s="1057"/>
      <c r="B18" s="1056"/>
      <c r="C18" s="1056"/>
      <c r="D18" s="1001"/>
      <c r="E18" s="1056"/>
      <c r="F18" s="1056"/>
      <c r="G18" s="1056"/>
      <c r="H18" s="1056"/>
      <c r="I18" s="1001"/>
      <c r="J18" s="1001"/>
      <c r="K18" s="1056"/>
      <c r="L18" s="1056"/>
      <c r="M18" s="1056"/>
      <c r="N18" s="1056"/>
      <c r="O18" s="1056"/>
      <c r="P18" s="1056"/>
      <c r="Q18" s="1056"/>
      <c r="R18" s="1001"/>
      <c r="S18" s="1001"/>
      <c r="T18" s="876"/>
    </row>
    <row r="19" spans="1:20">
      <c r="A19" s="1057"/>
      <c r="B19" s="1056"/>
      <c r="C19" s="1056"/>
      <c r="D19" s="1001"/>
      <c r="E19" s="1056"/>
      <c r="F19" s="1056"/>
      <c r="G19" s="1056"/>
      <c r="H19" s="1056"/>
      <c r="I19" s="1001"/>
      <c r="J19" s="1001"/>
      <c r="K19" s="1056"/>
      <c r="L19" s="1056"/>
      <c r="M19" s="1056"/>
      <c r="N19" s="1056"/>
      <c r="O19" s="1001"/>
      <c r="P19" s="1001"/>
      <c r="Q19" s="1001"/>
      <c r="R19" s="1001"/>
      <c r="S19" s="1001"/>
      <c r="T19" s="876"/>
    </row>
    <row r="20" spans="1:20" s="801" customFormat="1" ht="17.25" customHeight="1">
      <c r="A20" s="861"/>
      <c r="B20" s="861"/>
      <c r="C20" s="861"/>
      <c r="D20" s="861"/>
      <c r="E20" s="861"/>
      <c r="F20" s="861"/>
      <c r="G20" s="861"/>
      <c r="H20" s="861"/>
      <c r="I20" s="861"/>
      <c r="J20" s="861"/>
      <c r="K20" s="861"/>
      <c r="L20" s="861"/>
      <c r="M20" s="862"/>
      <c r="N20" s="861"/>
      <c r="O20" s="861"/>
      <c r="P20" s="861"/>
      <c r="Q20" s="879"/>
      <c r="R20" s="1053"/>
      <c r="S20" s="880"/>
      <c r="T20" s="877"/>
    </row>
    <row r="21" spans="1:20" ht="20.25">
      <c r="A21" s="863"/>
      <c r="B21" s="863"/>
      <c r="C21" s="863"/>
      <c r="D21" s="863"/>
      <c r="E21" s="863"/>
      <c r="F21" s="863"/>
      <c r="G21" s="863"/>
      <c r="H21" s="863"/>
      <c r="I21" s="863"/>
      <c r="J21" s="863"/>
      <c r="K21" s="863"/>
      <c r="L21" s="863"/>
      <c r="M21" s="863"/>
      <c r="N21" s="863"/>
      <c r="O21" s="881"/>
      <c r="P21" s="881"/>
      <c r="Q21" s="882"/>
      <c r="R21" s="1044"/>
      <c r="S21" s="231"/>
      <c r="T21" s="860"/>
    </row>
    <row r="22" spans="1:20" ht="18">
      <c r="A22" s="231"/>
      <c r="B22" s="864"/>
      <c r="C22" s="865"/>
      <c r="D22" s="865"/>
      <c r="E22" s="865"/>
      <c r="F22" s="865"/>
      <c r="G22" s="865"/>
      <c r="H22" s="865"/>
      <c r="I22" s="865"/>
      <c r="J22" s="865"/>
      <c r="K22" s="865"/>
      <c r="L22" s="865"/>
      <c r="M22" s="866"/>
      <c r="N22" s="865"/>
      <c r="O22" s="865"/>
      <c r="P22" s="865"/>
      <c r="Q22" s="883"/>
      <c r="R22" s="1044"/>
      <c r="S22" s="231"/>
      <c r="T22" s="860"/>
    </row>
    <row r="23" spans="1:20">
      <c r="A23" s="231"/>
      <c r="B23" s="231"/>
      <c r="C23" s="862"/>
      <c r="D23" s="862"/>
      <c r="E23" s="865"/>
      <c r="F23" s="865"/>
      <c r="G23" s="865"/>
      <c r="H23" s="865"/>
      <c r="I23" s="865"/>
      <c r="J23" s="865"/>
      <c r="K23" s="865"/>
      <c r="L23" s="865"/>
      <c r="M23" s="865"/>
      <c r="N23" s="865"/>
      <c r="O23" s="865"/>
      <c r="P23" s="865"/>
      <c r="Q23" s="883"/>
      <c r="R23" s="1044"/>
      <c r="S23" s="231"/>
      <c r="T23" s="860"/>
    </row>
    <row r="24" spans="1:20" ht="16.5" customHeight="1">
      <c r="A24" s="69"/>
      <c r="B24" s="866"/>
      <c r="C24" s="867"/>
      <c r="D24" s="867"/>
      <c r="E24" s="868"/>
      <c r="F24" s="865"/>
      <c r="G24" s="865"/>
      <c r="H24" s="865"/>
      <c r="I24" s="865"/>
      <c r="J24" s="865"/>
      <c r="K24" s="865"/>
      <c r="L24" s="869"/>
      <c r="M24" s="870"/>
      <c r="N24" s="884"/>
      <c r="O24" s="885"/>
      <c r="P24" s="885"/>
      <c r="Q24" s="885"/>
      <c r="R24" s="1054"/>
      <c r="S24" s="231"/>
      <c r="T24" s="860"/>
    </row>
    <row r="25" spans="1:20">
      <c r="A25" s="69"/>
      <c r="B25" s="866"/>
      <c r="C25" s="867"/>
      <c r="D25" s="867"/>
      <c r="E25" s="868"/>
      <c r="F25" s="865"/>
      <c r="G25" s="865"/>
      <c r="H25" s="865"/>
      <c r="I25" s="865"/>
      <c r="J25" s="865"/>
      <c r="K25" s="865"/>
      <c r="L25" s="869"/>
      <c r="M25" s="870"/>
      <c r="N25" s="884"/>
      <c r="O25" s="885"/>
      <c r="P25" s="885"/>
      <c r="Q25" s="885"/>
      <c r="R25" s="1054"/>
      <c r="S25" s="231"/>
      <c r="T25" s="860"/>
    </row>
    <row r="26" spans="1:20">
      <c r="A26" s="69"/>
      <c r="B26" s="866"/>
      <c r="C26" s="867"/>
      <c r="D26" s="867"/>
      <c r="E26" s="871"/>
      <c r="F26" s="865"/>
      <c r="G26" s="865"/>
      <c r="H26" s="865"/>
      <c r="I26" s="865"/>
      <c r="J26" s="865"/>
      <c r="K26" s="865"/>
      <c r="L26" s="869"/>
      <c r="M26" s="870"/>
      <c r="N26" s="886"/>
      <c r="O26" s="885"/>
      <c r="P26" s="885"/>
      <c r="Q26" s="885"/>
      <c r="R26" s="1054"/>
      <c r="S26" s="231"/>
      <c r="T26" s="860"/>
    </row>
    <row r="27" spans="1:20">
      <c r="A27" s="69"/>
      <c r="B27" s="231"/>
      <c r="C27" s="862"/>
      <c r="D27" s="862"/>
      <c r="E27" s="865"/>
      <c r="F27" s="865"/>
      <c r="G27" s="865"/>
      <c r="H27" s="865"/>
      <c r="I27" s="865"/>
      <c r="J27" s="865"/>
      <c r="K27" s="865"/>
      <c r="L27" s="865"/>
      <c r="M27" s="870"/>
      <c r="N27" s="865"/>
      <c r="O27" s="865"/>
      <c r="P27" s="865"/>
      <c r="Q27" s="885"/>
      <c r="R27" s="1044"/>
      <c r="S27" s="231"/>
      <c r="T27" s="860"/>
    </row>
    <row r="28" spans="1:20">
      <c r="A28" s="69"/>
      <c r="B28" s="865"/>
      <c r="C28" s="867"/>
      <c r="D28" s="867"/>
      <c r="E28" s="868"/>
      <c r="F28" s="865"/>
      <c r="G28" s="865"/>
      <c r="H28" s="865"/>
      <c r="I28" s="865"/>
      <c r="J28" s="865"/>
      <c r="K28" s="865"/>
      <c r="L28" s="869"/>
      <c r="M28" s="870"/>
      <c r="N28" s="231"/>
      <c r="O28" s="885"/>
      <c r="P28" s="69"/>
      <c r="Q28" s="885"/>
      <c r="R28" s="1054"/>
      <c r="S28" s="231"/>
      <c r="T28" s="859"/>
    </row>
  </sheetData>
  <mergeCells count="39">
    <mergeCell ref="A4:L4"/>
    <mergeCell ref="A5:L5"/>
    <mergeCell ref="A6:L6"/>
    <mergeCell ref="F12:G12"/>
    <mergeCell ref="F13:G13"/>
    <mergeCell ref="F14:G14"/>
    <mergeCell ref="K13:K16"/>
    <mergeCell ref="B12:C12"/>
    <mergeCell ref="B13:C13"/>
    <mergeCell ref="A7:L7"/>
    <mergeCell ref="A8:L8"/>
    <mergeCell ref="A9:L9"/>
    <mergeCell ref="A10:A11"/>
    <mergeCell ref="B10:C11"/>
    <mergeCell ref="D10:D11"/>
    <mergeCell ref="E10:E11"/>
    <mergeCell ref="F10:G11"/>
    <mergeCell ref="H10:K10"/>
    <mergeCell ref="L13:L16"/>
    <mergeCell ref="B15:C15"/>
    <mergeCell ref="F15:G15"/>
    <mergeCell ref="B16:C16"/>
    <mergeCell ref="F16:G16"/>
    <mergeCell ref="B17:C17"/>
    <mergeCell ref="F17:G17"/>
    <mergeCell ref="D13:D16"/>
    <mergeCell ref="B14:C14"/>
    <mergeCell ref="A18:A19"/>
    <mergeCell ref="B18:B19"/>
    <mergeCell ref="C18:C19"/>
    <mergeCell ref="E18:E19"/>
    <mergeCell ref="F18:F19"/>
    <mergeCell ref="G18:G19"/>
    <mergeCell ref="H18:H19"/>
    <mergeCell ref="K18:K19"/>
    <mergeCell ref="L18:L19"/>
    <mergeCell ref="M18:M19"/>
    <mergeCell ref="N18:N19"/>
    <mergeCell ref="O18:Q18"/>
  </mergeCells>
  <printOptions horizontalCentered="1"/>
  <pageMargins left="1" right="0.25" top="1" bottom="0.25" header="0.3" footer="0.3"/>
  <pageSetup paperSize="9" scale="90" orientation="landscape" r:id="rId1"/>
  <headerFooter>
    <oddHeader>&amp;R&amp;14Training Plan for Women Crews</oddHeader>
    <oddFooter xml:space="preserve">&amp;R
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R74"/>
  <sheetViews>
    <sheetView workbookViewId="0">
      <selection activeCell="G30" sqref="G30"/>
    </sheetView>
  </sheetViews>
  <sheetFormatPr defaultRowHeight="12.75"/>
  <cols>
    <col min="1" max="1" width="4.42578125" style="753" customWidth="1"/>
    <col min="2" max="2" width="7.140625" style="753" customWidth="1"/>
    <col min="3" max="3" width="33.140625" style="753" customWidth="1"/>
    <col min="4" max="4" width="15" style="753" customWidth="1"/>
    <col min="5" max="5" width="8.140625" style="753" customWidth="1"/>
    <col min="6" max="6" width="9.140625" style="753"/>
    <col min="7" max="7" width="8.28515625" style="753" customWidth="1"/>
    <col min="8" max="8" width="9" style="753" customWidth="1"/>
    <col min="9" max="9" width="7.42578125" style="753" customWidth="1"/>
    <col min="10" max="10" width="9.28515625" style="753" customWidth="1"/>
    <col min="11" max="11" width="11.28515625" style="753" customWidth="1"/>
    <col min="12" max="12" width="8.42578125" style="753" customWidth="1"/>
    <col min="13" max="13" width="7.7109375" style="777" customWidth="1"/>
    <col min="14" max="14" width="7.42578125" style="101" customWidth="1"/>
    <col min="15" max="15" width="9.42578125" style="777" customWidth="1"/>
    <col min="16" max="16" width="11.7109375" style="769" customWidth="1"/>
    <col min="17" max="17" width="23.5703125" style="753" customWidth="1"/>
    <col min="18" max="16384" width="9.140625" style="753"/>
  </cols>
  <sheetData>
    <row r="1" spans="1:18" ht="20.25">
      <c r="A1" s="1192" t="s">
        <v>3</v>
      </c>
      <c r="B1" s="1193"/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4"/>
    </row>
    <row r="2" spans="1:18" ht="20.25">
      <c r="A2" s="1192" t="s">
        <v>4</v>
      </c>
      <c r="B2" s="1193"/>
      <c r="C2" s="1193"/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4"/>
    </row>
    <row r="3" spans="1:18" ht="20.25">
      <c r="A3" s="1192" t="s">
        <v>1134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  <c r="L3" s="1193"/>
      <c r="M3" s="1193"/>
      <c r="N3" s="1193"/>
      <c r="O3" s="1194"/>
    </row>
    <row r="4" spans="1:18" ht="18" customHeight="1">
      <c r="A4" s="1190" t="s">
        <v>129</v>
      </c>
      <c r="B4" s="1188" t="s">
        <v>6</v>
      </c>
      <c r="C4" s="1188" t="s">
        <v>364</v>
      </c>
      <c r="D4" s="1188" t="s">
        <v>9</v>
      </c>
      <c r="E4" s="1188" t="s">
        <v>7</v>
      </c>
      <c r="F4" s="1188" t="s">
        <v>106</v>
      </c>
      <c r="G4" s="1188" t="s">
        <v>1210</v>
      </c>
      <c r="H4" s="1188" t="s">
        <v>1211</v>
      </c>
      <c r="I4" s="1188" t="s">
        <v>8</v>
      </c>
      <c r="J4" s="1188" t="s">
        <v>223</v>
      </c>
      <c r="K4" s="1188" t="s">
        <v>108</v>
      </c>
      <c r="L4" s="1188" t="s">
        <v>836</v>
      </c>
      <c r="M4" s="1195" t="s">
        <v>1273</v>
      </c>
      <c r="N4" s="1196"/>
      <c r="O4" s="1197"/>
      <c r="P4" s="141"/>
      <c r="Q4" s="141"/>
      <c r="R4" s="770"/>
    </row>
    <row r="5" spans="1:18" ht="27" customHeight="1">
      <c r="A5" s="1191"/>
      <c r="B5" s="1189"/>
      <c r="C5" s="1189"/>
      <c r="D5" s="1189"/>
      <c r="E5" s="1189"/>
      <c r="F5" s="1189"/>
      <c r="G5" s="1189"/>
      <c r="H5" s="1189"/>
      <c r="I5" s="1189"/>
      <c r="J5" s="1189"/>
      <c r="K5" s="1189"/>
      <c r="L5" s="1189"/>
      <c r="M5" s="784" t="s">
        <v>1228</v>
      </c>
      <c r="N5" s="784" t="s">
        <v>1274</v>
      </c>
      <c r="O5" s="784" t="s">
        <v>1275</v>
      </c>
      <c r="P5" s="141"/>
      <c r="Q5" s="141"/>
      <c r="R5" s="770"/>
    </row>
    <row r="6" spans="1:18" s="801" customFormat="1">
      <c r="A6" s="794">
        <v>1</v>
      </c>
      <c r="B6" s="794">
        <v>2</v>
      </c>
      <c r="C6" s="794">
        <v>3</v>
      </c>
      <c r="D6" s="794">
        <v>4</v>
      </c>
      <c r="E6" s="794">
        <v>5</v>
      </c>
      <c r="F6" s="794">
        <v>6</v>
      </c>
      <c r="G6" s="794">
        <v>7</v>
      </c>
      <c r="H6" s="794">
        <v>8</v>
      </c>
      <c r="I6" s="794">
        <v>9</v>
      </c>
      <c r="J6" s="794">
        <v>10</v>
      </c>
      <c r="K6" s="792">
        <v>11</v>
      </c>
      <c r="L6" s="794">
        <v>12</v>
      </c>
      <c r="M6" s="794"/>
      <c r="N6" s="794"/>
      <c r="O6" s="797"/>
      <c r="P6" s="800"/>
    </row>
    <row r="7" spans="1:18" ht="20.25">
      <c r="A7" s="756" t="s">
        <v>213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7"/>
      <c r="N7" s="757"/>
      <c r="O7" s="758"/>
    </row>
    <row r="8" spans="1:18" ht="18">
      <c r="B8" s="751" t="s">
        <v>1537</v>
      </c>
      <c r="C8" s="210"/>
      <c r="D8" s="210"/>
      <c r="E8" s="210"/>
      <c r="F8" s="210"/>
      <c r="G8" s="210"/>
      <c r="H8" s="210"/>
      <c r="I8" s="210"/>
      <c r="J8" s="210"/>
      <c r="K8" s="269"/>
      <c r="L8" s="210"/>
      <c r="M8" s="210"/>
      <c r="N8" s="210"/>
      <c r="O8" s="316"/>
    </row>
    <row r="9" spans="1:18" ht="17.25" customHeight="1">
      <c r="B9" s="785"/>
      <c r="C9" s="786" t="s">
        <v>871</v>
      </c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316"/>
    </row>
    <row r="10" spans="1:18" ht="22.5">
      <c r="A10" s="101">
        <v>1</v>
      </c>
      <c r="B10" s="269" t="s">
        <v>10</v>
      </c>
      <c r="C10" s="143" t="s">
        <v>356</v>
      </c>
      <c r="D10" s="303" t="s">
        <v>1270</v>
      </c>
      <c r="E10" s="210">
        <v>5</v>
      </c>
      <c r="F10" s="210">
        <v>30</v>
      </c>
      <c r="G10" s="210">
        <v>2</v>
      </c>
      <c r="H10" s="210">
        <f>G10*F10</f>
        <v>60</v>
      </c>
      <c r="I10" s="210">
        <f>H10*E10</f>
        <v>300</v>
      </c>
      <c r="J10" s="271">
        <f>(P10*I10)/100000</f>
        <v>5.25</v>
      </c>
      <c r="K10" s="272" t="s">
        <v>296</v>
      </c>
      <c r="L10" s="771">
        <v>41487</v>
      </c>
      <c r="M10" s="315">
        <v>1220</v>
      </c>
      <c r="N10" s="315">
        <v>898</v>
      </c>
      <c r="O10" s="315">
        <f>M10-N10</f>
        <v>322</v>
      </c>
      <c r="P10" s="304">
        <v>1750</v>
      </c>
    </row>
    <row r="11" spans="1:18" ht="22.5">
      <c r="A11" s="101">
        <f>A10+1</f>
        <v>2</v>
      </c>
      <c r="B11" s="269" t="s">
        <v>214</v>
      </c>
      <c r="C11" s="143" t="s">
        <v>441</v>
      </c>
      <c r="D11" s="303" t="s">
        <v>1220</v>
      </c>
      <c r="E11" s="210">
        <v>5</v>
      </c>
      <c r="F11" s="210">
        <v>30</v>
      </c>
      <c r="G11" s="210">
        <v>1</v>
      </c>
      <c r="H11" s="210">
        <f>G11*F11</f>
        <v>30</v>
      </c>
      <c r="I11" s="210">
        <f>H11*E11</f>
        <v>150</v>
      </c>
      <c r="J11" s="271">
        <f>(P11*I11)/100000</f>
        <v>2.625</v>
      </c>
      <c r="K11" s="272" t="s">
        <v>296</v>
      </c>
      <c r="L11" s="771">
        <v>41487</v>
      </c>
      <c r="M11" s="315">
        <v>108</v>
      </c>
      <c r="N11" s="315">
        <v>28</v>
      </c>
      <c r="O11" s="315">
        <f t="shared" ref="O11:O26" si="0">M11-N11</f>
        <v>80</v>
      </c>
      <c r="P11" s="304">
        <v>1750</v>
      </c>
    </row>
    <row r="12" spans="1:18" ht="25.5">
      <c r="A12" s="101">
        <f>A11+1</f>
        <v>3</v>
      </c>
      <c r="B12" s="269" t="s">
        <v>300</v>
      </c>
      <c r="C12" s="143" t="s">
        <v>876</v>
      </c>
      <c r="D12" s="759" t="s">
        <v>1213</v>
      </c>
      <c r="E12" s="210">
        <v>1</v>
      </c>
      <c r="F12" s="210">
        <v>25</v>
      </c>
      <c r="G12" s="210">
        <v>14</v>
      </c>
      <c r="H12" s="210">
        <f>G12*F12</f>
        <v>350</v>
      </c>
      <c r="I12" s="210">
        <f>H12*E12</f>
        <v>350</v>
      </c>
      <c r="J12" s="271">
        <f>P12*I12/100000</f>
        <v>7</v>
      </c>
      <c r="K12" s="272" t="s">
        <v>296</v>
      </c>
      <c r="L12" s="760" t="s">
        <v>1138</v>
      </c>
      <c r="M12" s="315">
        <v>701</v>
      </c>
      <c r="N12" s="315">
        <v>101</v>
      </c>
      <c r="O12" s="315">
        <f t="shared" si="0"/>
        <v>600</v>
      </c>
      <c r="P12" s="304">
        <v>2000</v>
      </c>
      <c r="Q12" s="753" t="s">
        <v>1127</v>
      </c>
    </row>
    <row r="13" spans="1:18" ht="16.5" customHeight="1">
      <c r="A13" s="101"/>
      <c r="B13" s="785"/>
      <c r="C13" s="786" t="s">
        <v>872</v>
      </c>
      <c r="D13" s="210"/>
      <c r="E13" s="210"/>
      <c r="F13" s="210"/>
      <c r="G13" s="210"/>
      <c r="H13" s="210"/>
      <c r="I13" s="210"/>
      <c r="J13" s="210"/>
      <c r="K13" s="272"/>
      <c r="L13" s="210"/>
      <c r="M13" s="210"/>
      <c r="N13" s="210"/>
      <c r="O13" s="315"/>
    </row>
    <row r="14" spans="1:18" ht="24">
      <c r="A14" s="101">
        <f>A12+1</f>
        <v>4</v>
      </c>
      <c r="B14" s="210" t="s">
        <v>15</v>
      </c>
      <c r="C14" s="143" t="s">
        <v>319</v>
      </c>
      <c r="D14" s="303" t="s">
        <v>1226</v>
      </c>
      <c r="E14" s="210">
        <v>5</v>
      </c>
      <c r="F14" s="210">
        <v>20</v>
      </c>
      <c r="G14" s="210">
        <v>4</v>
      </c>
      <c r="H14" s="210">
        <f t="shared" ref="H14:H19" si="1">G14*F14</f>
        <v>80</v>
      </c>
      <c r="I14" s="210">
        <f t="shared" ref="I14:I19" si="2">H14*E14</f>
        <v>400</v>
      </c>
      <c r="J14" s="271">
        <f t="shared" ref="J14:J20" si="3">(P14*I14)/100000</f>
        <v>10</v>
      </c>
      <c r="K14" s="272" t="s">
        <v>296</v>
      </c>
      <c r="L14" s="753" t="s">
        <v>946</v>
      </c>
      <c r="M14" s="315">
        <v>1203</v>
      </c>
      <c r="N14" s="101">
        <v>580</v>
      </c>
      <c r="O14" s="315">
        <f t="shared" si="0"/>
        <v>623</v>
      </c>
      <c r="P14" s="304">
        <v>2500</v>
      </c>
      <c r="R14" s="210"/>
    </row>
    <row r="15" spans="1:18" ht="24">
      <c r="A15" s="101">
        <f t="shared" ref="A15:A20" si="4">A14+1</f>
        <v>5</v>
      </c>
      <c r="B15" s="210" t="s">
        <v>436</v>
      </c>
      <c r="C15" s="143" t="s">
        <v>442</v>
      </c>
      <c r="D15" s="303" t="s">
        <v>1226</v>
      </c>
      <c r="E15" s="210">
        <v>5</v>
      </c>
      <c r="F15" s="210">
        <v>20</v>
      </c>
      <c r="G15" s="210">
        <v>4</v>
      </c>
      <c r="H15" s="210">
        <f t="shared" si="1"/>
        <v>80</v>
      </c>
      <c r="I15" s="210">
        <f t="shared" si="2"/>
        <v>400</v>
      </c>
      <c r="J15" s="271">
        <f t="shared" si="3"/>
        <v>10</v>
      </c>
      <c r="K15" s="272" t="s">
        <v>296</v>
      </c>
      <c r="L15" s="753" t="s">
        <v>946</v>
      </c>
      <c r="M15" s="315">
        <v>1203</v>
      </c>
      <c r="N15" s="101">
        <v>111</v>
      </c>
      <c r="O15" s="315">
        <f t="shared" si="0"/>
        <v>1092</v>
      </c>
      <c r="P15" s="304">
        <v>2500</v>
      </c>
    </row>
    <row r="16" spans="1:18" ht="24">
      <c r="A16" s="101">
        <f t="shared" si="4"/>
        <v>6</v>
      </c>
      <c r="B16" s="210" t="s">
        <v>935</v>
      </c>
      <c r="C16" s="143" t="s">
        <v>1575</v>
      </c>
      <c r="D16" s="303" t="s">
        <v>1218</v>
      </c>
      <c r="E16" s="210">
        <v>5</v>
      </c>
      <c r="F16" s="210">
        <v>30</v>
      </c>
      <c r="G16" s="210">
        <v>1</v>
      </c>
      <c r="H16" s="210">
        <f t="shared" si="1"/>
        <v>30</v>
      </c>
      <c r="I16" s="210">
        <f t="shared" si="2"/>
        <v>150</v>
      </c>
      <c r="J16" s="271">
        <f t="shared" si="3"/>
        <v>3.45</v>
      </c>
      <c r="K16" s="272" t="s">
        <v>296</v>
      </c>
      <c r="L16" s="753" t="s">
        <v>946</v>
      </c>
      <c r="M16" s="315">
        <f>(72+165+485+485)*0.6</f>
        <v>724.19999999999993</v>
      </c>
      <c r="N16" s="101">
        <v>200</v>
      </c>
      <c r="O16" s="315">
        <f t="shared" si="0"/>
        <v>524.19999999999993</v>
      </c>
      <c r="P16" s="304">
        <v>2300</v>
      </c>
    </row>
    <row r="17" spans="1:18" ht="24">
      <c r="A17" s="101">
        <f t="shared" si="4"/>
        <v>7</v>
      </c>
      <c r="B17" s="210" t="s">
        <v>877</v>
      </c>
      <c r="C17" s="143" t="s">
        <v>1574</v>
      </c>
      <c r="D17" s="303" t="s">
        <v>1218</v>
      </c>
      <c r="E17" s="210">
        <v>5</v>
      </c>
      <c r="F17" s="210">
        <v>30</v>
      </c>
      <c r="G17" s="210">
        <v>2</v>
      </c>
      <c r="H17" s="210">
        <f t="shared" si="1"/>
        <v>60</v>
      </c>
      <c r="I17" s="210">
        <f t="shared" si="2"/>
        <v>300</v>
      </c>
      <c r="J17" s="271">
        <f t="shared" si="3"/>
        <v>6.9</v>
      </c>
      <c r="K17" s="272" t="s">
        <v>296</v>
      </c>
      <c r="L17" s="753" t="s">
        <v>946</v>
      </c>
      <c r="M17" s="315">
        <f>(72+165+485+485)*0.6</f>
        <v>724.19999999999993</v>
      </c>
      <c r="N17" s="101">
        <v>258</v>
      </c>
      <c r="O17" s="315">
        <f t="shared" si="0"/>
        <v>466.19999999999993</v>
      </c>
      <c r="P17" s="304">
        <v>2300</v>
      </c>
      <c r="Q17" s="753">
        <v>4</v>
      </c>
    </row>
    <row r="18" spans="1:18" ht="24">
      <c r="A18" s="101">
        <f t="shared" si="4"/>
        <v>8</v>
      </c>
      <c r="B18" s="210" t="s">
        <v>935</v>
      </c>
      <c r="C18" s="143" t="s">
        <v>1573</v>
      </c>
      <c r="D18" s="303" t="s">
        <v>1217</v>
      </c>
      <c r="E18" s="210">
        <v>5</v>
      </c>
      <c r="F18" s="210">
        <v>30</v>
      </c>
      <c r="G18" s="210">
        <v>2</v>
      </c>
      <c r="H18" s="210">
        <f t="shared" si="1"/>
        <v>60</v>
      </c>
      <c r="I18" s="210">
        <f t="shared" si="2"/>
        <v>300</v>
      </c>
      <c r="J18" s="271">
        <f t="shared" si="3"/>
        <v>6</v>
      </c>
      <c r="K18" s="272" t="s">
        <v>296</v>
      </c>
      <c r="L18" s="772">
        <v>41579</v>
      </c>
      <c r="M18" s="315">
        <v>1649</v>
      </c>
      <c r="N18" s="101">
        <v>0</v>
      </c>
      <c r="O18" s="315">
        <f t="shared" si="0"/>
        <v>1649</v>
      </c>
      <c r="P18" s="304">
        <v>2000</v>
      </c>
    </row>
    <row r="19" spans="1:18">
      <c r="A19" s="101">
        <f t="shared" si="4"/>
        <v>9</v>
      </c>
      <c r="B19" s="210" t="s">
        <v>440</v>
      </c>
      <c r="C19" s="143" t="s">
        <v>439</v>
      </c>
      <c r="D19" s="303" t="s">
        <v>1214</v>
      </c>
      <c r="E19" s="210">
        <v>2</v>
      </c>
      <c r="F19" s="210">
        <v>30</v>
      </c>
      <c r="G19" s="210">
        <v>1</v>
      </c>
      <c r="H19" s="210">
        <f t="shared" si="1"/>
        <v>30</v>
      </c>
      <c r="I19" s="210">
        <f t="shared" si="2"/>
        <v>60</v>
      </c>
      <c r="J19" s="271">
        <f t="shared" si="3"/>
        <v>1.2</v>
      </c>
      <c r="K19" s="272" t="s">
        <v>296</v>
      </c>
      <c r="L19" s="753" t="s">
        <v>946</v>
      </c>
      <c r="M19" s="315">
        <v>2877</v>
      </c>
      <c r="N19" s="101">
        <v>0</v>
      </c>
      <c r="O19" s="315">
        <f t="shared" si="0"/>
        <v>2877</v>
      </c>
      <c r="P19" s="304">
        <v>2000</v>
      </c>
    </row>
    <row r="20" spans="1:18">
      <c r="A20" s="101">
        <f t="shared" si="4"/>
        <v>10</v>
      </c>
      <c r="B20" s="210" t="s">
        <v>1216</v>
      </c>
      <c r="C20" s="143" t="s">
        <v>1576</v>
      </c>
      <c r="D20" s="303" t="s">
        <v>1215</v>
      </c>
      <c r="E20" s="210">
        <v>5</v>
      </c>
      <c r="F20" s="210">
        <v>20</v>
      </c>
      <c r="G20" s="210">
        <v>2</v>
      </c>
      <c r="H20" s="210">
        <f>G20*F20</f>
        <v>40</v>
      </c>
      <c r="I20" s="210">
        <f>H20*E20</f>
        <v>200</v>
      </c>
      <c r="J20" s="271">
        <f t="shared" si="3"/>
        <v>4.5</v>
      </c>
      <c r="K20" s="272" t="s">
        <v>296</v>
      </c>
      <c r="L20" s="772">
        <v>41579</v>
      </c>
      <c r="M20" s="315">
        <v>64</v>
      </c>
      <c r="N20" s="101">
        <v>20</v>
      </c>
      <c r="O20" s="315">
        <f t="shared" si="0"/>
        <v>44</v>
      </c>
      <c r="P20" s="304">
        <v>2250</v>
      </c>
    </row>
    <row r="21" spans="1:18" ht="17.25" customHeight="1">
      <c r="A21" s="101"/>
      <c r="B21" s="787"/>
      <c r="C21" s="786" t="s">
        <v>875</v>
      </c>
      <c r="D21" s="773"/>
      <c r="E21" s="210"/>
      <c r="F21" s="210"/>
      <c r="G21" s="210"/>
      <c r="H21" s="210"/>
      <c r="I21" s="210"/>
      <c r="J21" s="210"/>
      <c r="K21" s="272"/>
      <c r="L21" s="210"/>
      <c r="M21" s="315"/>
      <c r="N21" s="210"/>
      <c r="O21" s="315"/>
    </row>
    <row r="22" spans="1:18" ht="25.5">
      <c r="A22" s="101">
        <f>A20+1</f>
        <v>11</v>
      </c>
      <c r="B22" s="210" t="s">
        <v>435</v>
      </c>
      <c r="C22" s="143" t="s">
        <v>231</v>
      </c>
      <c r="D22" s="303" t="s">
        <v>1227</v>
      </c>
      <c r="E22" s="210">
        <v>5</v>
      </c>
      <c r="F22" s="210">
        <v>16</v>
      </c>
      <c r="G22" s="210">
        <v>6</v>
      </c>
      <c r="H22" s="210">
        <f>G22*F22</f>
        <v>96</v>
      </c>
      <c r="I22" s="210">
        <f>H22*E22</f>
        <v>480</v>
      </c>
      <c r="J22" s="271">
        <f>(P22*I22)/100000</f>
        <v>15.5664</v>
      </c>
      <c r="K22" s="272" t="s">
        <v>296</v>
      </c>
      <c r="L22" s="761" t="s">
        <v>1138</v>
      </c>
      <c r="M22" s="315">
        <v>1333</v>
      </c>
      <c r="N22" s="101">
        <v>277</v>
      </c>
      <c r="O22" s="315">
        <f t="shared" si="0"/>
        <v>1056</v>
      </c>
      <c r="P22" s="304">
        <v>3243</v>
      </c>
      <c r="Q22" s="774" t="s">
        <v>1128</v>
      </c>
    </row>
    <row r="23" spans="1:18" ht="25.5">
      <c r="A23" s="101">
        <f>A22+1</f>
        <v>12</v>
      </c>
      <c r="B23" s="210" t="s">
        <v>1271</v>
      </c>
      <c r="C23" s="143" t="s">
        <v>1272</v>
      </c>
      <c r="D23" s="303" t="s">
        <v>1546</v>
      </c>
      <c r="E23" s="210">
        <v>3</v>
      </c>
      <c r="F23" s="210">
        <v>16</v>
      </c>
      <c r="G23" s="210">
        <v>8</v>
      </c>
      <c r="H23" s="210">
        <f>G23*F23</f>
        <v>128</v>
      </c>
      <c r="I23" s="210">
        <f>H23*E23</f>
        <v>384</v>
      </c>
      <c r="J23" s="271">
        <f>(P23*I23)/100000</f>
        <v>12.288</v>
      </c>
      <c r="K23" s="272" t="s">
        <v>296</v>
      </c>
      <c r="L23" s="761" t="s">
        <v>1138</v>
      </c>
      <c r="M23" s="315">
        <v>2128</v>
      </c>
      <c r="N23" s="101">
        <v>500</v>
      </c>
      <c r="O23" s="315">
        <f t="shared" si="0"/>
        <v>1628</v>
      </c>
      <c r="P23" s="304">
        <v>3200</v>
      </c>
      <c r="Q23" s="774"/>
    </row>
    <row r="24" spans="1:18" ht="18">
      <c r="A24" s="101"/>
      <c r="B24" s="787"/>
      <c r="C24" s="786" t="s">
        <v>873</v>
      </c>
      <c r="D24" s="210"/>
      <c r="E24" s="210"/>
      <c r="F24" s="210"/>
      <c r="G24" s="210"/>
      <c r="H24" s="210"/>
      <c r="I24" s="210"/>
      <c r="J24" s="306"/>
      <c r="K24" s="272"/>
      <c r="L24" s="210"/>
      <c r="M24" s="210"/>
      <c r="N24" s="210"/>
      <c r="O24" s="315"/>
    </row>
    <row r="25" spans="1:18" ht="27" customHeight="1">
      <c r="A25" s="101">
        <f>A23+1</f>
        <v>13</v>
      </c>
      <c r="B25" s="269" t="s">
        <v>1577</v>
      </c>
      <c r="C25" s="143" t="s">
        <v>229</v>
      </c>
      <c r="D25" s="303" t="s">
        <v>207</v>
      </c>
      <c r="E25" s="210">
        <v>3</v>
      </c>
      <c r="F25" s="210">
        <v>30</v>
      </c>
      <c r="G25" s="210">
        <v>2</v>
      </c>
      <c r="H25" s="210">
        <f>G25*F25</f>
        <v>60</v>
      </c>
      <c r="I25" s="210">
        <f>H25*E25</f>
        <v>180</v>
      </c>
      <c r="J25" s="271">
        <f>(P25*I25)/100000</f>
        <v>3.06</v>
      </c>
      <c r="K25" s="272" t="s">
        <v>296</v>
      </c>
      <c r="L25" s="762" t="s">
        <v>1138</v>
      </c>
      <c r="M25" s="315">
        <v>1628</v>
      </c>
      <c r="N25" s="101">
        <v>180</v>
      </c>
      <c r="O25" s="315">
        <f t="shared" si="0"/>
        <v>1448</v>
      </c>
      <c r="P25" s="304">
        <v>1700</v>
      </c>
    </row>
    <row r="26" spans="1:18" ht="24">
      <c r="A26" s="101">
        <f>A25+1</f>
        <v>14</v>
      </c>
      <c r="B26" s="269" t="s">
        <v>1578</v>
      </c>
      <c r="C26" s="143" t="s">
        <v>1579</v>
      </c>
      <c r="D26" s="303" t="s">
        <v>1276</v>
      </c>
      <c r="E26" s="210">
        <v>3</v>
      </c>
      <c r="F26" s="210">
        <v>30</v>
      </c>
      <c r="G26" s="210">
        <v>2</v>
      </c>
      <c r="H26" s="210">
        <f>G26*F26</f>
        <v>60</v>
      </c>
      <c r="I26" s="210">
        <f>H26*E26</f>
        <v>180</v>
      </c>
      <c r="J26" s="306">
        <f>(P26*I26)/100000</f>
        <v>3.06</v>
      </c>
      <c r="K26" s="272" t="s">
        <v>296</v>
      </c>
      <c r="L26" s="763">
        <v>41730</v>
      </c>
      <c r="M26" s="315">
        <v>678</v>
      </c>
      <c r="N26" s="101">
        <v>0</v>
      </c>
      <c r="O26" s="315">
        <f t="shared" si="0"/>
        <v>678</v>
      </c>
      <c r="P26" s="304">
        <v>1700</v>
      </c>
    </row>
    <row r="27" spans="1:18" ht="5.25" customHeight="1">
      <c r="A27" s="101"/>
      <c r="B27" s="751"/>
      <c r="C27" s="274"/>
      <c r="D27" s="210"/>
      <c r="E27" s="210"/>
      <c r="F27" s="210"/>
      <c r="G27" s="210"/>
      <c r="H27" s="210"/>
      <c r="I27" s="210"/>
      <c r="J27" s="210"/>
      <c r="K27" s="272"/>
      <c r="L27" s="210"/>
      <c r="M27" s="210"/>
      <c r="N27" s="210"/>
      <c r="O27" s="316"/>
    </row>
    <row r="28" spans="1:18">
      <c r="A28" s="821"/>
      <c r="B28" s="794" t="s">
        <v>413</v>
      </c>
      <c r="C28" s="794"/>
      <c r="D28" s="794"/>
      <c r="E28" s="794"/>
      <c r="F28" s="794"/>
      <c r="G28" s="822">
        <f>SUM(G11:G17)</f>
        <v>26</v>
      </c>
      <c r="H28" s="822">
        <f>SUM(H11:H17)</f>
        <v>630</v>
      </c>
      <c r="I28" s="822">
        <f>SUM(I11:I17)</f>
        <v>1750</v>
      </c>
      <c r="J28" s="796">
        <f>SUM(J10:J26)</f>
        <v>90.8994</v>
      </c>
      <c r="K28" s="792"/>
      <c r="L28" s="794"/>
      <c r="M28" s="794"/>
      <c r="N28" s="794"/>
      <c r="O28" s="797"/>
      <c r="P28" s="798"/>
    </row>
    <row r="29" spans="1:18" ht="20.25">
      <c r="B29" s="750" t="s">
        <v>1541</v>
      </c>
      <c r="C29" s="314"/>
      <c r="D29" s="314"/>
      <c r="E29" s="314"/>
      <c r="F29" s="314"/>
      <c r="G29" s="314"/>
      <c r="H29" s="314"/>
      <c r="I29" s="314"/>
      <c r="J29" s="314"/>
      <c r="K29" s="279"/>
      <c r="L29" s="314"/>
      <c r="M29" s="754"/>
      <c r="N29" s="754"/>
      <c r="O29" s="775"/>
    </row>
    <row r="30" spans="1:18" ht="20.25">
      <c r="B30" s="789"/>
      <c r="C30" s="790" t="s">
        <v>872</v>
      </c>
      <c r="D30" s="314"/>
      <c r="E30" s="314"/>
      <c r="F30" s="314"/>
      <c r="G30" s="314"/>
      <c r="H30" s="314"/>
      <c r="I30" s="314"/>
      <c r="J30" s="314"/>
      <c r="K30" s="314"/>
      <c r="L30" s="314"/>
      <c r="M30" s="754"/>
      <c r="N30" s="754"/>
      <c r="O30" s="775"/>
    </row>
    <row r="31" spans="1:18" ht="25.5">
      <c r="A31" s="101">
        <v>1</v>
      </c>
      <c r="B31" s="307" t="s">
        <v>204</v>
      </c>
      <c r="C31" s="308" t="s">
        <v>369</v>
      </c>
      <c r="D31" s="303" t="s">
        <v>208</v>
      </c>
      <c r="E31" s="309">
        <v>5</v>
      </c>
      <c r="F31" s="309">
        <v>30</v>
      </c>
      <c r="G31" s="309">
        <v>8</v>
      </c>
      <c r="H31" s="309">
        <f t="shared" ref="H31:H36" si="5">G31*F31</f>
        <v>240</v>
      </c>
      <c r="I31" s="309">
        <f t="shared" ref="I31:I36" si="6">H31*E31</f>
        <v>1200</v>
      </c>
      <c r="J31" s="310">
        <f>I31*P31/100000</f>
        <v>19.5</v>
      </c>
      <c r="K31" s="311" t="s">
        <v>306</v>
      </c>
      <c r="L31" s="761" t="s">
        <v>1135</v>
      </c>
      <c r="M31" s="315">
        <v>1993</v>
      </c>
      <c r="N31" s="101">
        <v>400</v>
      </c>
      <c r="O31" s="270">
        <f t="shared" ref="O31:O36" si="7">M31-N31</f>
        <v>1593</v>
      </c>
      <c r="P31" s="312">
        <v>1625</v>
      </c>
      <c r="Q31" s="753">
        <v>19.25</v>
      </c>
      <c r="R31" s="753">
        <v>1625</v>
      </c>
    </row>
    <row r="32" spans="1:18" ht="25.5">
      <c r="A32" s="101">
        <f>A31+1</f>
        <v>2</v>
      </c>
      <c r="B32" s="307" t="s">
        <v>443</v>
      </c>
      <c r="C32" s="308" t="s">
        <v>437</v>
      </c>
      <c r="D32" s="303" t="s">
        <v>208</v>
      </c>
      <c r="E32" s="309">
        <v>5</v>
      </c>
      <c r="F32" s="309">
        <v>30</v>
      </c>
      <c r="G32" s="309">
        <v>8</v>
      </c>
      <c r="H32" s="309">
        <f t="shared" si="5"/>
        <v>240</v>
      </c>
      <c r="I32" s="309">
        <f t="shared" si="6"/>
        <v>1200</v>
      </c>
      <c r="J32" s="310">
        <f>I32*P32/100000</f>
        <v>19.5</v>
      </c>
      <c r="K32" s="311" t="s">
        <v>306</v>
      </c>
      <c r="L32" s="761" t="s">
        <v>1135</v>
      </c>
      <c r="M32" s="315">
        <v>1993</v>
      </c>
      <c r="N32" s="101">
        <v>560</v>
      </c>
      <c r="O32" s="270">
        <f t="shared" si="7"/>
        <v>1433</v>
      </c>
      <c r="P32" s="312">
        <v>1625</v>
      </c>
      <c r="Q32" s="753">
        <v>19.25</v>
      </c>
      <c r="R32" s="753">
        <v>1625</v>
      </c>
    </row>
    <row r="33" spans="1:16" ht="25.5">
      <c r="A33" s="101">
        <f>A32+1</f>
        <v>3</v>
      </c>
      <c r="B33" s="311" t="s">
        <v>15</v>
      </c>
      <c r="C33" s="311" t="s">
        <v>319</v>
      </c>
      <c r="D33" s="313" t="s">
        <v>207</v>
      </c>
      <c r="E33" s="309">
        <v>5</v>
      </c>
      <c r="F33" s="309">
        <v>30</v>
      </c>
      <c r="G33" s="309">
        <v>4</v>
      </c>
      <c r="H33" s="309">
        <f t="shared" si="5"/>
        <v>120</v>
      </c>
      <c r="I33" s="309">
        <f t="shared" si="6"/>
        <v>600</v>
      </c>
      <c r="J33" s="310">
        <f>I33*P33/100000</f>
        <v>9.6</v>
      </c>
      <c r="K33" s="311" t="s">
        <v>306</v>
      </c>
      <c r="L33" s="761" t="s">
        <v>1135</v>
      </c>
      <c r="M33" s="315">
        <v>1628</v>
      </c>
      <c r="N33" s="101">
        <v>380</v>
      </c>
      <c r="O33" s="270">
        <f t="shared" si="7"/>
        <v>1248</v>
      </c>
      <c r="P33" s="312">
        <v>1600</v>
      </c>
    </row>
    <row r="34" spans="1:16" ht="25.5">
      <c r="A34" s="101">
        <f>A33+1</f>
        <v>4</v>
      </c>
      <c r="B34" s="307" t="s">
        <v>438</v>
      </c>
      <c r="C34" s="308" t="s">
        <v>314</v>
      </c>
      <c r="D34" s="313" t="s">
        <v>207</v>
      </c>
      <c r="E34" s="309">
        <v>5</v>
      </c>
      <c r="F34" s="309">
        <v>30</v>
      </c>
      <c r="G34" s="309">
        <v>8</v>
      </c>
      <c r="H34" s="309">
        <f t="shared" si="5"/>
        <v>240</v>
      </c>
      <c r="I34" s="309">
        <f t="shared" si="6"/>
        <v>1200</v>
      </c>
      <c r="J34" s="310">
        <f>(I34*P34)/100000</f>
        <v>19.8</v>
      </c>
      <c r="K34" s="311" t="s">
        <v>306</v>
      </c>
      <c r="L34" s="761" t="s">
        <v>1135</v>
      </c>
      <c r="M34" s="315">
        <v>1628</v>
      </c>
      <c r="N34" s="101">
        <v>455</v>
      </c>
      <c r="O34" s="270">
        <f t="shared" si="7"/>
        <v>1173</v>
      </c>
      <c r="P34" s="312">
        <v>1650</v>
      </c>
    </row>
    <row r="35" spans="1:16" ht="33.75">
      <c r="A35" s="101">
        <f>A34+1</f>
        <v>5</v>
      </c>
      <c r="B35" s="307" t="s">
        <v>316</v>
      </c>
      <c r="C35" s="308" t="s">
        <v>444</v>
      </c>
      <c r="D35" s="303" t="s">
        <v>447</v>
      </c>
      <c r="E35" s="309">
        <v>1</v>
      </c>
      <c r="F35" s="309">
        <v>30</v>
      </c>
      <c r="G35" s="309">
        <v>30</v>
      </c>
      <c r="H35" s="309">
        <f t="shared" si="5"/>
        <v>900</v>
      </c>
      <c r="I35" s="309">
        <f t="shared" si="6"/>
        <v>900</v>
      </c>
      <c r="J35" s="310">
        <f>(P35*I35)/100000</f>
        <v>13.5</v>
      </c>
      <c r="K35" s="311" t="s">
        <v>306</v>
      </c>
      <c r="L35" s="761" t="s">
        <v>1135</v>
      </c>
      <c r="M35" s="315">
        <f>(72+165+485+485+1141+1993+100)*0.9</f>
        <v>3996.9</v>
      </c>
      <c r="N35" s="101">
        <v>1000</v>
      </c>
      <c r="O35" s="270">
        <f t="shared" si="7"/>
        <v>2996.9</v>
      </c>
      <c r="P35" s="312">
        <v>1500</v>
      </c>
    </row>
    <row r="36" spans="1:16" ht="39.75" customHeight="1">
      <c r="A36" s="101">
        <f>A35+1</f>
        <v>6</v>
      </c>
      <c r="B36" s="307" t="s">
        <v>445</v>
      </c>
      <c r="C36" s="308" t="s">
        <v>1117</v>
      </c>
      <c r="D36" s="303" t="s">
        <v>447</v>
      </c>
      <c r="E36" s="309">
        <v>1</v>
      </c>
      <c r="F36" s="309">
        <v>30</v>
      </c>
      <c r="G36" s="309">
        <v>4</v>
      </c>
      <c r="H36" s="309">
        <f t="shared" si="5"/>
        <v>120</v>
      </c>
      <c r="I36" s="309">
        <f t="shared" si="6"/>
        <v>120</v>
      </c>
      <c r="J36" s="310">
        <f>(P36*I36)/100000</f>
        <v>2.202</v>
      </c>
      <c r="K36" s="311" t="s">
        <v>306</v>
      </c>
      <c r="L36" s="761" t="s">
        <v>1135</v>
      </c>
      <c r="M36" s="315">
        <f>(72+165+485+485+1141+1993+100)*0.9</f>
        <v>3996.9</v>
      </c>
      <c r="N36" s="101">
        <v>375</v>
      </c>
      <c r="O36" s="270">
        <f t="shared" si="7"/>
        <v>3621.9</v>
      </c>
      <c r="P36" s="312">
        <v>1835</v>
      </c>
    </row>
    <row r="37" spans="1:16" ht="6.75" customHeight="1">
      <c r="A37" s="309"/>
      <c r="B37" s="307"/>
      <c r="C37" s="308"/>
      <c r="D37" s="303"/>
      <c r="E37" s="309"/>
      <c r="F37" s="309"/>
      <c r="G37" s="309"/>
      <c r="H37" s="309"/>
      <c r="I37" s="309"/>
      <c r="J37" s="310"/>
      <c r="K37" s="311"/>
      <c r="L37" s="309"/>
      <c r="M37" s="309"/>
      <c r="N37" s="309"/>
      <c r="O37" s="317"/>
    </row>
    <row r="38" spans="1:16">
      <c r="A38" s="794"/>
      <c r="B38" s="794" t="s">
        <v>414</v>
      </c>
      <c r="C38" s="794"/>
      <c r="D38" s="794"/>
      <c r="E38" s="794"/>
      <c r="F38" s="794"/>
      <c r="G38" s="823">
        <f>SUM(G35:G36)</f>
        <v>34</v>
      </c>
      <c r="H38" s="823">
        <f>SUM(H31:H37)</f>
        <v>1860</v>
      </c>
      <c r="I38" s="823">
        <f>SUM(I31:I37)</f>
        <v>5220</v>
      </c>
      <c r="J38" s="824">
        <f>SUM(J31:J37)</f>
        <v>84.102000000000004</v>
      </c>
      <c r="K38" s="792"/>
      <c r="L38" s="794"/>
      <c r="M38" s="794"/>
      <c r="N38" s="794"/>
      <c r="O38" s="797"/>
    </row>
    <row r="39" spans="1:16" ht="21" customHeight="1">
      <c r="A39" s="110"/>
      <c r="B39" s="110" t="s">
        <v>1224</v>
      </c>
      <c r="C39" s="111"/>
      <c r="D39" s="111"/>
      <c r="E39" s="111"/>
      <c r="F39" s="111"/>
      <c r="G39" s="111">
        <f>G38+G28</f>
        <v>60</v>
      </c>
      <c r="H39" s="111">
        <f>H38+H28</f>
        <v>2490</v>
      </c>
      <c r="I39" s="111">
        <f>I38+I28</f>
        <v>6970</v>
      </c>
      <c r="J39" s="825">
        <f>J28+J38</f>
        <v>175.00139999999999</v>
      </c>
      <c r="K39" s="110" t="s">
        <v>217</v>
      </c>
      <c r="L39" s="111"/>
      <c r="M39" s="111"/>
      <c r="N39" s="111"/>
      <c r="O39" s="826"/>
    </row>
    <row r="40" spans="1:16" ht="20.25">
      <c r="A40" s="279" t="s">
        <v>230</v>
      </c>
      <c r="B40" s="314" t="s">
        <v>422</v>
      </c>
      <c r="C40" s="314"/>
      <c r="D40" s="314"/>
      <c r="E40" s="314"/>
      <c r="F40" s="314"/>
      <c r="G40" s="314"/>
      <c r="H40" s="314"/>
      <c r="I40" s="314"/>
      <c r="J40" s="314"/>
      <c r="K40" s="314"/>
      <c r="L40" s="114"/>
      <c r="M40" s="98"/>
      <c r="N40" s="98"/>
      <c r="O40" s="318"/>
    </row>
    <row r="41" spans="1:16" ht="20.25">
      <c r="A41" s="279"/>
      <c r="B41" s="793"/>
      <c r="C41" s="786" t="s">
        <v>871</v>
      </c>
      <c r="D41" s="314"/>
      <c r="E41" s="314"/>
      <c r="F41" s="314"/>
      <c r="G41" s="314"/>
      <c r="H41" s="314"/>
      <c r="I41" s="314"/>
      <c r="J41" s="314"/>
      <c r="K41" s="314"/>
      <c r="L41" s="114"/>
      <c r="M41" s="98"/>
      <c r="N41" s="98"/>
      <c r="O41" s="318"/>
    </row>
    <row r="42" spans="1:16" ht="25.5">
      <c r="A42" s="210">
        <v>1</v>
      </c>
      <c r="B42" s="764" t="s">
        <v>1229</v>
      </c>
      <c r="C42" s="143" t="s">
        <v>1517</v>
      </c>
      <c r="D42" s="765" t="s">
        <v>1231</v>
      </c>
      <c r="E42" s="210">
        <v>60</v>
      </c>
      <c r="F42" s="210">
        <v>35</v>
      </c>
      <c r="G42" s="210">
        <v>3</v>
      </c>
      <c r="H42" s="210">
        <f>G42*F42</f>
        <v>105</v>
      </c>
      <c r="I42" s="210">
        <f t="shared" ref="I42:I47" si="8">H42*E42</f>
        <v>6300</v>
      </c>
      <c r="J42" s="271">
        <f>40*G42</f>
        <v>120</v>
      </c>
      <c r="K42" s="143" t="s">
        <v>1162</v>
      </c>
      <c r="L42" s="761" t="s">
        <v>1232</v>
      </c>
      <c r="M42" s="210">
        <v>650</v>
      </c>
      <c r="N42" s="210">
        <v>568</v>
      </c>
      <c r="O42" s="210">
        <f>M42-N42</f>
        <v>82</v>
      </c>
      <c r="P42" s="776">
        <v>4200000</v>
      </c>
    </row>
    <row r="43" spans="1:16" ht="25.5">
      <c r="A43" s="210">
        <f>A42+1</f>
        <v>2</v>
      </c>
      <c r="B43" s="764" t="s">
        <v>1230</v>
      </c>
      <c r="C43" s="143" t="s">
        <v>1564</v>
      </c>
      <c r="D43" s="765" t="s">
        <v>207</v>
      </c>
      <c r="E43" s="210">
        <v>30</v>
      </c>
      <c r="F43" s="210">
        <v>35</v>
      </c>
      <c r="G43" s="210">
        <v>11</v>
      </c>
      <c r="H43" s="210">
        <f>G43*F43</f>
        <v>385</v>
      </c>
      <c r="I43" s="210">
        <f t="shared" si="8"/>
        <v>11550</v>
      </c>
      <c r="J43" s="271">
        <f>23.35*G43</f>
        <v>256.85000000000002</v>
      </c>
      <c r="K43" s="143" t="s">
        <v>273</v>
      </c>
      <c r="L43" s="761" t="s">
        <v>1233</v>
      </c>
      <c r="M43" s="210">
        <v>1628</v>
      </c>
      <c r="N43" s="210">
        <v>595</v>
      </c>
      <c r="O43" s="210">
        <f t="shared" ref="O43:O73" si="9">M43-N43</f>
        <v>1033</v>
      </c>
      <c r="P43" s="776">
        <v>233500</v>
      </c>
    </row>
    <row r="44" spans="1:16" ht="25.5">
      <c r="A44" s="210">
        <f>A43+1</f>
        <v>3</v>
      </c>
      <c r="B44" s="269" t="s">
        <v>1133</v>
      </c>
      <c r="C44" s="143" t="s">
        <v>1131</v>
      </c>
      <c r="D44" s="303" t="s">
        <v>1225</v>
      </c>
      <c r="E44" s="210">
        <v>5</v>
      </c>
      <c r="F44" s="210">
        <v>25</v>
      </c>
      <c r="G44" s="210">
        <v>1</v>
      </c>
      <c r="H44" s="210">
        <f>G44*F44</f>
        <v>25</v>
      </c>
      <c r="I44" s="210">
        <f t="shared" si="8"/>
        <v>125</v>
      </c>
      <c r="J44" s="271">
        <f>P44*I44/100000</f>
        <v>3.75</v>
      </c>
      <c r="K44" s="142" t="s">
        <v>1132</v>
      </c>
      <c r="L44" s="761" t="s">
        <v>1234</v>
      </c>
      <c r="M44" s="315">
        <f>(125+72)*0.9</f>
        <v>177.3</v>
      </c>
      <c r="N44" s="210">
        <v>0</v>
      </c>
      <c r="O44" s="210">
        <f t="shared" si="9"/>
        <v>177.3</v>
      </c>
      <c r="P44" s="304">
        <v>3000</v>
      </c>
    </row>
    <row r="45" spans="1:16" ht="25.5">
      <c r="A45" s="210">
        <f>A44+1</f>
        <v>4</v>
      </c>
      <c r="B45" s="269" t="s">
        <v>1113</v>
      </c>
      <c r="C45" s="143" t="s">
        <v>1112</v>
      </c>
      <c r="D45" s="759" t="s">
        <v>1236</v>
      </c>
      <c r="E45" s="210">
        <v>3</v>
      </c>
      <c r="F45" s="210">
        <v>25</v>
      </c>
      <c r="G45" s="210">
        <v>2</v>
      </c>
      <c r="H45" s="210">
        <f>G45*F45</f>
        <v>50</v>
      </c>
      <c r="I45" s="210">
        <f t="shared" si="8"/>
        <v>150</v>
      </c>
      <c r="J45" s="271">
        <f>P45*I45/100000</f>
        <v>5.25</v>
      </c>
      <c r="K45" s="142" t="s">
        <v>1132</v>
      </c>
      <c r="L45" s="761" t="s">
        <v>1234</v>
      </c>
      <c r="M45" s="315">
        <f>(25+70+125)*0.9</f>
        <v>198</v>
      </c>
      <c r="N45" s="210">
        <v>0</v>
      </c>
      <c r="O45" s="210">
        <f t="shared" si="9"/>
        <v>198</v>
      </c>
      <c r="P45" s="304">
        <v>3500</v>
      </c>
    </row>
    <row r="46" spans="1:16" ht="25.5">
      <c r="A46" s="210">
        <f>A45+1</f>
        <v>5</v>
      </c>
      <c r="B46" s="269" t="s">
        <v>1116</v>
      </c>
      <c r="C46" s="752" t="s">
        <v>1518</v>
      </c>
      <c r="D46" s="759" t="s">
        <v>1236</v>
      </c>
      <c r="E46" s="101">
        <v>2</v>
      </c>
      <c r="F46" s="210">
        <v>25</v>
      </c>
      <c r="G46" s="210">
        <v>1</v>
      </c>
      <c r="H46" s="210">
        <v>25</v>
      </c>
      <c r="I46" s="210">
        <f t="shared" si="8"/>
        <v>50</v>
      </c>
      <c r="J46" s="271">
        <f>(I46*P46)/100000</f>
        <v>2</v>
      </c>
      <c r="K46" s="143" t="s">
        <v>212</v>
      </c>
      <c r="L46" s="761" t="s">
        <v>1234</v>
      </c>
      <c r="M46" s="315">
        <f>(25+70+125)*0.9</f>
        <v>198</v>
      </c>
      <c r="N46" s="210">
        <v>0</v>
      </c>
      <c r="O46" s="210">
        <f t="shared" si="9"/>
        <v>198</v>
      </c>
      <c r="P46" s="776">
        <v>4000</v>
      </c>
    </row>
    <row r="47" spans="1:16" ht="25.5">
      <c r="A47" s="210">
        <f>A46+1</f>
        <v>6</v>
      </c>
      <c r="B47" s="269" t="s">
        <v>234</v>
      </c>
      <c r="C47" s="143" t="s">
        <v>1519</v>
      </c>
      <c r="D47" s="759" t="s">
        <v>1237</v>
      </c>
      <c r="E47" s="210">
        <v>3</v>
      </c>
      <c r="F47" s="210">
        <v>25</v>
      </c>
      <c r="G47" s="210">
        <v>1</v>
      </c>
      <c r="H47" s="210">
        <f>G47*F47</f>
        <v>25</v>
      </c>
      <c r="I47" s="210">
        <f t="shared" si="8"/>
        <v>75</v>
      </c>
      <c r="J47" s="271">
        <f>(I47*P47/100000)</f>
        <v>3</v>
      </c>
      <c r="K47" s="143" t="s">
        <v>296</v>
      </c>
      <c r="L47" s="761" t="s">
        <v>1234</v>
      </c>
      <c r="M47" s="315">
        <f>(70+125)*0.9</f>
        <v>175.5</v>
      </c>
      <c r="N47" s="210">
        <v>0</v>
      </c>
      <c r="O47" s="315">
        <f t="shared" si="9"/>
        <v>175.5</v>
      </c>
      <c r="P47" s="769">
        <v>4000</v>
      </c>
    </row>
    <row r="48" spans="1:16" ht="18.75" customHeight="1">
      <c r="A48" s="279"/>
      <c r="B48" s="793"/>
      <c r="C48" s="790" t="s">
        <v>872</v>
      </c>
      <c r="D48" s="314"/>
      <c r="E48" s="314"/>
      <c r="F48" s="314"/>
      <c r="G48" s="314"/>
      <c r="H48" s="314"/>
      <c r="I48" s="314"/>
      <c r="J48" s="314"/>
      <c r="K48" s="314"/>
      <c r="L48" s="114"/>
      <c r="M48" s="315"/>
      <c r="N48" s="210"/>
      <c r="O48" s="318"/>
    </row>
    <row r="49" spans="1:16" ht="25.5">
      <c r="A49" s="210">
        <f>A47+1</f>
        <v>7</v>
      </c>
      <c r="B49" s="272" t="s">
        <v>315</v>
      </c>
      <c r="C49" s="143" t="s">
        <v>1516</v>
      </c>
      <c r="D49" s="759" t="s">
        <v>227</v>
      </c>
      <c r="E49" s="210">
        <v>1</v>
      </c>
      <c r="F49" s="210">
        <v>30</v>
      </c>
      <c r="G49" s="210">
        <v>32</v>
      </c>
      <c r="H49" s="210">
        <f t="shared" ref="H49:H54" si="10">G49*F49</f>
        <v>960</v>
      </c>
      <c r="I49" s="210">
        <f t="shared" ref="I49:I54" si="11">H49*E49</f>
        <v>960</v>
      </c>
      <c r="J49" s="271">
        <f>P49*I49/100000</f>
        <v>14.4</v>
      </c>
      <c r="K49" s="269" t="s">
        <v>306</v>
      </c>
      <c r="L49" s="761" t="s">
        <v>1234</v>
      </c>
      <c r="M49" s="315">
        <v>3997</v>
      </c>
      <c r="N49" s="210">
        <v>375</v>
      </c>
      <c r="O49" s="315">
        <f t="shared" si="9"/>
        <v>3622</v>
      </c>
      <c r="P49" s="776">
        <v>1500</v>
      </c>
    </row>
    <row r="50" spans="1:16" ht="25.5">
      <c r="A50" s="210">
        <f>A49+1</f>
        <v>8</v>
      </c>
      <c r="B50" s="269" t="s">
        <v>877</v>
      </c>
      <c r="C50" s="143" t="s">
        <v>1520</v>
      </c>
      <c r="D50" s="303" t="s">
        <v>878</v>
      </c>
      <c r="E50" s="210">
        <v>3</v>
      </c>
      <c r="F50" s="210">
        <v>30</v>
      </c>
      <c r="G50" s="210">
        <v>14</v>
      </c>
      <c r="H50" s="210">
        <f t="shared" si="10"/>
        <v>420</v>
      </c>
      <c r="I50" s="210">
        <f t="shared" si="11"/>
        <v>1260</v>
      </c>
      <c r="J50" s="271">
        <f>P50*I50/100000</f>
        <v>25.2</v>
      </c>
      <c r="K50" s="269" t="s">
        <v>306</v>
      </c>
      <c r="L50" s="761" t="s">
        <v>1234</v>
      </c>
      <c r="M50" s="315">
        <v>724</v>
      </c>
      <c r="N50" s="210">
        <v>258</v>
      </c>
      <c r="O50" s="315">
        <f t="shared" si="9"/>
        <v>466</v>
      </c>
      <c r="P50" s="776">
        <v>2000</v>
      </c>
    </row>
    <row r="51" spans="1:16" ht="25.5">
      <c r="A51" s="210">
        <f t="shared" ref="A51:A57" si="12">A50+1</f>
        <v>9</v>
      </c>
      <c r="B51" s="269" t="s">
        <v>204</v>
      </c>
      <c r="C51" s="143" t="s">
        <v>1521</v>
      </c>
      <c r="D51" s="765" t="s">
        <v>208</v>
      </c>
      <c r="E51" s="210">
        <v>5</v>
      </c>
      <c r="F51" s="210">
        <v>30</v>
      </c>
      <c r="G51" s="210">
        <v>14</v>
      </c>
      <c r="H51" s="210">
        <f t="shared" si="10"/>
        <v>420</v>
      </c>
      <c r="I51" s="210">
        <f t="shared" si="11"/>
        <v>2100</v>
      </c>
      <c r="J51" s="271">
        <f t="shared" ref="J51:J57" si="13">(P51*I51)/100000</f>
        <v>33.6</v>
      </c>
      <c r="K51" s="143" t="s">
        <v>309</v>
      </c>
      <c r="L51" s="761" t="s">
        <v>574</v>
      </c>
      <c r="M51" s="315">
        <v>1993</v>
      </c>
      <c r="N51" s="315">
        <v>400</v>
      </c>
      <c r="O51" s="315">
        <f t="shared" si="9"/>
        <v>1593</v>
      </c>
      <c r="P51" s="769">
        <v>1600</v>
      </c>
    </row>
    <row r="52" spans="1:16" ht="25.5">
      <c r="A52" s="210">
        <f t="shared" si="12"/>
        <v>10</v>
      </c>
      <c r="B52" s="269" t="s">
        <v>205</v>
      </c>
      <c r="C52" s="143" t="s">
        <v>1522</v>
      </c>
      <c r="D52" s="765" t="s">
        <v>207</v>
      </c>
      <c r="E52" s="210">
        <v>5</v>
      </c>
      <c r="F52" s="210">
        <v>30</v>
      </c>
      <c r="G52" s="210">
        <v>14</v>
      </c>
      <c r="H52" s="210">
        <f t="shared" si="10"/>
        <v>420</v>
      </c>
      <c r="I52" s="210">
        <f t="shared" si="11"/>
        <v>2100</v>
      </c>
      <c r="J52" s="271">
        <f t="shared" si="13"/>
        <v>37.799999999999997</v>
      </c>
      <c r="K52" s="143" t="s">
        <v>306</v>
      </c>
      <c r="L52" s="761" t="s">
        <v>574</v>
      </c>
      <c r="M52" s="315">
        <v>1628</v>
      </c>
      <c r="N52" s="315">
        <v>455</v>
      </c>
      <c r="O52" s="315">
        <f t="shared" si="9"/>
        <v>1173</v>
      </c>
      <c r="P52" s="769">
        <v>1800</v>
      </c>
    </row>
    <row r="53" spans="1:16" ht="28.5" customHeight="1">
      <c r="A53" s="210">
        <f t="shared" si="12"/>
        <v>11</v>
      </c>
      <c r="B53" s="269" t="s">
        <v>206</v>
      </c>
      <c r="C53" s="143" t="s">
        <v>1523</v>
      </c>
      <c r="D53" s="303" t="s">
        <v>202</v>
      </c>
      <c r="E53" s="210">
        <v>5</v>
      </c>
      <c r="F53" s="210">
        <v>25</v>
      </c>
      <c r="G53" s="210">
        <v>14</v>
      </c>
      <c r="H53" s="210">
        <f t="shared" si="10"/>
        <v>350</v>
      </c>
      <c r="I53" s="210">
        <f t="shared" si="11"/>
        <v>1750</v>
      </c>
      <c r="J53" s="271">
        <f t="shared" si="13"/>
        <v>31.5</v>
      </c>
      <c r="K53" s="143" t="s">
        <v>306</v>
      </c>
      <c r="L53" s="761" t="s">
        <v>574</v>
      </c>
      <c r="M53" s="315">
        <v>2004</v>
      </c>
      <c r="N53" s="315">
        <v>225</v>
      </c>
      <c r="O53" s="315">
        <f t="shared" si="9"/>
        <v>1779</v>
      </c>
      <c r="P53" s="769">
        <v>1800</v>
      </c>
    </row>
    <row r="54" spans="1:16" ht="25.5">
      <c r="A54" s="210">
        <f t="shared" si="12"/>
        <v>12</v>
      </c>
      <c r="B54" s="269" t="s">
        <v>440</v>
      </c>
      <c r="C54" s="143" t="s">
        <v>1524</v>
      </c>
      <c r="D54" s="303" t="s">
        <v>1277</v>
      </c>
      <c r="E54" s="210">
        <v>2</v>
      </c>
      <c r="F54" s="210">
        <v>30</v>
      </c>
      <c r="G54" s="210">
        <v>2</v>
      </c>
      <c r="H54" s="210">
        <f t="shared" si="10"/>
        <v>60</v>
      </c>
      <c r="I54" s="210">
        <f t="shared" si="11"/>
        <v>120</v>
      </c>
      <c r="J54" s="271">
        <f t="shared" si="13"/>
        <v>2.16</v>
      </c>
      <c r="K54" s="269" t="s">
        <v>296</v>
      </c>
      <c r="L54" s="761" t="s">
        <v>574</v>
      </c>
      <c r="M54" s="315">
        <v>2877</v>
      </c>
      <c r="N54" s="315">
        <v>0</v>
      </c>
      <c r="O54" s="315">
        <f t="shared" si="9"/>
        <v>2877</v>
      </c>
      <c r="P54" s="304">
        <v>1800</v>
      </c>
    </row>
    <row r="55" spans="1:16" ht="24">
      <c r="A55" s="210">
        <f t="shared" si="12"/>
        <v>13</v>
      </c>
      <c r="B55" s="305" t="s">
        <v>1129</v>
      </c>
      <c r="C55" s="143" t="s">
        <v>319</v>
      </c>
      <c r="D55" s="303" t="s">
        <v>1212</v>
      </c>
      <c r="E55" s="210">
        <v>6</v>
      </c>
      <c r="F55" s="210">
        <v>22</v>
      </c>
      <c r="G55" s="210">
        <v>3</v>
      </c>
      <c r="H55" s="210">
        <f>G55*F55</f>
        <v>66</v>
      </c>
      <c r="I55" s="210">
        <f>H55*E55</f>
        <v>396</v>
      </c>
      <c r="J55" s="271">
        <f t="shared" si="13"/>
        <v>9.9</v>
      </c>
      <c r="K55" s="272" t="s">
        <v>296</v>
      </c>
      <c r="L55" s="753" t="s">
        <v>946</v>
      </c>
      <c r="M55" s="315">
        <v>64</v>
      </c>
      <c r="N55" s="101">
        <v>0</v>
      </c>
      <c r="O55" s="315">
        <f>M55-N55</f>
        <v>64</v>
      </c>
      <c r="P55" s="304">
        <v>2500</v>
      </c>
    </row>
    <row r="56" spans="1:16" ht="25.5">
      <c r="A56" s="210">
        <f t="shared" si="12"/>
        <v>14</v>
      </c>
      <c r="B56" s="765" t="s">
        <v>1534</v>
      </c>
      <c r="C56" s="143" t="s">
        <v>1532</v>
      </c>
      <c r="D56" s="303" t="s">
        <v>1533</v>
      </c>
      <c r="E56" s="210">
        <v>3</v>
      </c>
      <c r="F56" s="210">
        <v>30</v>
      </c>
      <c r="G56" s="210">
        <v>64</v>
      </c>
      <c r="H56" s="210">
        <f>G56*F56</f>
        <v>1920</v>
      </c>
      <c r="I56" s="210">
        <f>H56*E56</f>
        <v>5760</v>
      </c>
      <c r="J56" s="271">
        <f t="shared" si="13"/>
        <v>48.96</v>
      </c>
      <c r="K56" s="272" t="s">
        <v>1535</v>
      </c>
      <c r="L56" s="799" t="s">
        <v>1536</v>
      </c>
      <c r="M56" s="315">
        <f>50*64</f>
        <v>3200</v>
      </c>
      <c r="N56" s="101">
        <v>0</v>
      </c>
      <c r="O56" s="315">
        <v>3200</v>
      </c>
      <c r="P56" s="304">
        <v>850</v>
      </c>
    </row>
    <row r="57" spans="1:16" ht="28.5" customHeight="1">
      <c r="A57" s="210">
        <f t="shared" si="12"/>
        <v>15</v>
      </c>
      <c r="B57" s="307" t="s">
        <v>1136</v>
      </c>
      <c r="C57" s="308" t="s">
        <v>1137</v>
      </c>
      <c r="D57" s="303" t="s">
        <v>202</v>
      </c>
      <c r="E57" s="309">
        <v>5</v>
      </c>
      <c r="F57" s="309">
        <v>25</v>
      </c>
      <c r="G57" s="309">
        <v>2</v>
      </c>
      <c r="H57" s="309">
        <f>G57*F57</f>
        <v>50</v>
      </c>
      <c r="I57" s="309">
        <f>H57*E57</f>
        <v>250</v>
      </c>
      <c r="J57" s="310">
        <f t="shared" si="13"/>
        <v>5</v>
      </c>
      <c r="K57" s="311" t="s">
        <v>306</v>
      </c>
      <c r="L57" s="761" t="s">
        <v>1135</v>
      </c>
      <c r="M57" s="315">
        <v>1936</v>
      </c>
      <c r="N57" s="315">
        <v>0</v>
      </c>
      <c r="O57" s="315">
        <f t="shared" si="9"/>
        <v>1936</v>
      </c>
      <c r="P57" s="312">
        <v>2000</v>
      </c>
    </row>
    <row r="58" spans="1:16" ht="20.25">
      <c r="A58" s="279"/>
      <c r="B58" s="793"/>
      <c r="C58" s="786" t="s">
        <v>875</v>
      </c>
      <c r="D58" s="314"/>
      <c r="E58" s="314"/>
      <c r="F58" s="314"/>
      <c r="G58" s="314"/>
      <c r="H58" s="314"/>
      <c r="I58" s="314"/>
      <c r="J58" s="314"/>
      <c r="K58" s="314"/>
      <c r="L58" s="114"/>
      <c r="M58" s="98"/>
      <c r="N58" s="98"/>
      <c r="O58" s="315"/>
    </row>
    <row r="59" spans="1:16" ht="25.5">
      <c r="A59" s="210">
        <f>A57+1</f>
        <v>16</v>
      </c>
      <c r="B59" s="272" t="s">
        <v>937</v>
      </c>
      <c r="C59" s="752" t="s">
        <v>1565</v>
      </c>
      <c r="D59" s="303" t="s">
        <v>210</v>
      </c>
      <c r="E59" s="766">
        <v>5</v>
      </c>
      <c r="F59" s="766">
        <v>16</v>
      </c>
      <c r="G59" s="766">
        <v>10</v>
      </c>
      <c r="H59" s="766">
        <v>250</v>
      </c>
      <c r="I59" s="766">
        <f t="shared" ref="I59:I67" si="14">H59*E59</f>
        <v>1250</v>
      </c>
      <c r="J59" s="767">
        <f>(I59*P59)/100000</f>
        <v>37.5</v>
      </c>
      <c r="K59" s="752" t="s">
        <v>212</v>
      </c>
      <c r="L59" s="761" t="s">
        <v>574</v>
      </c>
      <c r="M59" s="210">
        <v>100</v>
      </c>
      <c r="N59" s="210">
        <v>0</v>
      </c>
      <c r="O59" s="315">
        <f t="shared" si="9"/>
        <v>100</v>
      </c>
      <c r="P59" s="776">
        <v>3000</v>
      </c>
    </row>
    <row r="60" spans="1:16">
      <c r="A60" s="210">
        <f>A59+1</f>
        <v>17</v>
      </c>
      <c r="B60" s="365" t="s">
        <v>937</v>
      </c>
      <c r="C60" s="366" t="s">
        <v>1525</v>
      </c>
      <c r="D60" s="344" t="s">
        <v>1294</v>
      </c>
      <c r="E60" s="328">
        <v>5</v>
      </c>
      <c r="F60" s="328">
        <v>16</v>
      </c>
      <c r="G60" s="328">
        <v>4</v>
      </c>
      <c r="H60" s="328">
        <f t="shared" ref="H60:H67" si="15">G60*F60</f>
        <v>64</v>
      </c>
      <c r="I60" s="328">
        <f t="shared" si="14"/>
        <v>320</v>
      </c>
      <c r="J60" s="367">
        <f>P60*I60/100000</f>
        <v>9.6</v>
      </c>
      <c r="K60" s="328" t="s">
        <v>296</v>
      </c>
      <c r="L60" s="369">
        <v>41518</v>
      </c>
      <c r="M60" s="210"/>
      <c r="N60" s="210"/>
      <c r="O60" s="315"/>
      <c r="P60" s="776">
        <v>3000</v>
      </c>
    </row>
    <row r="61" spans="1:16">
      <c r="A61" s="210">
        <f t="shared" ref="A61:A67" si="16">A60+1</f>
        <v>18</v>
      </c>
      <c r="B61" s="365" t="s">
        <v>937</v>
      </c>
      <c r="C61" s="366" t="s">
        <v>1526</v>
      </c>
      <c r="D61" s="344" t="s">
        <v>1294</v>
      </c>
      <c r="E61" s="328">
        <v>5</v>
      </c>
      <c r="F61" s="328">
        <v>16</v>
      </c>
      <c r="G61" s="328">
        <v>1</v>
      </c>
      <c r="H61" s="328">
        <f t="shared" si="15"/>
        <v>16</v>
      </c>
      <c r="I61" s="328">
        <f t="shared" si="14"/>
        <v>80</v>
      </c>
      <c r="J61" s="367">
        <f>P61*I61/100000</f>
        <v>2.4</v>
      </c>
      <c r="K61" s="328" t="s">
        <v>296</v>
      </c>
      <c r="L61" s="369">
        <v>41518</v>
      </c>
      <c r="M61" s="210"/>
      <c r="N61" s="210"/>
      <c r="O61" s="315"/>
      <c r="P61" s="776">
        <v>3000</v>
      </c>
    </row>
    <row r="62" spans="1:16" ht="25.5">
      <c r="A62" s="210">
        <f t="shared" si="16"/>
        <v>19</v>
      </c>
      <c r="B62" s="272" t="s">
        <v>937</v>
      </c>
      <c r="C62" s="752" t="s">
        <v>1566</v>
      </c>
      <c r="D62" s="303" t="s">
        <v>1278</v>
      </c>
      <c r="E62" s="766">
        <v>4</v>
      </c>
      <c r="F62" s="766">
        <v>16</v>
      </c>
      <c r="G62" s="766">
        <v>10</v>
      </c>
      <c r="H62" s="766">
        <f t="shared" si="15"/>
        <v>160</v>
      </c>
      <c r="I62" s="766">
        <f t="shared" si="14"/>
        <v>640</v>
      </c>
      <c r="J62" s="767">
        <f>(I62*P62)/100000</f>
        <v>19.84</v>
      </c>
      <c r="K62" s="752" t="s">
        <v>212</v>
      </c>
      <c r="L62" s="761" t="s">
        <v>574</v>
      </c>
      <c r="M62" s="210">
        <v>1358</v>
      </c>
      <c r="N62" s="210">
        <v>275</v>
      </c>
      <c r="O62" s="315">
        <f t="shared" ref="O62:O67" si="17">M62-N62</f>
        <v>1083</v>
      </c>
      <c r="P62" s="776">
        <v>3100</v>
      </c>
    </row>
    <row r="63" spans="1:16" ht="25.5">
      <c r="A63" s="210">
        <f t="shared" si="16"/>
        <v>20</v>
      </c>
      <c r="B63" s="269" t="s">
        <v>1271</v>
      </c>
      <c r="C63" s="143" t="s">
        <v>1580</v>
      </c>
      <c r="D63" s="303" t="s">
        <v>1567</v>
      </c>
      <c r="E63" s="210">
        <v>3</v>
      </c>
      <c r="F63" s="210">
        <v>16</v>
      </c>
      <c r="G63" s="210">
        <v>16</v>
      </c>
      <c r="H63" s="210">
        <f t="shared" si="15"/>
        <v>256</v>
      </c>
      <c r="I63" s="210">
        <f t="shared" si="14"/>
        <v>768</v>
      </c>
      <c r="J63" s="271">
        <f>(P63*I63)/100000</f>
        <v>23.04</v>
      </c>
      <c r="K63" s="272" t="s">
        <v>296</v>
      </c>
      <c r="L63" s="761" t="s">
        <v>1138</v>
      </c>
      <c r="M63" s="315">
        <v>2128</v>
      </c>
      <c r="N63" s="101">
        <v>500</v>
      </c>
      <c r="O63" s="315">
        <f t="shared" si="17"/>
        <v>1628</v>
      </c>
      <c r="P63" s="304">
        <v>3000</v>
      </c>
    </row>
    <row r="64" spans="1:16" ht="25.5">
      <c r="A64" s="210">
        <f t="shared" si="16"/>
        <v>21</v>
      </c>
      <c r="B64" s="210" t="s">
        <v>1572</v>
      </c>
      <c r="C64" s="143" t="s">
        <v>1568</v>
      </c>
      <c r="D64" s="303" t="s">
        <v>1547</v>
      </c>
      <c r="E64" s="210">
        <v>3</v>
      </c>
      <c r="F64" s="210">
        <v>30</v>
      </c>
      <c r="G64" s="210">
        <v>10</v>
      </c>
      <c r="H64" s="210">
        <f t="shared" si="15"/>
        <v>300</v>
      </c>
      <c r="I64" s="210">
        <f t="shared" si="14"/>
        <v>900</v>
      </c>
      <c r="J64" s="271">
        <f>I64*P64/100000</f>
        <v>36</v>
      </c>
      <c r="K64" s="272" t="s">
        <v>296</v>
      </c>
      <c r="L64" s="761" t="s">
        <v>1554</v>
      </c>
      <c r="M64" s="315">
        <v>1872</v>
      </c>
      <c r="N64" s="101">
        <v>0</v>
      </c>
      <c r="O64" s="315">
        <f t="shared" si="17"/>
        <v>1872</v>
      </c>
      <c r="P64" s="304">
        <v>4000</v>
      </c>
    </row>
    <row r="65" spans="1:16" ht="25.5">
      <c r="A65" s="210">
        <f t="shared" si="16"/>
        <v>22</v>
      </c>
      <c r="B65" s="305" t="s">
        <v>1550</v>
      </c>
      <c r="C65" s="143" t="s">
        <v>1569</v>
      </c>
      <c r="D65" s="303" t="s">
        <v>1277</v>
      </c>
      <c r="E65" s="210">
        <v>3</v>
      </c>
      <c r="F65" s="210">
        <v>30</v>
      </c>
      <c r="G65" s="210">
        <v>30</v>
      </c>
      <c r="H65" s="210">
        <f t="shared" si="15"/>
        <v>900</v>
      </c>
      <c r="I65" s="210">
        <f t="shared" si="14"/>
        <v>2700</v>
      </c>
      <c r="J65" s="271">
        <f>I65*P65/100000</f>
        <v>108</v>
      </c>
      <c r="K65" s="272" t="s">
        <v>296</v>
      </c>
      <c r="L65" s="761" t="s">
        <v>1555</v>
      </c>
      <c r="M65" s="315">
        <v>1800</v>
      </c>
      <c r="N65" s="101">
        <v>0</v>
      </c>
      <c r="O65" s="315">
        <f t="shared" si="17"/>
        <v>1800</v>
      </c>
      <c r="P65" s="304">
        <v>4000</v>
      </c>
    </row>
    <row r="66" spans="1:16" ht="25.5">
      <c r="A66" s="210">
        <f t="shared" si="16"/>
        <v>23</v>
      </c>
      <c r="B66" s="210" t="s">
        <v>1552</v>
      </c>
      <c r="C66" s="143" t="s">
        <v>1570</v>
      </c>
      <c r="D66" s="303" t="s">
        <v>1548</v>
      </c>
      <c r="E66" s="210">
        <v>1</v>
      </c>
      <c r="F66" s="210">
        <v>30</v>
      </c>
      <c r="G66" s="210">
        <v>20</v>
      </c>
      <c r="H66" s="210">
        <f t="shared" si="15"/>
        <v>600</v>
      </c>
      <c r="I66" s="210">
        <f t="shared" si="14"/>
        <v>600</v>
      </c>
      <c r="J66" s="271">
        <f>I66*P66/100000</f>
        <v>18</v>
      </c>
      <c r="K66" s="272" t="s">
        <v>1553</v>
      </c>
      <c r="L66" s="761" t="s">
        <v>1556</v>
      </c>
      <c r="M66" s="315">
        <v>640</v>
      </c>
      <c r="N66" s="101">
        <v>0</v>
      </c>
      <c r="O66" s="315">
        <f t="shared" si="17"/>
        <v>640</v>
      </c>
      <c r="P66" s="304">
        <v>3000</v>
      </c>
    </row>
    <row r="67" spans="1:16" ht="25.5">
      <c r="A67" s="210">
        <f t="shared" si="16"/>
        <v>24</v>
      </c>
      <c r="B67" s="210" t="s">
        <v>1551</v>
      </c>
      <c r="C67" s="143" t="s">
        <v>1571</v>
      </c>
      <c r="D67" s="303" t="s">
        <v>1549</v>
      </c>
      <c r="E67" s="210">
        <v>1</v>
      </c>
      <c r="F67" s="210">
        <v>10</v>
      </c>
      <c r="G67" s="210">
        <v>64</v>
      </c>
      <c r="H67" s="210">
        <f t="shared" si="15"/>
        <v>640</v>
      </c>
      <c r="I67" s="210">
        <f t="shared" si="14"/>
        <v>640</v>
      </c>
      <c r="J67" s="271">
        <f>I67*P67/100000</f>
        <v>19.2</v>
      </c>
      <c r="K67" s="272" t="s">
        <v>1553</v>
      </c>
      <c r="L67" s="761" t="s">
        <v>1557</v>
      </c>
      <c r="M67" s="315">
        <v>640</v>
      </c>
      <c r="N67" s="101">
        <v>0</v>
      </c>
      <c r="O67" s="315">
        <f t="shared" si="17"/>
        <v>640</v>
      </c>
      <c r="P67" s="304">
        <v>3000</v>
      </c>
    </row>
    <row r="69" spans="1:16" ht="24">
      <c r="A69" s="279"/>
      <c r="B69" s="793"/>
      <c r="C69" s="788" t="s">
        <v>1115</v>
      </c>
      <c r="D69" s="314"/>
      <c r="E69" s="314"/>
      <c r="F69" s="314"/>
      <c r="G69" s="314" t="s">
        <v>217</v>
      </c>
      <c r="H69" s="314"/>
      <c r="I69" s="314"/>
      <c r="J69" s="314"/>
      <c r="K69" s="314"/>
      <c r="L69" s="114"/>
      <c r="M69" s="98"/>
      <c r="N69" s="98"/>
      <c r="O69" s="315"/>
    </row>
    <row r="70" spans="1:16" ht="24">
      <c r="A70" s="101">
        <f>A67+1</f>
        <v>25</v>
      </c>
      <c r="B70" s="272" t="s">
        <v>1221</v>
      </c>
      <c r="C70" s="143" t="s">
        <v>1581</v>
      </c>
      <c r="D70" s="303" t="s">
        <v>211</v>
      </c>
      <c r="E70" s="210">
        <v>2</v>
      </c>
      <c r="F70" s="210">
        <v>30</v>
      </c>
      <c r="G70" s="210">
        <v>5</v>
      </c>
      <c r="H70" s="210">
        <f>G70*F70</f>
        <v>150</v>
      </c>
      <c r="I70" s="210">
        <f>H70*E70</f>
        <v>300</v>
      </c>
      <c r="J70" s="271">
        <f>(P70*I70)/100000</f>
        <v>6</v>
      </c>
      <c r="K70" s="272" t="s">
        <v>296</v>
      </c>
      <c r="L70" s="763">
        <v>41730</v>
      </c>
      <c r="M70" s="210">
        <v>1198</v>
      </c>
      <c r="N70" s="210">
        <v>0</v>
      </c>
      <c r="O70" s="315">
        <f t="shared" si="9"/>
        <v>1198</v>
      </c>
      <c r="P70" s="769">
        <v>2000</v>
      </c>
    </row>
    <row r="71" spans="1:16">
      <c r="A71" s="101">
        <f>A70+1</f>
        <v>26</v>
      </c>
      <c r="B71" s="272" t="s">
        <v>1222</v>
      </c>
      <c r="C71" s="143" t="s">
        <v>1219</v>
      </c>
      <c r="D71" s="303" t="s">
        <v>211</v>
      </c>
      <c r="E71" s="210">
        <v>2</v>
      </c>
      <c r="F71" s="210">
        <v>30</v>
      </c>
      <c r="G71" s="210">
        <v>5</v>
      </c>
      <c r="H71" s="210">
        <f>G71*F71</f>
        <v>150</v>
      </c>
      <c r="I71" s="210">
        <f>H71*E71</f>
        <v>300</v>
      </c>
      <c r="J71" s="271">
        <f>(P71*I71)/100000</f>
        <v>6</v>
      </c>
      <c r="K71" s="272" t="s">
        <v>296</v>
      </c>
      <c r="L71" s="763">
        <v>41730</v>
      </c>
      <c r="M71" s="768">
        <v>1198</v>
      </c>
      <c r="N71" s="210">
        <v>0</v>
      </c>
      <c r="O71" s="315">
        <f t="shared" si="9"/>
        <v>1198</v>
      </c>
      <c r="P71" s="769">
        <v>2000</v>
      </c>
    </row>
    <row r="72" spans="1:16" ht="36">
      <c r="A72" s="101">
        <f>A71+1</f>
        <v>27</v>
      </c>
      <c r="B72" s="210" t="s">
        <v>104</v>
      </c>
      <c r="C72" s="143" t="s">
        <v>1545</v>
      </c>
      <c r="D72" s="141" t="s">
        <v>297</v>
      </c>
      <c r="E72" s="141">
        <v>3</v>
      </c>
      <c r="F72" s="141">
        <v>30</v>
      </c>
      <c r="G72" s="141">
        <v>7</v>
      </c>
      <c r="H72" s="141">
        <f>F72*G72</f>
        <v>210</v>
      </c>
      <c r="I72" s="141">
        <f>H72*E72</f>
        <v>630</v>
      </c>
      <c r="J72" s="292">
        <f>(I72*P72)/100000</f>
        <v>11.34</v>
      </c>
      <c r="K72" s="269" t="s">
        <v>296</v>
      </c>
      <c r="L72" s="141" t="s">
        <v>574</v>
      </c>
      <c r="M72" s="315">
        <f>(14*280)*0.5</f>
        <v>1960</v>
      </c>
      <c r="N72" s="101">
        <v>460</v>
      </c>
      <c r="O72" s="270">
        <f t="shared" si="9"/>
        <v>1500</v>
      </c>
      <c r="P72" s="755">
        <v>1800</v>
      </c>
    </row>
    <row r="73" spans="1:16" ht="24">
      <c r="A73" s="101">
        <f>A72+1</f>
        <v>28</v>
      </c>
      <c r="B73" s="269" t="s">
        <v>1223</v>
      </c>
      <c r="C73" s="143" t="s">
        <v>1130</v>
      </c>
      <c r="D73" s="313" t="s">
        <v>1279</v>
      </c>
      <c r="E73" s="210">
        <v>2</v>
      </c>
      <c r="F73" s="210">
        <v>30</v>
      </c>
      <c r="G73" s="210">
        <v>5</v>
      </c>
      <c r="H73" s="210">
        <f>G73*F73</f>
        <v>150</v>
      </c>
      <c r="I73" s="210">
        <f>H73*E73</f>
        <v>300</v>
      </c>
      <c r="J73" s="271">
        <f>(P73*I73)/100000</f>
        <v>6</v>
      </c>
      <c r="K73" s="272" t="s">
        <v>296</v>
      </c>
      <c r="L73" s="763">
        <v>41730</v>
      </c>
      <c r="M73" s="777">
        <v>1198</v>
      </c>
      <c r="N73" s="101">
        <v>0</v>
      </c>
      <c r="O73" s="315">
        <f t="shared" si="9"/>
        <v>1198</v>
      </c>
      <c r="P73" s="304">
        <v>2000</v>
      </c>
    </row>
    <row r="74" spans="1:16" ht="17.25" customHeight="1">
      <c r="A74" s="792" t="s">
        <v>423</v>
      </c>
      <c r="B74" s="794"/>
      <c r="C74" s="794"/>
      <c r="D74" s="794"/>
      <c r="E74" s="794"/>
      <c r="F74" s="794"/>
      <c r="G74" s="795">
        <f>SUM(G42:G73)</f>
        <v>365</v>
      </c>
      <c r="H74" s="795">
        <f>SUM(H42:H73)</f>
        <v>9127</v>
      </c>
      <c r="I74" s="795">
        <f>SUM(I42:I73)</f>
        <v>42374</v>
      </c>
      <c r="J74" s="796">
        <f>SUM(J42:J73)</f>
        <v>902.29000000000008</v>
      </c>
      <c r="K74" s="792"/>
      <c r="L74" s="794"/>
      <c r="M74" s="794"/>
      <c r="N74" s="794"/>
      <c r="O74" s="797"/>
      <c r="P74" s="798"/>
    </row>
  </sheetData>
  <mergeCells count="16">
    <mergeCell ref="A1:O1"/>
    <mergeCell ref="A2:O2"/>
    <mergeCell ref="A3:O3"/>
    <mergeCell ref="M4:O4"/>
    <mergeCell ref="L4:L5"/>
    <mergeCell ref="K4:K5"/>
    <mergeCell ref="J4:J5"/>
    <mergeCell ref="I4:I5"/>
    <mergeCell ref="H4:H5"/>
    <mergeCell ref="G4:G5"/>
    <mergeCell ref="F4:F5"/>
    <mergeCell ref="E4:E5"/>
    <mergeCell ref="D4:D5"/>
    <mergeCell ref="C4:C5"/>
    <mergeCell ref="B4:B5"/>
    <mergeCell ref="A4:A5"/>
  </mergeCells>
  <printOptions horizontalCentered="1"/>
  <pageMargins left="0.75" right="0.75" top="0.85" bottom="0.85" header="0.3" footer="0.3"/>
  <pageSetup paperSize="9" scale="85" orientation="landscape" r:id="rId1"/>
  <headerFooter>
    <oddHeader xml:space="preserve">&amp;R&amp;14PLAN REVENUE BUDGET FY 2013-14&amp;10 </oddHeader>
    <oddFooter xml:space="preserve">&amp;RPage &amp;P+24&amp; 
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L35"/>
  <sheetViews>
    <sheetView workbookViewId="0">
      <selection activeCell="G8" sqref="G8"/>
    </sheetView>
  </sheetViews>
  <sheetFormatPr defaultRowHeight="12.75"/>
  <cols>
    <col min="1" max="1" width="5.140625" style="4" customWidth="1"/>
    <col min="2" max="2" width="67.5703125" style="4" customWidth="1"/>
    <col min="3" max="3" width="9.5703125" style="4" customWidth="1"/>
    <col min="4" max="4" width="10.7109375" style="4" customWidth="1"/>
    <col min="5" max="5" width="11.5703125" style="4" customWidth="1"/>
    <col min="6" max="6" width="10.85546875" style="4" customWidth="1"/>
    <col min="7" max="7" width="11.42578125" style="4" customWidth="1"/>
    <col min="8" max="8" width="21.5703125" style="4" customWidth="1"/>
    <col min="9" max="9" width="9.140625" style="4"/>
    <col min="10" max="10" width="24" style="4" customWidth="1"/>
    <col min="11" max="16384" width="9.140625" style="4"/>
  </cols>
  <sheetData>
    <row r="1" spans="1:12" ht="19.5" customHeight="1">
      <c r="A1" s="1203" t="s">
        <v>23</v>
      </c>
      <c r="B1" s="1204"/>
      <c r="C1" s="1204"/>
      <c r="D1" s="1204"/>
      <c r="E1" s="1204"/>
      <c r="F1" s="1204"/>
      <c r="G1" s="1204"/>
      <c r="H1" s="1205"/>
      <c r="I1" s="28"/>
      <c r="J1" s="28"/>
      <c r="K1" s="28"/>
      <c r="L1" s="28"/>
    </row>
    <row r="2" spans="1:12" ht="19.5" customHeight="1">
      <c r="A2" s="1206" t="s">
        <v>4</v>
      </c>
      <c r="B2" s="1207"/>
      <c r="C2" s="1207"/>
      <c r="D2" s="1207"/>
      <c r="E2" s="1207"/>
      <c r="F2" s="1207"/>
      <c r="G2" s="1207"/>
      <c r="H2" s="1208"/>
      <c r="I2" s="31"/>
      <c r="J2" s="31"/>
      <c r="K2" s="32"/>
      <c r="L2" s="28"/>
    </row>
    <row r="3" spans="1:12" ht="19.5" customHeight="1">
      <c r="A3" s="1209" t="s">
        <v>448</v>
      </c>
      <c r="B3" s="1210"/>
      <c r="C3" s="1210"/>
      <c r="D3" s="1210"/>
      <c r="E3" s="1210"/>
      <c r="F3" s="1210"/>
      <c r="G3" s="1210"/>
      <c r="H3" s="1211"/>
      <c r="I3" s="28"/>
      <c r="J3" s="28"/>
      <c r="K3" s="28"/>
      <c r="L3" s="28"/>
    </row>
    <row r="4" spans="1:12" ht="15" customHeight="1">
      <c r="A4" s="1198" t="s">
        <v>2</v>
      </c>
      <c r="B4" s="1200" t="s">
        <v>5</v>
      </c>
      <c r="C4" s="1215" t="s">
        <v>449</v>
      </c>
      <c r="D4" s="1216"/>
      <c r="E4" s="1216"/>
      <c r="F4" s="1217"/>
      <c r="G4" s="1198" t="s">
        <v>373</v>
      </c>
      <c r="H4" s="1200" t="s">
        <v>302</v>
      </c>
      <c r="I4" s="33"/>
      <c r="J4" s="28"/>
      <c r="K4" s="28"/>
      <c r="L4" s="34"/>
    </row>
    <row r="5" spans="1:12" ht="24">
      <c r="A5" s="1199"/>
      <c r="B5" s="1201"/>
      <c r="C5" s="67" t="s">
        <v>1114</v>
      </c>
      <c r="D5" s="67" t="s">
        <v>1210</v>
      </c>
      <c r="E5" s="67" t="s">
        <v>107</v>
      </c>
      <c r="F5" s="67" t="s">
        <v>301</v>
      </c>
      <c r="G5" s="1199"/>
      <c r="H5" s="1201"/>
    </row>
    <row r="6" spans="1:12" s="6" customFormat="1" ht="11.25" customHeight="1">
      <c r="A6" s="29">
        <v>1</v>
      </c>
      <c r="B6" s="29">
        <v>2</v>
      </c>
      <c r="C6" s="68">
        <v>3</v>
      </c>
      <c r="D6" s="68">
        <v>4</v>
      </c>
      <c r="E6" s="68">
        <v>5</v>
      </c>
      <c r="F6" s="68">
        <v>6</v>
      </c>
      <c r="G6" s="68">
        <v>7</v>
      </c>
      <c r="H6" s="29">
        <v>8</v>
      </c>
    </row>
    <row r="7" spans="1:12" ht="19.5" customHeight="1">
      <c r="A7" s="41" t="s">
        <v>29</v>
      </c>
      <c r="B7" s="42"/>
      <c r="C7" s="42"/>
      <c r="D7" s="42"/>
      <c r="E7" s="42"/>
      <c r="F7" s="42"/>
      <c r="G7" s="42"/>
      <c r="H7" s="43"/>
    </row>
    <row r="8" spans="1:12" ht="15" customHeight="1">
      <c r="A8" s="47">
        <v>1</v>
      </c>
      <c r="B8" s="48" t="s">
        <v>4</v>
      </c>
      <c r="C8" s="49">
        <f>'Plan Revenue 13-14'!A26</f>
        <v>14</v>
      </c>
      <c r="D8" s="49">
        <f>'Plan Revenue 13-14'!G28</f>
        <v>26</v>
      </c>
      <c r="E8" s="49">
        <f>'Plan Revenue 13-14'!H28</f>
        <v>630</v>
      </c>
      <c r="F8" s="49">
        <f>'Plan Revenue 13-14'!I28</f>
        <v>1750</v>
      </c>
      <c r="G8" s="50">
        <v>90</v>
      </c>
      <c r="H8" s="50"/>
    </row>
    <row r="9" spans="1:12" ht="15" customHeight="1">
      <c r="A9" s="47">
        <v>2</v>
      </c>
      <c r="B9" s="48" t="s">
        <v>31</v>
      </c>
      <c r="C9" s="49">
        <f>'Plan Revenue 13-14'!A36</f>
        <v>6</v>
      </c>
      <c r="D9" s="49">
        <f>'Plan Revenue 13-14'!G38</f>
        <v>34</v>
      </c>
      <c r="E9" s="49">
        <f>'Plan Revenue 13-14'!H38</f>
        <v>1860</v>
      </c>
      <c r="F9" s="49">
        <f>'Plan Revenue 13-14'!I38</f>
        <v>5220</v>
      </c>
      <c r="G9" s="50">
        <v>85</v>
      </c>
      <c r="H9" s="47"/>
    </row>
    <row r="10" spans="1:12" s="13" customFormat="1" ht="15" customHeight="1">
      <c r="A10" s="816"/>
      <c r="B10" s="817" t="s">
        <v>1126</v>
      </c>
      <c r="C10" s="818">
        <f>SUM(C8:C9)</f>
        <v>20</v>
      </c>
      <c r="D10" s="818">
        <f>SUM(D8:D9)</f>
        <v>60</v>
      </c>
      <c r="E10" s="818">
        <f>SUM(E8:E9)</f>
        <v>2490</v>
      </c>
      <c r="F10" s="818">
        <f>SUM(F8:F9)</f>
        <v>6970</v>
      </c>
      <c r="G10" s="819">
        <f>SUM(G8:G9)</f>
        <v>175</v>
      </c>
      <c r="H10" s="820"/>
    </row>
    <row r="11" spans="1:12" s="7" customFormat="1" ht="24">
      <c r="A11" s="47">
        <v>3</v>
      </c>
      <c r="B11" s="48" t="s">
        <v>424</v>
      </c>
      <c r="C11" s="47">
        <f>'Plan Revenue 13-14'!A73</f>
        <v>28</v>
      </c>
      <c r="D11" s="205">
        <f>'Plan Revenue 13-14'!G74</f>
        <v>365</v>
      </c>
      <c r="E11" s="205">
        <f>'Plan Revenue 13-14'!H74</f>
        <v>9127</v>
      </c>
      <c r="F11" s="205">
        <f>'Plan Revenue 13-14'!I74</f>
        <v>42374</v>
      </c>
      <c r="G11" s="50">
        <f>'Plan Revenue 13-14'!J74</f>
        <v>902.29000000000008</v>
      </c>
      <c r="H11" s="51" t="s">
        <v>425</v>
      </c>
    </row>
    <row r="12" spans="1:12" s="7" customFormat="1" ht="14.25" customHeight="1">
      <c r="A12" s="1212" t="s">
        <v>11</v>
      </c>
      <c r="B12" s="1213"/>
      <c r="C12" s="44">
        <f>SUM(C10:C11)</f>
        <v>48</v>
      </c>
      <c r="D12" s="44">
        <f>SUM(D10:D11)</f>
        <v>425</v>
      </c>
      <c r="E12" s="44">
        <f>SUM(E10:E11)</f>
        <v>11617</v>
      </c>
      <c r="F12" s="44">
        <f>SUM(F10:F11)</f>
        <v>49344</v>
      </c>
      <c r="G12" s="45">
        <f>SUM(G10:G11)</f>
        <v>1077.29</v>
      </c>
      <c r="H12" s="46"/>
      <c r="I12" s="8"/>
    </row>
    <row r="13" spans="1:12" ht="18" customHeight="1">
      <c r="A13" s="226" t="s">
        <v>310</v>
      </c>
      <c r="B13" s="36"/>
      <c r="C13" s="36"/>
      <c r="D13" s="36"/>
      <c r="E13" s="36"/>
      <c r="F13" s="36"/>
      <c r="G13" s="36"/>
      <c r="H13" s="37"/>
      <c r="I13" s="9"/>
      <c r="K13" s="5"/>
    </row>
    <row r="14" spans="1:12">
      <c r="A14" s="54">
        <v>1</v>
      </c>
      <c r="B14" s="55" t="s">
        <v>1268</v>
      </c>
      <c r="C14" s="54">
        <f>'Plan Project 13-14'!A34</f>
        <v>4</v>
      </c>
      <c r="D14" s="54">
        <f>'Plan Project 13-14'!G35</f>
        <v>7</v>
      </c>
      <c r="E14" s="54">
        <f>'Plan Project 13-14'!H35</f>
        <v>206</v>
      </c>
      <c r="F14" s="209">
        <f>'Plan Project 13-14'!I35</f>
        <v>410</v>
      </c>
      <c r="G14" s="56">
        <f>'Plan Project 13-14'!J35</f>
        <v>8</v>
      </c>
      <c r="H14" s="54"/>
      <c r="I14" s="9"/>
      <c r="K14" s="5"/>
    </row>
    <row r="15" spans="1:12">
      <c r="A15" s="54">
        <f>A14+1</f>
        <v>2</v>
      </c>
      <c r="B15" s="55" t="s">
        <v>1266</v>
      </c>
      <c r="C15" s="54">
        <f>'Plan Project 13-14'!A39</f>
        <v>3</v>
      </c>
      <c r="D15" s="54">
        <f>'Plan Project 13-14'!G40</f>
        <v>3</v>
      </c>
      <c r="E15" s="54">
        <f>'Plan Project 13-14'!H40</f>
        <v>75</v>
      </c>
      <c r="F15" s="209">
        <f>'Plan Project 13-14'!I40</f>
        <v>225</v>
      </c>
      <c r="G15" s="56">
        <f>'Plan Project 13-14'!J40</f>
        <v>9</v>
      </c>
      <c r="H15" s="54"/>
      <c r="I15" s="9"/>
      <c r="K15" s="5"/>
    </row>
    <row r="16" spans="1:12">
      <c r="A16" s="54">
        <f t="shared" ref="A16:A32" si="0">A15+1</f>
        <v>3</v>
      </c>
      <c r="B16" s="55" t="s">
        <v>1543</v>
      </c>
      <c r="C16" s="802" t="str">
        <f>'Plan Project 13-14'!A85</f>
        <v>29</v>
      </c>
      <c r="D16" s="54">
        <f>'Plan Project 13-14'!G87</f>
        <v>303</v>
      </c>
      <c r="E16" s="54">
        <f>'Plan Project 13-14'!H87</f>
        <v>0</v>
      </c>
      <c r="F16" s="209">
        <f>'Plan Project 13-14'!I87</f>
        <v>0</v>
      </c>
      <c r="G16" s="56">
        <f>'Plan Project 13-14'!J87</f>
        <v>108.0437</v>
      </c>
      <c r="I16" s="9"/>
      <c r="K16" s="5"/>
    </row>
    <row r="17" spans="1:11">
      <c r="A17" s="54">
        <f t="shared" si="0"/>
        <v>4</v>
      </c>
      <c r="B17" s="55" t="s">
        <v>412</v>
      </c>
      <c r="C17" s="54">
        <v>6</v>
      </c>
      <c r="D17" s="54">
        <f>'Plan Project 13-14'!G96</f>
        <v>18</v>
      </c>
      <c r="E17" s="54">
        <f>'Plan Project 13-14'!H96</f>
        <v>546</v>
      </c>
      <c r="F17" s="209">
        <f>'Plan Project 13-14'!I96</f>
        <v>1272</v>
      </c>
      <c r="G17" s="56">
        <f>'Plan Project 13-14'!J96</f>
        <v>37.910000000000004</v>
      </c>
      <c r="H17" s="54"/>
      <c r="I17" s="9"/>
      <c r="K17" s="5"/>
    </row>
    <row r="18" spans="1:11" ht="25.5">
      <c r="A18" s="54">
        <f t="shared" si="0"/>
        <v>5</v>
      </c>
      <c r="B18" s="55" t="s">
        <v>1267</v>
      </c>
      <c r="C18" s="54">
        <f>'Plan Project 13-14'!A101</f>
        <v>4</v>
      </c>
      <c r="D18" s="54">
        <f>'Plan Project 13-14'!G102</f>
        <v>3211</v>
      </c>
      <c r="E18" s="54">
        <f>'Plan Project 13-14'!H102</f>
        <v>80228</v>
      </c>
      <c r="F18" s="209">
        <f>'Plan Project 13-14'!I102</f>
        <v>520244</v>
      </c>
      <c r="G18" s="56">
        <f>'Plan Project 13-14'!J102</f>
        <v>6266</v>
      </c>
      <c r="H18" s="55" t="s">
        <v>374</v>
      </c>
      <c r="I18" s="9"/>
      <c r="K18" s="5"/>
    </row>
    <row r="19" spans="1:11">
      <c r="A19" s="54">
        <f t="shared" si="0"/>
        <v>6</v>
      </c>
      <c r="B19" s="55" t="s">
        <v>41</v>
      </c>
      <c r="C19" s="54">
        <f>'Plan Project 13-14'!A105</f>
        <v>2</v>
      </c>
      <c r="D19" s="54">
        <f>'Plan Project 13-14'!G106</f>
        <v>43</v>
      </c>
      <c r="E19" s="54">
        <f>'Plan Project 13-14'!H106</f>
        <v>1100</v>
      </c>
      <c r="F19" s="209">
        <f>'Plan Project 13-14'!I106</f>
        <v>27900</v>
      </c>
      <c r="G19" s="56">
        <f>'Plan Project 13-14'!J106</f>
        <v>213.16</v>
      </c>
      <c r="H19" s="55"/>
      <c r="I19" s="9"/>
      <c r="K19" s="5"/>
    </row>
    <row r="20" spans="1:11">
      <c r="A20" s="54">
        <f t="shared" si="0"/>
        <v>7</v>
      </c>
      <c r="B20" s="59" t="s">
        <v>874</v>
      </c>
      <c r="C20" s="208">
        <f>'Plan Project 13-14'!A141</f>
        <v>34</v>
      </c>
      <c r="D20" s="208">
        <f>'Plan Project 13-14'!G142</f>
        <v>596</v>
      </c>
      <c r="E20" s="208">
        <f>'Plan Project 13-14'!H142</f>
        <v>16395</v>
      </c>
      <c r="F20" s="209">
        <f>'Plan Project 13-14'!I142</f>
        <v>21515</v>
      </c>
      <c r="G20" s="56">
        <f>'Plan Project 13-14'!J142</f>
        <v>180.90909090909091</v>
      </c>
      <c r="H20" s="60"/>
      <c r="I20" s="9"/>
      <c r="K20" s="5"/>
    </row>
    <row r="21" spans="1:11">
      <c r="A21" s="54">
        <f t="shared" si="0"/>
        <v>8</v>
      </c>
      <c r="B21" s="57" t="s">
        <v>772</v>
      </c>
      <c r="C21" s="54">
        <f>'Plan Project 13-14'!A163</f>
        <v>20</v>
      </c>
      <c r="D21" s="54">
        <f>'Plan Project 13-14'!G164</f>
        <v>421</v>
      </c>
      <c r="E21" s="54">
        <f>'Plan Project 13-14'!H164</f>
        <v>7695</v>
      </c>
      <c r="F21" s="209">
        <f>'Plan Project 13-14'!I164</f>
        <v>75555</v>
      </c>
      <c r="G21" s="56">
        <f>'Plan Project 13-14'!J164</f>
        <v>381</v>
      </c>
      <c r="H21" s="60" t="s">
        <v>303</v>
      </c>
      <c r="I21" s="9"/>
      <c r="K21" s="5"/>
    </row>
    <row r="22" spans="1:11">
      <c r="A22" s="54">
        <f t="shared" si="0"/>
        <v>9</v>
      </c>
      <c r="B22" s="326" t="s">
        <v>1544</v>
      </c>
      <c r="C22" s="54">
        <f>'Plan Project 13-14'!A181</f>
        <v>16</v>
      </c>
      <c r="D22" s="54">
        <f>'Plan Project 13-14'!G182</f>
        <v>37</v>
      </c>
      <c r="E22" s="54">
        <f>'Plan Project 13-14'!H182</f>
        <v>1728</v>
      </c>
      <c r="F22" s="209">
        <f>'Plan Project 13-14'!I182</f>
        <v>2484</v>
      </c>
      <c r="G22" s="56">
        <f>'Plan Project 13-14'!J182</f>
        <v>72.77000000000001</v>
      </c>
      <c r="H22" s="60" t="s">
        <v>1140</v>
      </c>
      <c r="I22" s="9"/>
      <c r="K22" s="5"/>
    </row>
    <row r="23" spans="1:11">
      <c r="A23" s="54">
        <f t="shared" si="0"/>
        <v>10</v>
      </c>
      <c r="B23" s="63" t="s">
        <v>25</v>
      </c>
      <c r="C23" s="208">
        <f>'Plan Project 13-14'!A258</f>
        <v>60</v>
      </c>
      <c r="D23" s="54">
        <f>'Plan Project 13-14'!G260</f>
        <v>943</v>
      </c>
      <c r="E23" s="54">
        <f>'Plan Project 13-14'!H260</f>
        <v>37643</v>
      </c>
      <c r="F23" s="209">
        <f>'Plan Project 13-14'!I260</f>
        <v>57037</v>
      </c>
      <c r="G23" s="56">
        <f>'Plan Project 13-14'!J260</f>
        <v>810.67000000000007</v>
      </c>
      <c r="H23" s="60"/>
      <c r="I23" s="9"/>
      <c r="K23" s="5"/>
    </row>
    <row r="24" spans="1:11">
      <c r="A24" s="54">
        <f t="shared" si="0"/>
        <v>11</v>
      </c>
      <c r="B24" s="61" t="s">
        <v>704</v>
      </c>
      <c r="C24" s="208">
        <f>'Plan Project 13-14'!A275</f>
        <v>14</v>
      </c>
      <c r="D24" s="208">
        <f>'Plan Project 13-14'!G276</f>
        <v>142</v>
      </c>
      <c r="E24" s="208">
        <f>'Plan Project 13-14'!H276</f>
        <v>6404</v>
      </c>
      <c r="F24" s="209">
        <f>'Plan Project 13-14'!I276</f>
        <v>10792</v>
      </c>
      <c r="G24" s="56">
        <f>'Plan Project 13-14'!J276</f>
        <v>279.52</v>
      </c>
      <c r="H24" s="60"/>
      <c r="I24" s="9"/>
      <c r="K24" s="5"/>
    </row>
    <row r="25" spans="1:11">
      <c r="A25" s="54">
        <f t="shared" si="0"/>
        <v>12</v>
      </c>
      <c r="B25" s="62" t="s">
        <v>333</v>
      </c>
      <c r="C25" s="208">
        <f>'Plan Project 13-14'!A285</f>
        <v>8</v>
      </c>
      <c r="D25" s="208">
        <f>'Plan Project 13-14'!G286</f>
        <v>8</v>
      </c>
      <c r="E25" s="208">
        <f>'Plan Project 13-14'!H286</f>
        <v>136</v>
      </c>
      <c r="F25" s="209">
        <f>'Plan Project 13-14'!I286</f>
        <v>408</v>
      </c>
      <c r="G25" s="56">
        <f>'Plan Project 13-14'!J286</f>
        <v>8</v>
      </c>
      <c r="H25" s="60"/>
      <c r="I25" s="9"/>
      <c r="K25" s="5"/>
    </row>
    <row r="26" spans="1:11">
      <c r="A26" s="54">
        <f t="shared" si="0"/>
        <v>13</v>
      </c>
      <c r="B26" s="322" t="s">
        <v>84</v>
      </c>
      <c r="C26" s="54">
        <f>'Plan Project 13-14'!A296</f>
        <v>9</v>
      </c>
      <c r="D26" s="54">
        <f>'Plan Project 13-14'!G297</f>
        <v>116</v>
      </c>
      <c r="E26" s="54">
        <f>'Plan Project 13-14'!H297</f>
        <v>4645</v>
      </c>
      <c r="F26" s="209">
        <f>'Plan Project 13-14'!I297</f>
        <v>9206</v>
      </c>
      <c r="G26" s="56">
        <f>'Plan Project 13-14'!J297</f>
        <v>160.26000000000002</v>
      </c>
      <c r="H26" s="60"/>
      <c r="I26" s="9"/>
      <c r="K26" s="5"/>
    </row>
    <row r="27" spans="1:11">
      <c r="A27" s="54">
        <f t="shared" si="0"/>
        <v>14</v>
      </c>
      <c r="B27" s="323" t="s">
        <v>484</v>
      </c>
      <c r="C27" s="54">
        <f>'Plan Project 13-14'!A307</f>
        <v>9</v>
      </c>
      <c r="D27" s="54">
        <f>'Plan Project 13-14'!G308</f>
        <v>147</v>
      </c>
      <c r="E27" s="54">
        <f>'Plan Project 13-14'!H308</f>
        <v>1890</v>
      </c>
      <c r="F27" s="209">
        <f>'Plan Project 13-14'!I308</f>
        <v>5375</v>
      </c>
      <c r="G27" s="56">
        <f>'Plan Project 13-14'!J308</f>
        <v>46.42</v>
      </c>
      <c r="H27" s="60"/>
      <c r="I27" s="9"/>
      <c r="K27" s="5"/>
    </row>
    <row r="28" spans="1:11">
      <c r="A28" s="54">
        <f t="shared" si="0"/>
        <v>15</v>
      </c>
      <c r="B28" s="324" t="s">
        <v>486</v>
      </c>
      <c r="C28" s="209">
        <f>'Plan Project 13-14'!A362</f>
        <v>38</v>
      </c>
      <c r="D28" s="209">
        <f>'Plan Project 13-14'!G364</f>
        <v>922</v>
      </c>
      <c r="E28" s="209">
        <f>'Plan Project 13-14'!H364</f>
        <v>56069</v>
      </c>
      <c r="F28" s="209">
        <f>'Plan Project 13-14'!I364</f>
        <v>69442</v>
      </c>
      <c r="G28" s="56">
        <f>'Plan Project 13-14'!J364</f>
        <v>234.04999999999998</v>
      </c>
      <c r="H28" s="60"/>
      <c r="I28" s="9"/>
      <c r="K28" s="5"/>
    </row>
    <row r="29" spans="1:11">
      <c r="A29" s="54">
        <f t="shared" si="0"/>
        <v>16</v>
      </c>
      <c r="B29" s="62" t="s">
        <v>496</v>
      </c>
      <c r="C29" s="54">
        <f>'Plan Project 13-14'!A371</f>
        <v>6</v>
      </c>
      <c r="D29" s="54">
        <f>'Plan Project 13-14'!G372</f>
        <v>60</v>
      </c>
      <c r="E29" s="54">
        <f>'Plan Project 13-14'!H372</f>
        <v>2748</v>
      </c>
      <c r="F29" s="209">
        <f>'Plan Project 13-14'!I372</f>
        <v>3196</v>
      </c>
      <c r="G29" s="56">
        <f>'Plan Project 13-14'!J372</f>
        <v>12.85</v>
      </c>
      <c r="H29" s="60" t="s">
        <v>1139</v>
      </c>
      <c r="I29" s="9"/>
      <c r="K29" s="5"/>
    </row>
    <row r="30" spans="1:11">
      <c r="A30" s="54">
        <f t="shared" si="0"/>
        <v>17</v>
      </c>
      <c r="B30" s="325" t="s">
        <v>498</v>
      </c>
      <c r="C30" s="54">
        <f>'Plan Project 13-14'!A382</f>
        <v>9</v>
      </c>
      <c r="D30" s="54">
        <f>'Plan Project 13-14'!G383</f>
        <v>27</v>
      </c>
      <c r="E30" s="54">
        <f>'Plan Project 13-14'!H383</f>
        <v>1877</v>
      </c>
      <c r="F30" s="209">
        <f>'Plan Project 13-14'!I383</f>
        <v>1954</v>
      </c>
      <c r="G30" s="56">
        <f>'Plan Project 13-14'!J383</f>
        <v>56.5</v>
      </c>
      <c r="H30" s="60"/>
      <c r="I30" s="9"/>
      <c r="K30" s="5"/>
    </row>
    <row r="31" spans="1:11">
      <c r="A31" s="54">
        <f t="shared" si="0"/>
        <v>18</v>
      </c>
      <c r="B31" s="62" t="s">
        <v>501</v>
      </c>
      <c r="C31" s="54">
        <f>'Plan Project 13-14'!A402</f>
        <v>18</v>
      </c>
      <c r="D31" s="54">
        <f>'Plan Project 13-14'!G403</f>
        <v>585</v>
      </c>
      <c r="E31" s="54">
        <f>'Plan Project 13-14'!H403</f>
        <v>16278</v>
      </c>
      <c r="F31" s="209">
        <f>'Plan Project 13-14'!I403</f>
        <v>28766</v>
      </c>
      <c r="G31" s="56">
        <f>'Plan Project 13-14'!J403</f>
        <v>123.40239999999999</v>
      </c>
      <c r="H31" s="60"/>
      <c r="I31" s="9"/>
      <c r="K31" s="5"/>
    </row>
    <row r="32" spans="1:11">
      <c r="A32" s="54">
        <f t="shared" si="0"/>
        <v>19</v>
      </c>
      <c r="B32" s="62" t="s">
        <v>1558</v>
      </c>
      <c r="C32" s="54">
        <f>'Plan Project 13-14'!A405</f>
        <v>1</v>
      </c>
      <c r="D32" s="209">
        <f>'Plan Project 13-14'!G406</f>
        <v>28</v>
      </c>
      <c r="E32" s="54">
        <f>'Plan Project 13-14'!H406</f>
        <v>896</v>
      </c>
      <c r="F32" s="209">
        <f>'Plan Project 13-14'!I406</f>
        <v>2688</v>
      </c>
      <c r="G32" s="56">
        <f>'Plan Project 13-14'!J406</f>
        <v>69.888000000000005</v>
      </c>
      <c r="H32" s="60" t="s">
        <v>1584</v>
      </c>
      <c r="I32" s="9"/>
      <c r="K32" s="5"/>
    </row>
    <row r="33" spans="1:11" s="7" customFormat="1" ht="14.25" customHeight="1">
      <c r="A33" s="1214" t="s">
        <v>420</v>
      </c>
      <c r="B33" s="1214"/>
      <c r="C33" s="52">
        <f>SUM(C14:C32)</f>
        <v>261</v>
      </c>
      <c r="D33" s="52">
        <f>SUM(D14:D32)</f>
        <v>7617</v>
      </c>
      <c r="E33" s="52">
        <f>SUM(E14:E32)</f>
        <v>236559</v>
      </c>
      <c r="F33" s="52">
        <f>SUM(F14:F32)</f>
        <v>838469</v>
      </c>
      <c r="G33" s="848">
        <f>SUM(G14:G32)</f>
        <v>9078.3531909090925</v>
      </c>
      <c r="H33" s="53"/>
      <c r="I33" s="8"/>
      <c r="J33" s="10"/>
      <c r="K33" s="8"/>
    </row>
    <row r="34" spans="1:11" s="13" customFormat="1" ht="14.25" customHeight="1">
      <c r="A34" s="1202" t="s">
        <v>421</v>
      </c>
      <c r="B34" s="1202"/>
      <c r="C34" s="38">
        <f>C33+C10</f>
        <v>281</v>
      </c>
      <c r="D34" s="38">
        <f>D33+D10</f>
        <v>7677</v>
      </c>
      <c r="E34" s="38">
        <f>E33+E10</f>
        <v>239049</v>
      </c>
      <c r="F34" s="38">
        <f>F33+F10</f>
        <v>845439</v>
      </c>
      <c r="G34" s="39">
        <f>G33+G10</f>
        <v>9253.3531909090925</v>
      </c>
      <c r="H34" s="40"/>
      <c r="I34" s="11"/>
      <c r="J34" s="12"/>
      <c r="K34" s="12"/>
    </row>
    <row r="35" spans="1:11" s="7" customFormat="1" ht="12"/>
  </sheetData>
  <mergeCells count="11">
    <mergeCell ref="C4:F4"/>
    <mergeCell ref="G4:G5"/>
    <mergeCell ref="H4:H5"/>
    <mergeCell ref="B4:B5"/>
    <mergeCell ref="A34:B34"/>
    <mergeCell ref="A1:H1"/>
    <mergeCell ref="A2:H2"/>
    <mergeCell ref="A3:H3"/>
    <mergeCell ref="A12:B12"/>
    <mergeCell ref="A33:B33"/>
    <mergeCell ref="A4:A5"/>
  </mergeCells>
  <printOptions horizontalCentered="1" verticalCentered="1"/>
  <pageMargins left="1" right="1" top="0.8" bottom="0.8" header="0.25" footer="0.25"/>
  <pageSetup paperSize="9" scale="85" orientation="landscape" r:id="rId1"/>
  <headerFooter>
    <oddHeader>&amp;R&amp;14SUMMARY OF TRAINING PLAN, 2013-14</oddHeader>
    <oddFooter>&amp;RPage &amp;P+3&amp;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O85"/>
  <sheetViews>
    <sheetView workbookViewId="0">
      <selection activeCell="Q28" sqref="Q28"/>
    </sheetView>
  </sheetViews>
  <sheetFormatPr defaultRowHeight="12.75"/>
  <cols>
    <col min="1" max="1" width="3.85546875" style="4" customWidth="1"/>
    <col min="2" max="2" width="18.5703125" style="4" customWidth="1"/>
    <col min="3" max="3" width="8.28515625" style="4" customWidth="1"/>
    <col min="4" max="4" width="7.85546875" style="4" customWidth="1"/>
    <col min="5" max="5" width="10.42578125" style="4" customWidth="1"/>
    <col min="6" max="6" width="9.7109375" style="4" customWidth="1"/>
    <col min="7" max="7" width="8.140625" style="4" customWidth="1"/>
    <col min="8" max="8" width="8.28515625" style="4" customWidth="1"/>
    <col min="9" max="9" width="7.28515625" style="4" customWidth="1"/>
    <col min="10" max="10" width="7.140625" style="4" customWidth="1"/>
    <col min="11" max="11" width="7.7109375" style="4" customWidth="1"/>
    <col min="12" max="12" width="11.140625" style="4" customWidth="1"/>
    <col min="13" max="13" width="12.140625" style="4" customWidth="1"/>
    <col min="14" max="14" width="11.28515625" style="4" customWidth="1"/>
    <col min="15" max="15" width="16.28515625" style="4" customWidth="1"/>
    <col min="16" max="16384" width="9.140625" style="4"/>
  </cols>
  <sheetData>
    <row r="1" spans="1:15" ht="19.5" customHeight="1">
      <c r="A1" s="1237" t="s">
        <v>23</v>
      </c>
      <c r="B1" s="1238"/>
      <c r="C1" s="1238"/>
      <c r="D1" s="1238"/>
      <c r="E1" s="1238"/>
      <c r="F1" s="1238"/>
      <c r="G1" s="1238"/>
      <c r="H1" s="1238"/>
      <c r="I1" s="1238"/>
      <c r="J1" s="1238"/>
      <c r="K1" s="1238"/>
      <c r="L1" s="1238"/>
      <c r="M1" s="1238"/>
      <c r="N1" s="1238"/>
      <c r="O1" s="1238"/>
    </row>
    <row r="2" spans="1:15" ht="23.25" customHeight="1">
      <c r="A2" s="1237" t="s">
        <v>4</v>
      </c>
      <c r="B2" s="1238"/>
      <c r="C2" s="1238"/>
      <c r="D2" s="1238"/>
      <c r="E2" s="1238"/>
      <c r="F2" s="1238"/>
      <c r="G2" s="1238"/>
      <c r="H2" s="1238"/>
      <c r="I2" s="1238"/>
      <c r="J2" s="1238"/>
      <c r="K2" s="1238"/>
      <c r="L2" s="1238"/>
      <c r="M2" s="1238"/>
      <c r="N2" s="1238"/>
      <c r="O2" s="1238"/>
    </row>
    <row r="3" spans="1:15" ht="19.5" customHeight="1">
      <c r="A3" s="1237" t="s">
        <v>1119</v>
      </c>
      <c r="B3" s="1238"/>
      <c r="C3" s="1238"/>
      <c r="D3" s="1238"/>
      <c r="E3" s="1238"/>
      <c r="F3" s="1238"/>
      <c r="G3" s="1238"/>
      <c r="H3" s="1238"/>
      <c r="I3" s="1238"/>
      <c r="J3" s="1238"/>
      <c r="K3" s="1238"/>
      <c r="L3" s="1238"/>
      <c r="M3" s="1238"/>
      <c r="N3" s="1238"/>
      <c r="O3" s="1238"/>
    </row>
    <row r="4" spans="1:15" ht="12.75" customHeight="1">
      <c r="A4" s="1226" t="s">
        <v>2</v>
      </c>
      <c r="B4" s="1226" t="s">
        <v>5</v>
      </c>
      <c r="C4" s="1239" t="s">
        <v>1120</v>
      </c>
      <c r="D4" s="1239"/>
      <c r="E4" s="1239"/>
      <c r="F4" s="1239"/>
      <c r="G4" s="1239" t="s">
        <v>16</v>
      </c>
      <c r="H4" s="1239"/>
      <c r="I4" s="1239"/>
      <c r="J4" s="1239"/>
      <c r="K4" s="1239"/>
      <c r="L4" s="1239"/>
      <c r="M4" s="1218" t="s">
        <v>1121</v>
      </c>
      <c r="N4" s="1234" t="s">
        <v>318</v>
      </c>
      <c r="O4" s="1234" t="s">
        <v>1122</v>
      </c>
    </row>
    <row r="5" spans="1:15" ht="12" customHeight="1">
      <c r="A5" s="1226"/>
      <c r="B5" s="1227"/>
      <c r="C5" s="1218" t="s">
        <v>317</v>
      </c>
      <c r="D5" s="1218" t="s">
        <v>415</v>
      </c>
      <c r="E5" s="1218" t="s">
        <v>107</v>
      </c>
      <c r="F5" s="1218" t="s">
        <v>146</v>
      </c>
      <c r="G5" s="1218" t="s">
        <v>317</v>
      </c>
      <c r="H5" s="1218" t="s">
        <v>415</v>
      </c>
      <c r="I5" s="1220" t="s">
        <v>20</v>
      </c>
      <c r="J5" s="1221"/>
      <c r="K5" s="1222"/>
      <c r="L5" s="1218" t="s">
        <v>146</v>
      </c>
      <c r="M5" s="1233"/>
      <c r="N5" s="1235"/>
      <c r="O5" s="1235"/>
    </row>
    <row r="6" spans="1:15" ht="12" customHeight="1">
      <c r="A6" s="1226"/>
      <c r="B6" s="1227"/>
      <c r="C6" s="1219"/>
      <c r="D6" s="1219"/>
      <c r="E6" s="1219"/>
      <c r="F6" s="1219"/>
      <c r="G6" s="1219"/>
      <c r="H6" s="1219"/>
      <c r="I6" s="30" t="s">
        <v>0</v>
      </c>
      <c r="J6" s="30" t="s">
        <v>1</v>
      </c>
      <c r="K6" s="30" t="s">
        <v>224</v>
      </c>
      <c r="L6" s="1219"/>
      <c r="M6" s="1219"/>
      <c r="N6" s="1236"/>
      <c r="O6" s="1236"/>
    </row>
    <row r="7" spans="1:15" s="6" customFormat="1" ht="12" customHeight="1">
      <c r="A7" s="24">
        <v>1</v>
      </c>
      <c r="B7" s="24">
        <v>2</v>
      </c>
      <c r="C7" s="24">
        <v>3</v>
      </c>
      <c r="D7" s="24">
        <v>4</v>
      </c>
      <c r="E7" s="24">
        <v>5</v>
      </c>
      <c r="F7" s="24">
        <v>6</v>
      </c>
      <c r="G7" s="24">
        <v>7</v>
      </c>
      <c r="H7" s="24">
        <v>8</v>
      </c>
      <c r="I7" s="24">
        <v>9</v>
      </c>
      <c r="J7" s="24">
        <v>10</v>
      </c>
      <c r="K7" s="24">
        <v>11</v>
      </c>
      <c r="L7" s="24">
        <v>12</v>
      </c>
      <c r="M7" s="24">
        <v>13</v>
      </c>
      <c r="N7" s="24">
        <v>14</v>
      </c>
      <c r="O7" s="24">
        <v>15</v>
      </c>
    </row>
    <row r="8" spans="1:15" ht="18" customHeight="1">
      <c r="A8" s="1231" t="s">
        <v>29</v>
      </c>
      <c r="B8" s="1232"/>
      <c r="C8" s="1232"/>
      <c r="D8" s="1232"/>
      <c r="E8" s="1232"/>
      <c r="F8" s="1232"/>
      <c r="G8" s="1232"/>
      <c r="H8" s="1232"/>
      <c r="I8" s="1232"/>
      <c r="J8" s="1232"/>
      <c r="K8" s="1232"/>
      <c r="L8" s="1232"/>
      <c r="M8" s="1232"/>
      <c r="N8" s="1232"/>
      <c r="O8" s="1232"/>
    </row>
    <row r="9" spans="1:15" s="7" customFormat="1" ht="14.25" customHeight="1">
      <c r="A9" s="47">
        <v>1</v>
      </c>
      <c r="B9" s="48" t="s">
        <v>4</v>
      </c>
      <c r="C9" s="49">
        <v>9</v>
      </c>
      <c r="D9" s="49">
        <v>18</v>
      </c>
      <c r="E9" s="49">
        <v>440</v>
      </c>
      <c r="F9" s="49">
        <v>1725</v>
      </c>
      <c r="G9" s="47">
        <f>'Achievement 12-13'!A19</f>
        <v>10</v>
      </c>
      <c r="H9" s="47">
        <v>18</v>
      </c>
      <c r="I9" s="47">
        <f>'Achievement 12-13'!J20</f>
        <v>464</v>
      </c>
      <c r="J9" s="47">
        <f>'Achievement 12-13'!K20</f>
        <v>19</v>
      </c>
      <c r="K9" s="47">
        <f>'Achievement 12-13'!L20</f>
        <v>483</v>
      </c>
      <c r="L9" s="47">
        <f>'Achievement 12-13'!M20</f>
        <v>1805</v>
      </c>
      <c r="M9" s="50">
        <v>40</v>
      </c>
      <c r="N9" s="213">
        <f>'Achievement 12-13'!O20</f>
        <v>39.99738</v>
      </c>
      <c r="O9" s="216"/>
    </row>
    <row r="10" spans="1:15" s="7" customFormat="1" ht="14.25" customHeight="1">
      <c r="A10" s="47">
        <v>2</v>
      </c>
      <c r="B10" s="48" t="s">
        <v>31</v>
      </c>
      <c r="C10" s="49">
        <v>5</v>
      </c>
      <c r="D10" s="49">
        <v>56</v>
      </c>
      <c r="E10" s="49">
        <v>1320</v>
      </c>
      <c r="F10" s="49">
        <v>4920</v>
      </c>
      <c r="G10" s="47">
        <f>'Achievement 12-13'!A26</f>
        <v>5</v>
      </c>
      <c r="H10" s="47">
        <f>'Achievement 12-13'!H27</f>
        <v>62</v>
      </c>
      <c r="I10" s="47">
        <f>'Achievement 12-13'!J27</f>
        <v>1527</v>
      </c>
      <c r="J10" s="47">
        <f>'Achievement 12-13'!K27</f>
        <v>14</v>
      </c>
      <c r="K10" s="47">
        <f>'Achievement 12-13'!L27</f>
        <v>1541</v>
      </c>
      <c r="L10" s="47">
        <f>'Achievement 12-13'!M27</f>
        <v>5417</v>
      </c>
      <c r="M10" s="50">
        <v>85</v>
      </c>
      <c r="N10" s="213">
        <f>'Achievement 12-13'!O27</f>
        <v>84.210000000000008</v>
      </c>
      <c r="O10" s="224"/>
    </row>
    <row r="11" spans="1:15" s="7" customFormat="1" ht="18" customHeight="1">
      <c r="A11" s="1224" t="s">
        <v>1125</v>
      </c>
      <c r="B11" s="1225"/>
      <c r="C11" s="221">
        <f t="shared" ref="C11:N11" si="0">SUM(C9:C10)</f>
        <v>14</v>
      </c>
      <c r="D11" s="221">
        <f t="shared" si="0"/>
        <v>74</v>
      </c>
      <c r="E11" s="221">
        <f t="shared" si="0"/>
        <v>1760</v>
      </c>
      <c r="F11" s="221">
        <f>SUM(F9:F10)</f>
        <v>6645</v>
      </c>
      <c r="G11" s="221">
        <f t="shared" si="0"/>
        <v>15</v>
      </c>
      <c r="H11" s="221">
        <f t="shared" si="0"/>
        <v>80</v>
      </c>
      <c r="I11" s="221">
        <f t="shared" si="0"/>
        <v>1991</v>
      </c>
      <c r="J11" s="221">
        <f t="shared" si="0"/>
        <v>33</v>
      </c>
      <c r="K11" s="221">
        <f t="shared" si="0"/>
        <v>2024</v>
      </c>
      <c r="L11" s="221">
        <f t="shared" si="0"/>
        <v>7222</v>
      </c>
      <c r="M11" s="222">
        <f>SUM(M9:M10)</f>
        <v>125</v>
      </c>
      <c r="N11" s="223">
        <f t="shared" si="0"/>
        <v>124.20738</v>
      </c>
      <c r="O11" s="225"/>
    </row>
    <row r="12" spans="1:15" ht="17.25" customHeight="1">
      <c r="A12" s="1228" t="s">
        <v>310</v>
      </c>
      <c r="B12" s="1229"/>
      <c r="C12" s="1229"/>
      <c r="D12" s="1229"/>
      <c r="E12" s="1229"/>
      <c r="F12" s="1229"/>
      <c r="G12" s="1229"/>
      <c r="H12" s="1229"/>
      <c r="I12" s="1229"/>
      <c r="J12" s="1229"/>
      <c r="K12" s="1229"/>
      <c r="L12" s="1229"/>
      <c r="M12" s="1229"/>
      <c r="N12" s="1229"/>
      <c r="O12" s="1230"/>
    </row>
    <row r="13" spans="1:15" ht="15" customHeight="1">
      <c r="A13" s="47">
        <v>1</v>
      </c>
      <c r="B13" s="827" t="s">
        <v>970</v>
      </c>
      <c r="C13" s="47">
        <f>'Achievement 12-13'!A49</f>
        <v>4</v>
      </c>
      <c r="D13" s="47">
        <f>'Achievement 12-13'!D50</f>
        <v>4</v>
      </c>
      <c r="E13" s="47">
        <f>'Achievement 12-13'!E50</f>
        <v>120</v>
      </c>
      <c r="F13" s="47">
        <f>'Achievement 12-13'!G50</f>
        <v>600</v>
      </c>
      <c r="G13" s="47">
        <v>4</v>
      </c>
      <c r="H13" s="47">
        <f>'Achievement 12-13'!H50</f>
        <v>4</v>
      </c>
      <c r="I13" s="47">
        <f>'Achievement 12-13'!J50</f>
        <v>115</v>
      </c>
      <c r="J13" s="47">
        <f>'Achievement 12-13'!K50</f>
        <v>0</v>
      </c>
      <c r="K13" s="47">
        <f>'Achievement 12-13'!L50</f>
        <v>115</v>
      </c>
      <c r="L13" s="47">
        <f>'Achievement 12-13'!M50</f>
        <v>575</v>
      </c>
      <c r="M13" s="50">
        <f>'Achievement 12-13'!N50</f>
        <v>12</v>
      </c>
      <c r="N13" s="213">
        <f>'Achievement 12-13'!O50</f>
        <v>11.11</v>
      </c>
      <c r="O13" s="217"/>
    </row>
    <row r="14" spans="1:15" ht="15.75" customHeight="1">
      <c r="A14" s="47">
        <f>A13+1</f>
        <v>2</v>
      </c>
      <c r="B14" s="827" t="s">
        <v>371</v>
      </c>
      <c r="C14" s="47">
        <f>'Achievement 12-13'!A53</f>
        <v>2</v>
      </c>
      <c r="D14" s="47">
        <f>'Achievement 12-13'!D54</f>
        <v>4</v>
      </c>
      <c r="E14" s="47">
        <f>'Achievement 12-13'!E54</f>
        <v>75</v>
      </c>
      <c r="F14" s="47">
        <f>'Achievement 12-13'!G54</f>
        <v>150</v>
      </c>
      <c r="G14" s="47">
        <v>3</v>
      </c>
      <c r="H14" s="47">
        <v>3</v>
      </c>
      <c r="I14" s="47">
        <f>'Achievement 12-13'!J54</f>
        <v>122</v>
      </c>
      <c r="J14" s="47">
        <f>'Achievement 12-13'!K54</f>
        <v>14</v>
      </c>
      <c r="K14" s="47">
        <f>'Achievement 12-13'!L54</f>
        <v>136</v>
      </c>
      <c r="L14" s="47">
        <f>'Achievement 12-13'!M54</f>
        <v>195</v>
      </c>
      <c r="M14" s="50">
        <f>'Achievement 12-13'!N54</f>
        <v>7</v>
      </c>
      <c r="N14" s="213">
        <f>'Achievement 12-13'!O54</f>
        <v>7.57</v>
      </c>
      <c r="O14" s="217"/>
    </row>
    <row r="15" spans="1:15" ht="14.25" customHeight="1">
      <c r="A15" s="47">
        <f t="shared" ref="A15:A31" si="1">A14+1</f>
        <v>3</v>
      </c>
      <c r="B15" s="828" t="s">
        <v>971</v>
      </c>
      <c r="C15" s="65">
        <f>'Achievement 12-13'!A59</f>
        <v>4</v>
      </c>
      <c r="D15" s="47">
        <f>'Achievement 12-13'!D60</f>
        <v>5</v>
      </c>
      <c r="E15" s="47">
        <f>'Achievement 12-13'!E60</f>
        <v>189</v>
      </c>
      <c r="F15" s="47">
        <f>'Achievement 12-13'!G60</f>
        <v>432</v>
      </c>
      <c r="G15" s="47">
        <v>3</v>
      </c>
      <c r="H15" s="47">
        <f>'Achievement 12-13'!H60</f>
        <v>4</v>
      </c>
      <c r="I15" s="47">
        <f>'Achievement 12-13'!J60</f>
        <v>305</v>
      </c>
      <c r="J15" s="47">
        <f>'Achievement 12-13'!K60</f>
        <v>5</v>
      </c>
      <c r="K15" s="47">
        <f>'Achievement 12-13'!L60</f>
        <v>310</v>
      </c>
      <c r="L15" s="47">
        <f>'Achievement 12-13'!M60</f>
        <v>310</v>
      </c>
      <c r="M15" s="50">
        <f>'Achievement 12-13'!N60</f>
        <v>5.5</v>
      </c>
      <c r="N15" s="213">
        <f>'Achievement 12-13'!O60</f>
        <v>7.0699999999999994</v>
      </c>
      <c r="O15" s="217"/>
    </row>
    <row r="16" spans="1:15">
      <c r="A16" s="47">
        <f t="shared" si="1"/>
        <v>4</v>
      </c>
      <c r="B16" s="828" t="s">
        <v>972</v>
      </c>
      <c r="C16" s="58">
        <f>'Achievement 12-13'!A65</f>
        <v>4</v>
      </c>
      <c r="D16" s="47">
        <f>'Achievement 12-13'!D66</f>
        <v>3219</v>
      </c>
      <c r="E16" s="47">
        <f>'Achievement 12-13'!E66</f>
        <v>80518</v>
      </c>
      <c r="F16" s="47">
        <f>'Achievement 12-13'!G66</f>
        <v>520550</v>
      </c>
      <c r="G16" s="47">
        <v>4</v>
      </c>
      <c r="H16" s="47">
        <f>'Achievement 12-13'!H66</f>
        <v>3211</v>
      </c>
      <c r="I16" s="47">
        <f>'Achievement 12-13'!J66</f>
        <v>64105</v>
      </c>
      <c r="J16" s="47">
        <f>'Achievement 12-13'!K66</f>
        <v>16000</v>
      </c>
      <c r="K16" s="47">
        <f>'Achievement 12-13'!L66</f>
        <v>80105</v>
      </c>
      <c r="L16" s="47">
        <f>'Achievement 12-13'!M66</f>
        <v>520105</v>
      </c>
      <c r="M16" s="50">
        <f>'Achievement 12-13'!N66</f>
        <v>6269.4</v>
      </c>
      <c r="N16" s="213">
        <f>'Achievement 12-13'!O66</f>
        <v>6265.99</v>
      </c>
      <c r="O16" s="815"/>
    </row>
    <row r="17" spans="1:15" ht="13.5" customHeight="1">
      <c r="A17" s="47">
        <f t="shared" si="1"/>
        <v>5</v>
      </c>
      <c r="B17" s="829" t="s">
        <v>43</v>
      </c>
      <c r="C17" s="58">
        <f>'Achievement 12-13'!A69</f>
        <v>2</v>
      </c>
      <c r="D17" s="47">
        <f>'Achievement 12-13'!D70</f>
        <v>149</v>
      </c>
      <c r="E17" s="47">
        <f>'Achievement 12-13'!E70</f>
        <v>3324</v>
      </c>
      <c r="F17" s="47">
        <f>'Achievement 12-13'!G70</f>
        <v>52560</v>
      </c>
      <c r="G17" s="47">
        <v>2</v>
      </c>
      <c r="H17" s="47">
        <f>'Achievement 12-13'!H70</f>
        <v>106</v>
      </c>
      <c r="I17" s="47">
        <f>'Achievement 12-13'!J70</f>
        <v>515</v>
      </c>
      <c r="J17" s="47">
        <f>'Achievement 12-13'!K70</f>
        <v>1757</v>
      </c>
      <c r="K17" s="47">
        <f>'Achievement 12-13'!L70</f>
        <v>2272</v>
      </c>
      <c r="L17" s="47">
        <f>'Achievement 12-13'!M70</f>
        <v>25380</v>
      </c>
      <c r="M17" s="50">
        <f>'Achievement 12-13'!N70</f>
        <v>349.06</v>
      </c>
      <c r="N17" s="213">
        <f>'Achievement 12-13'!O70</f>
        <v>194.44</v>
      </c>
      <c r="O17" s="217"/>
    </row>
    <row r="18" spans="1:15" ht="13.5" customHeight="1">
      <c r="A18" s="47">
        <f t="shared" si="1"/>
        <v>6</v>
      </c>
      <c r="B18" s="829" t="s">
        <v>973</v>
      </c>
      <c r="C18" s="58">
        <v>0</v>
      </c>
      <c r="D18" s="47">
        <f>'Achievement 12-13'!D77</f>
        <v>0</v>
      </c>
      <c r="E18" s="47">
        <f>'Achievement 12-13'!E77</f>
        <v>0</v>
      </c>
      <c r="F18" s="47">
        <f>'Achievement 12-13'!G77</f>
        <v>0</v>
      </c>
      <c r="G18" s="47">
        <v>5</v>
      </c>
      <c r="H18" s="47">
        <f>'Achievement 12-13'!H77</f>
        <v>145</v>
      </c>
      <c r="I18" s="47">
        <f>'Achievement 12-13'!J77</f>
        <v>2581</v>
      </c>
      <c r="J18" s="47">
        <f>'Achievement 12-13'!K77</f>
        <v>1685</v>
      </c>
      <c r="K18" s="47">
        <f>'Achievement 12-13'!L77</f>
        <v>4266</v>
      </c>
      <c r="L18" s="47">
        <f>'Achievement 12-13'!M77</f>
        <v>4350</v>
      </c>
      <c r="M18" s="50">
        <f>'Achievement 12-13'!N77</f>
        <v>46.685000000000002</v>
      </c>
      <c r="N18" s="50">
        <f>'Achievement 12-13'!O77</f>
        <v>47.925000000000004</v>
      </c>
      <c r="O18" s="217"/>
    </row>
    <row r="19" spans="1:15" ht="13.5" customHeight="1">
      <c r="A19" s="47">
        <f t="shared" si="1"/>
        <v>7</v>
      </c>
      <c r="B19" s="829" t="s">
        <v>35</v>
      </c>
      <c r="C19" s="58">
        <f>'Achievement 12-13'!A112</f>
        <v>20</v>
      </c>
      <c r="D19" s="47">
        <f>'Achievement 12-13'!D114</f>
        <v>448</v>
      </c>
      <c r="E19" s="47">
        <f>'Achievement 12-13'!E114</f>
        <v>1155</v>
      </c>
      <c r="F19" s="47">
        <f>'Achievement 12-13'!G114</f>
        <v>18630</v>
      </c>
      <c r="G19" s="47">
        <v>15</v>
      </c>
      <c r="H19" s="47">
        <f>'Achievement 12-13'!H114</f>
        <v>437</v>
      </c>
      <c r="I19" s="47">
        <f>'Achievement 12-13'!J114</f>
        <v>7570</v>
      </c>
      <c r="J19" s="47">
        <f>'Achievement 12-13'!K114</f>
        <v>5665</v>
      </c>
      <c r="K19" s="47">
        <f>'Achievement 12-13'!L114</f>
        <v>9380</v>
      </c>
      <c r="L19" s="47">
        <f>'Achievement 12-13'!M114</f>
        <v>18360</v>
      </c>
      <c r="M19" s="50">
        <f>'Achievement 12-13'!N114</f>
        <v>94.389999999999986</v>
      </c>
      <c r="N19" s="213">
        <f>'Achievement 12-13'!O114</f>
        <v>90.33</v>
      </c>
      <c r="O19" s="217"/>
    </row>
    <row r="20" spans="1:15" ht="14.25" customHeight="1">
      <c r="A20" s="47">
        <f t="shared" si="1"/>
        <v>8</v>
      </c>
      <c r="B20" s="829" t="s">
        <v>1145</v>
      </c>
      <c r="C20" s="58">
        <f>'Achievement 12-13'!A206</f>
        <v>72</v>
      </c>
      <c r="D20" s="47">
        <f>'Achievement 12-13'!D208</f>
        <v>662</v>
      </c>
      <c r="E20" s="47">
        <f>'Achievement 12-13'!E208</f>
        <v>2139</v>
      </c>
      <c r="F20" s="47">
        <f>'Achievement 12-13'!G208</f>
        <v>40647</v>
      </c>
      <c r="G20" s="47">
        <v>38</v>
      </c>
      <c r="H20" s="47">
        <f>'Achievement 12-13'!H208</f>
        <v>805</v>
      </c>
      <c r="I20" s="47">
        <f>'Achievement 12-13'!J208</f>
        <v>21151</v>
      </c>
      <c r="J20" s="47">
        <f>'Achievement 12-13'!K208</f>
        <v>11808</v>
      </c>
      <c r="K20" s="47">
        <f>'Achievement 12-13'!L208</f>
        <v>32460.6</v>
      </c>
      <c r="L20" s="47">
        <f>'Achievement 12-13'!M208</f>
        <v>63007.31</v>
      </c>
      <c r="M20" s="50">
        <f>'Achievement 12-13'!N208</f>
        <v>680.80000000000007</v>
      </c>
      <c r="N20" s="213">
        <f>'Achievement 12-13'!O208</f>
        <v>674.80499999999995</v>
      </c>
      <c r="O20" s="217"/>
    </row>
    <row r="21" spans="1:15" ht="14.25" customHeight="1">
      <c r="A21" s="47">
        <f t="shared" si="1"/>
        <v>9</v>
      </c>
      <c r="B21" s="829" t="s">
        <v>32</v>
      </c>
      <c r="C21" s="58">
        <f>'Achievement 12-13'!A210</f>
        <v>1</v>
      </c>
      <c r="D21" s="47">
        <f>'Achievement 12-13'!D211</f>
        <v>36</v>
      </c>
      <c r="E21" s="47">
        <f>'Achievement 12-13'!E211</f>
        <v>1400</v>
      </c>
      <c r="F21" s="47">
        <f>'Achievement 12-13'!G211</f>
        <v>1400</v>
      </c>
      <c r="G21" s="47">
        <v>1</v>
      </c>
      <c r="H21" s="47">
        <f>'Achievement 12-13'!H211</f>
        <v>36</v>
      </c>
      <c r="I21" s="47">
        <f>'Achievement 12-13'!J211</f>
        <v>0</v>
      </c>
      <c r="J21" s="47">
        <f>'Achievement 12-13'!K211</f>
        <v>1400</v>
      </c>
      <c r="K21" s="47">
        <f>'Achievement 12-13'!L211</f>
        <v>1400</v>
      </c>
      <c r="L21" s="47">
        <f>'Achievement 12-13'!M211</f>
        <v>1400</v>
      </c>
      <c r="M21" s="50">
        <f>'Achievement 12-13'!N211</f>
        <v>6.53</v>
      </c>
      <c r="N21" s="213">
        <f>'Achievement 12-13'!O211</f>
        <v>6.52</v>
      </c>
      <c r="O21" s="218" t="s">
        <v>1123</v>
      </c>
    </row>
    <row r="22" spans="1:15" ht="14.25" customHeight="1">
      <c r="A22" s="47">
        <f t="shared" si="1"/>
        <v>10</v>
      </c>
      <c r="B22" s="829" t="s">
        <v>1013</v>
      </c>
      <c r="C22" s="58">
        <f>'Achievement 12-13'!A215</f>
        <v>3</v>
      </c>
      <c r="D22" s="47">
        <f>'Achievement 12-13'!D216</f>
        <v>95</v>
      </c>
      <c r="E22" s="47">
        <f>'Achievement 12-13'!E216</f>
        <v>2852</v>
      </c>
      <c r="F22" s="47">
        <f>'Achievement 12-13'!G216</f>
        <v>5904</v>
      </c>
      <c r="G22" s="47">
        <v>3</v>
      </c>
      <c r="H22" s="47">
        <f>'Achievement 12-13'!H216</f>
        <v>95</v>
      </c>
      <c r="I22" s="47">
        <f>'Achievement 12-13'!J216</f>
        <v>887</v>
      </c>
      <c r="J22" s="47">
        <f>'Achievement 12-13'!K216</f>
        <v>1709</v>
      </c>
      <c r="K22" s="47">
        <f>'Achievement 12-13'!L216</f>
        <v>2596</v>
      </c>
      <c r="L22" s="47">
        <f>'Achievement 12-13'!M216</f>
        <v>5357</v>
      </c>
      <c r="M22" s="50">
        <f>'Achievement 12-13'!N216</f>
        <v>156</v>
      </c>
      <c r="N22" s="213">
        <f>'Achievement 12-13'!O216</f>
        <v>153.63999999999999</v>
      </c>
      <c r="O22" s="218" t="s">
        <v>1123</v>
      </c>
    </row>
    <row r="23" spans="1:15" ht="14.25" customHeight="1">
      <c r="A23" s="47">
        <f t="shared" si="1"/>
        <v>11</v>
      </c>
      <c r="B23" s="829" t="s">
        <v>39</v>
      </c>
      <c r="C23" s="58">
        <f>'Achievement 12-13'!A229</f>
        <v>12</v>
      </c>
      <c r="D23" s="47">
        <f>'Achievement 12-13'!D230</f>
        <v>408</v>
      </c>
      <c r="E23" s="47">
        <f>'Achievement 12-13'!E230</f>
        <v>12208</v>
      </c>
      <c r="F23" s="47">
        <f>'Achievement 12-13'!G230</f>
        <v>358740</v>
      </c>
      <c r="G23" s="47">
        <v>12</v>
      </c>
      <c r="H23" s="47">
        <f>'Achievement 12-13'!H230</f>
        <v>424</v>
      </c>
      <c r="I23" s="47">
        <f>'Achievement 12-13'!J230</f>
        <v>667</v>
      </c>
      <c r="J23" s="47">
        <f>'Achievement 12-13'!K230</f>
        <v>9745</v>
      </c>
      <c r="K23" s="47">
        <f>'Achievement 12-13'!L230</f>
        <v>10412</v>
      </c>
      <c r="L23" s="47">
        <f>'Achievement 12-13'!M230</f>
        <v>296547</v>
      </c>
      <c r="M23" s="50">
        <f>'Achievement 12-13'!N230</f>
        <v>111.5</v>
      </c>
      <c r="N23" s="213">
        <f>'Achievement 12-13'!O230</f>
        <v>94.5</v>
      </c>
      <c r="O23" s="218" t="s">
        <v>1123</v>
      </c>
    </row>
    <row r="24" spans="1:15" ht="14.25" customHeight="1">
      <c r="A24" s="47">
        <f t="shared" si="1"/>
        <v>12</v>
      </c>
      <c r="B24" s="829" t="s">
        <v>1014</v>
      </c>
      <c r="C24" s="58">
        <v>0</v>
      </c>
      <c r="D24" s="58">
        <f>'Achievement 12-13'!I236</f>
        <v>0</v>
      </c>
      <c r="E24" s="58">
        <v>0</v>
      </c>
      <c r="F24" s="58">
        <v>0</v>
      </c>
      <c r="G24" s="47">
        <v>4</v>
      </c>
      <c r="H24" s="47">
        <f>'Achievement 12-13'!H236</f>
        <v>11</v>
      </c>
      <c r="I24" s="47">
        <f>'Achievement 12-13'!J236</f>
        <v>675</v>
      </c>
      <c r="J24" s="47">
        <f>'Achievement 12-13'!K236</f>
        <v>58</v>
      </c>
      <c r="K24" s="47">
        <f>'Achievement 12-13'!L236</f>
        <v>733</v>
      </c>
      <c r="L24" s="47">
        <f>'Achievement 12-13'!M236</f>
        <v>1404</v>
      </c>
      <c r="M24" s="50">
        <f>'Achievement 12-13'!N236</f>
        <v>31.71</v>
      </c>
      <c r="N24" s="213">
        <f>'Achievement 12-13'!O236</f>
        <v>31.71</v>
      </c>
      <c r="O24" s="217"/>
    </row>
    <row r="25" spans="1:15" ht="16.5" customHeight="1">
      <c r="A25" s="47">
        <f t="shared" si="1"/>
        <v>13</v>
      </c>
      <c r="B25" s="829" t="s">
        <v>372</v>
      </c>
      <c r="C25" s="58">
        <f>'Achievement 12-13'!A238</f>
        <v>1</v>
      </c>
      <c r="D25" s="47">
        <f>'Achievement 12-13'!D239</f>
        <v>6</v>
      </c>
      <c r="E25" s="47">
        <f>'Achievement 12-13'!E239</f>
        <v>102</v>
      </c>
      <c r="F25" s="47">
        <f>'Achievement 12-13'!G239</f>
        <v>306</v>
      </c>
      <c r="G25" s="47">
        <v>1</v>
      </c>
      <c r="H25" s="47">
        <f>'Achievement 12-13'!H239</f>
        <v>6</v>
      </c>
      <c r="I25" s="47">
        <f>'Achievement 12-13'!J239</f>
        <v>78</v>
      </c>
      <c r="J25" s="47">
        <f>'Achievement 12-13'!K239</f>
        <v>24</v>
      </c>
      <c r="K25" s="47">
        <f>'Achievement 12-13'!L239</f>
        <v>102</v>
      </c>
      <c r="L25" s="47">
        <f>'Achievement 12-13'!M239</f>
        <v>306</v>
      </c>
      <c r="M25" s="50">
        <f>'Achievement 12-13'!N239</f>
        <v>6.4219999999999997</v>
      </c>
      <c r="N25" s="213">
        <f>'Achievement 12-13'!O239</f>
        <v>6.4</v>
      </c>
      <c r="O25" s="217"/>
    </row>
    <row r="26" spans="1:15" ht="14.25" customHeight="1">
      <c r="A26" s="47">
        <f t="shared" si="1"/>
        <v>14</v>
      </c>
      <c r="B26" s="829" t="s">
        <v>274</v>
      </c>
      <c r="C26" s="229">
        <f>'Achievement 12-13'!A248</f>
        <v>8</v>
      </c>
      <c r="D26" s="47">
        <f>'Achievement 12-13'!D249</f>
        <v>64</v>
      </c>
      <c r="E26" s="47">
        <f>'Achievement 12-13'!E249</f>
        <v>3173</v>
      </c>
      <c r="F26" s="47">
        <f>'Achievement 12-13'!G249</f>
        <v>9197</v>
      </c>
      <c r="G26" s="47">
        <v>8</v>
      </c>
      <c r="H26" s="47">
        <f>'Achievement 12-13'!H249</f>
        <v>64</v>
      </c>
      <c r="I26" s="47">
        <f>'Achievement 12-13'!J249</f>
        <v>2646</v>
      </c>
      <c r="J26" s="47">
        <f>'Achievement 12-13'!K249</f>
        <v>437</v>
      </c>
      <c r="K26" s="47">
        <f>'Achievement 12-13'!L249</f>
        <v>3083</v>
      </c>
      <c r="L26" s="47">
        <f>'Achievement 12-13'!M249</f>
        <v>9077</v>
      </c>
      <c r="M26" s="50">
        <f>'Achievement 12-13'!N249</f>
        <v>125.22999999999998</v>
      </c>
      <c r="N26" s="213">
        <f>'Achievement 12-13'!O249</f>
        <v>147.72999999999999</v>
      </c>
      <c r="O26" s="217"/>
    </row>
    <row r="27" spans="1:15" ht="14.25" customHeight="1">
      <c r="A27" s="47">
        <f t="shared" si="1"/>
        <v>15</v>
      </c>
      <c r="B27" s="829" t="s">
        <v>375</v>
      </c>
      <c r="C27" s="58">
        <f>'Achievement 12-13'!A265</f>
        <v>15</v>
      </c>
      <c r="D27" s="47">
        <f>'Achievement 12-13'!D266</f>
        <v>515</v>
      </c>
      <c r="E27" s="47">
        <f>'Achievement 12-13'!E266</f>
        <v>7221</v>
      </c>
      <c r="F27" s="47">
        <f>'Achievement 12-13'!G266</f>
        <v>21764</v>
      </c>
      <c r="G27" s="47">
        <v>11</v>
      </c>
      <c r="H27" s="47">
        <f>'Achievement 12-13'!H266</f>
        <v>380</v>
      </c>
      <c r="I27" s="47">
        <f>'Achievement 12-13'!J266</f>
        <v>170</v>
      </c>
      <c r="J27" s="47">
        <f>'Achievement 12-13'!K266</f>
        <v>89</v>
      </c>
      <c r="K27" s="47">
        <f>'Achievement 12-13'!L266</f>
        <v>259</v>
      </c>
      <c r="L27" s="47">
        <f>'Achievement 12-13'!M266</f>
        <v>16615</v>
      </c>
      <c r="M27" s="50">
        <f>'Achievement 12-13'!N266</f>
        <v>198.52</v>
      </c>
      <c r="N27" s="213">
        <f>'Achievement 12-13'!O266</f>
        <v>162.92000000000002</v>
      </c>
      <c r="O27" s="217"/>
    </row>
    <row r="28" spans="1:15" ht="14.25" customHeight="1">
      <c r="A28" s="47">
        <f t="shared" si="1"/>
        <v>16</v>
      </c>
      <c r="B28" s="829" t="s">
        <v>40</v>
      </c>
      <c r="C28" s="66">
        <f>'Achievement 12-13'!A327</f>
        <v>45</v>
      </c>
      <c r="D28" s="219">
        <f>'Achievement 12-13'!D330</f>
        <v>638</v>
      </c>
      <c r="E28" s="219">
        <f>'Achievement 12-13'!E330</f>
        <v>1068</v>
      </c>
      <c r="F28" s="219">
        <f>'Achievement 12-13'!G330</f>
        <v>33015</v>
      </c>
      <c r="G28" s="219">
        <v>38</v>
      </c>
      <c r="H28" s="219">
        <f>'Achievement 12-13'!H330</f>
        <v>537</v>
      </c>
      <c r="I28" s="219">
        <f>'Achievement 12-13'!J330</f>
        <v>15009</v>
      </c>
      <c r="J28" s="219">
        <f>'Achievement 12-13'!K330</f>
        <v>3378</v>
      </c>
      <c r="K28" s="219">
        <f>'Achievement 12-13'!L330</f>
        <v>18363</v>
      </c>
      <c r="L28" s="219">
        <f>'Achievement 12-13'!M330</f>
        <v>33912</v>
      </c>
      <c r="M28" s="213">
        <f>'Achievement 12-13'!N330</f>
        <v>200</v>
      </c>
      <c r="N28" s="213">
        <f>'Achievement 12-13'!O330</f>
        <v>270.62</v>
      </c>
      <c r="O28" s="217"/>
    </row>
    <row r="29" spans="1:15" ht="14.25" customHeight="1">
      <c r="A29" s="47">
        <f t="shared" si="1"/>
        <v>17</v>
      </c>
      <c r="B29" s="829" t="s">
        <v>37</v>
      </c>
      <c r="C29" s="58">
        <v>20</v>
      </c>
      <c r="D29" s="205">
        <f>'Achievement 12-13'!D353</f>
        <v>295</v>
      </c>
      <c r="E29" s="47">
        <f>'Achievement 12-13'!E353</f>
        <v>10092</v>
      </c>
      <c r="F29" s="47">
        <f>'Achievement 12-13'!G353</f>
        <v>12894</v>
      </c>
      <c r="G29" s="47">
        <v>15</v>
      </c>
      <c r="H29" s="47">
        <f>'Achievement 12-13'!H353</f>
        <v>113</v>
      </c>
      <c r="I29" s="47">
        <f>'Achievement 12-13'!J353</f>
        <v>3070</v>
      </c>
      <c r="J29" s="47">
        <f>'Achievement 12-13'!K353</f>
        <v>1453</v>
      </c>
      <c r="K29" s="47">
        <f>'Achievement 12-13'!L353</f>
        <v>4523</v>
      </c>
      <c r="L29" s="47">
        <f>'Achievement 12-13'!M353</f>
        <v>6035</v>
      </c>
      <c r="M29" s="50">
        <f>'Achievement 12-13'!N353</f>
        <v>34.07</v>
      </c>
      <c r="N29" s="213">
        <f>'Achievement 12-13'!O353</f>
        <v>25.86</v>
      </c>
      <c r="O29" s="218" t="s">
        <v>1123</v>
      </c>
    </row>
    <row r="30" spans="1:15" ht="14.25" customHeight="1">
      <c r="A30" s="47">
        <f t="shared" si="1"/>
        <v>18</v>
      </c>
      <c r="B30" s="62" t="s">
        <v>33</v>
      </c>
      <c r="C30" s="58">
        <f>'Achievement 12-13'!A370</f>
        <v>16</v>
      </c>
      <c r="D30" s="47">
        <f>'Achievement 12-13'!D371</f>
        <v>71</v>
      </c>
      <c r="E30" s="47">
        <f>'Achievement 12-13'!E371</f>
        <v>696</v>
      </c>
      <c r="F30" s="47">
        <f>'Achievement 12-13'!G371</f>
        <v>3056</v>
      </c>
      <c r="G30" s="47">
        <v>16</v>
      </c>
      <c r="H30" s="47">
        <f>'Achievement 12-13'!H371</f>
        <v>71</v>
      </c>
      <c r="I30" s="47">
        <f>'Achievement 12-13'!J371</f>
        <v>732</v>
      </c>
      <c r="J30" s="47">
        <f>'Achievement 12-13'!K371</f>
        <v>115</v>
      </c>
      <c r="K30" s="47">
        <f>'Achievement 12-13'!L371</f>
        <v>847</v>
      </c>
      <c r="L30" s="47">
        <f>'Achievement 12-13'!M371</f>
        <v>2941</v>
      </c>
      <c r="M30" s="50">
        <f>'Achievement 12-13'!N371</f>
        <v>76.260000000000005</v>
      </c>
      <c r="N30" s="213">
        <f>'Achievement 12-13'!O371</f>
        <v>74.52</v>
      </c>
      <c r="O30" s="217"/>
    </row>
    <row r="31" spans="1:15" ht="14.25" customHeight="1">
      <c r="A31" s="47">
        <f t="shared" si="1"/>
        <v>19</v>
      </c>
      <c r="B31" s="62" t="s">
        <v>38</v>
      </c>
      <c r="C31" s="58">
        <f>'Achievement 12-13'!A390</f>
        <v>18</v>
      </c>
      <c r="D31" s="47">
        <f>'Achievement 12-13'!D391</f>
        <v>880</v>
      </c>
      <c r="E31" s="47">
        <f>'Achievement 12-13'!E391</f>
        <v>19580</v>
      </c>
      <c r="F31" s="47">
        <f>'Achievement 12-13'!G391</f>
        <v>42195</v>
      </c>
      <c r="G31" s="47">
        <v>16</v>
      </c>
      <c r="H31" s="47">
        <f>'Achievement 12-13'!H391</f>
        <v>642</v>
      </c>
      <c r="I31" s="47">
        <f>'Achievement 12-13'!J391</f>
        <v>1419</v>
      </c>
      <c r="J31" s="47">
        <f>'Achievement 12-13'!K391</f>
        <v>13620</v>
      </c>
      <c r="K31" s="47">
        <f>'Achievement 12-13'!L391</f>
        <v>15039</v>
      </c>
      <c r="L31" s="47">
        <f>'Achievement 12-13'!M391</f>
        <v>31294</v>
      </c>
      <c r="M31" s="50">
        <v>175</v>
      </c>
      <c r="N31" s="213">
        <v>168</v>
      </c>
      <c r="O31" s="217"/>
    </row>
    <row r="32" spans="1:15" s="7" customFormat="1" ht="14.25" customHeight="1">
      <c r="A32" s="1223" t="s">
        <v>419</v>
      </c>
      <c r="B32" s="1223"/>
      <c r="C32" s="64">
        <f t="shared" ref="C32:N32" si="2">SUM(C13:C31)</f>
        <v>247</v>
      </c>
      <c r="D32" s="64">
        <f t="shared" si="2"/>
        <v>7499</v>
      </c>
      <c r="E32" s="64">
        <f t="shared" si="2"/>
        <v>145912</v>
      </c>
      <c r="F32" s="64">
        <f t="shared" si="2"/>
        <v>1122040</v>
      </c>
      <c r="G32" s="64">
        <f t="shared" si="2"/>
        <v>199</v>
      </c>
      <c r="H32" s="64">
        <f t="shared" si="2"/>
        <v>7094</v>
      </c>
      <c r="I32" s="64">
        <f t="shared" si="2"/>
        <v>121817</v>
      </c>
      <c r="J32" s="64">
        <f t="shared" si="2"/>
        <v>68962</v>
      </c>
      <c r="K32" s="64">
        <f t="shared" si="2"/>
        <v>186401.6</v>
      </c>
      <c r="L32" s="64">
        <f t="shared" si="2"/>
        <v>1037170.31</v>
      </c>
      <c r="M32" s="206">
        <f t="shared" si="2"/>
        <v>8586.0769999999993</v>
      </c>
      <c r="N32" s="214">
        <f t="shared" si="2"/>
        <v>8441.66</v>
      </c>
      <c r="O32" s="214"/>
    </row>
    <row r="33" spans="1:15" s="13" customFormat="1" ht="24" customHeight="1">
      <c r="A33" s="783" t="s">
        <v>1529</v>
      </c>
      <c r="B33" s="783"/>
      <c r="C33" s="35">
        <f>C32+C11</f>
        <v>261</v>
      </c>
      <c r="D33" s="35">
        <f>D32+D11</f>
        <v>7573</v>
      </c>
      <c r="E33" s="35">
        <f>E32+E11</f>
        <v>147672</v>
      </c>
      <c r="F33" s="35">
        <f>F32+F11</f>
        <v>1128685</v>
      </c>
      <c r="G33" s="35">
        <f t="shared" ref="G33:M33" si="3">G11+G32</f>
        <v>214</v>
      </c>
      <c r="H33" s="35">
        <f t="shared" si="3"/>
        <v>7174</v>
      </c>
      <c r="I33" s="35">
        <f t="shared" si="3"/>
        <v>123808</v>
      </c>
      <c r="J33" s="35">
        <f t="shared" si="3"/>
        <v>68995</v>
      </c>
      <c r="K33" s="35">
        <f t="shared" si="3"/>
        <v>188425.60000000001</v>
      </c>
      <c r="L33" s="35">
        <f t="shared" si="3"/>
        <v>1044392.31</v>
      </c>
      <c r="M33" s="207">
        <f t="shared" si="3"/>
        <v>8711.0769999999993</v>
      </c>
      <c r="N33" s="220">
        <f>N32+N11</f>
        <v>8565.8673799999997</v>
      </c>
      <c r="O33" s="215"/>
    </row>
    <row r="34" spans="1:15" s="7" customFormat="1" ht="12"/>
    <row r="35" spans="1:15" s="7" customFormat="1" ht="12"/>
    <row r="42" spans="1:15">
      <c r="N42" s="4" t="s">
        <v>217</v>
      </c>
    </row>
    <row r="43" spans="1:15">
      <c r="N43" s="4" t="s">
        <v>217</v>
      </c>
    </row>
    <row r="59" spans="2:5">
      <c r="B59" s="5"/>
      <c r="D59" s="5"/>
      <c r="E59" s="5"/>
    </row>
    <row r="60" spans="2:5">
      <c r="B60" s="5"/>
      <c r="D60" s="5"/>
      <c r="E60" s="5"/>
    </row>
    <row r="61" spans="2:5">
      <c r="B61" s="5"/>
      <c r="D61" s="5"/>
      <c r="E61" s="5"/>
    </row>
    <row r="62" spans="2:5">
      <c r="B62" s="5"/>
      <c r="D62" s="5"/>
      <c r="E62" s="5"/>
    </row>
    <row r="63" spans="2:5">
      <c r="B63" s="5"/>
      <c r="D63" s="5"/>
      <c r="E63" s="5"/>
    </row>
    <row r="64" spans="2:5">
      <c r="B64" s="5"/>
      <c r="C64" s="5"/>
      <c r="D64" s="5"/>
      <c r="E64" s="5"/>
    </row>
    <row r="65" spans="2:5">
      <c r="B65" s="5"/>
      <c r="C65" s="5"/>
      <c r="D65" s="5"/>
      <c r="E65" s="5"/>
    </row>
    <row r="66" spans="2:5">
      <c r="B66" s="5"/>
      <c r="C66" s="5"/>
      <c r="D66" s="5"/>
      <c r="E66" s="5"/>
    </row>
    <row r="85" spans="2:2">
      <c r="B85" s="69"/>
    </row>
  </sheetData>
  <mergeCells count="22">
    <mergeCell ref="A1:O1"/>
    <mergeCell ref="A2:O2"/>
    <mergeCell ref="A3:O3"/>
    <mergeCell ref="C4:F4"/>
    <mergeCell ref="G4:L4"/>
    <mergeCell ref="F5:F6"/>
    <mergeCell ref="E5:E6"/>
    <mergeCell ref="M4:M6"/>
    <mergeCell ref="N4:N6"/>
    <mergeCell ref="O4:O6"/>
    <mergeCell ref="D5:D6"/>
    <mergeCell ref="C5:C6"/>
    <mergeCell ref="L5:L6"/>
    <mergeCell ref="G5:G6"/>
    <mergeCell ref="H5:H6"/>
    <mergeCell ref="I5:K5"/>
    <mergeCell ref="A32:B32"/>
    <mergeCell ref="A11:B11"/>
    <mergeCell ref="A4:A6"/>
    <mergeCell ref="B4:B6"/>
    <mergeCell ref="A12:O12"/>
    <mergeCell ref="A8:O8"/>
  </mergeCells>
  <phoneticPr fontId="2" type="noConversion"/>
  <pageMargins left="1" right="1" top="0.8" bottom="0.8" header="0.25" footer="0.25"/>
  <pageSetup paperSize="9" scale="85" orientation="landscape" r:id="rId1"/>
  <headerFooter>
    <oddHeader>&amp;R&amp;14SUMMARY OF TRAINING ACHIEVEMENT, 2012-13</oddHeader>
    <oddFooter>&amp;RPage &amp;P+2&amp;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R397"/>
  <sheetViews>
    <sheetView topLeftCell="A4" workbookViewId="0">
      <pane ySplit="1170" activePane="bottomLeft"/>
      <selection activeCell="A4" sqref="A1:IV65536"/>
      <selection pane="bottomLeft" activeCell="Q389" sqref="Q389"/>
    </sheetView>
  </sheetViews>
  <sheetFormatPr defaultRowHeight="12.75"/>
  <cols>
    <col min="1" max="1" width="4.7109375" style="79" customWidth="1"/>
    <col min="2" max="2" width="9.140625" style="79"/>
    <col min="3" max="3" width="26.140625" style="79" customWidth="1"/>
    <col min="4" max="4" width="6.85546875" style="79" customWidth="1"/>
    <col min="5" max="5" width="10.140625" style="79" customWidth="1"/>
    <col min="6" max="6" width="8.140625" style="79" customWidth="1"/>
    <col min="7" max="7" width="10.140625" style="79" customWidth="1"/>
    <col min="8" max="8" width="7" style="79" customWidth="1"/>
    <col min="9" max="9" width="7.5703125" style="79" customWidth="1"/>
    <col min="10" max="10" width="8" style="79" customWidth="1"/>
    <col min="11" max="11" width="8.7109375" style="79" customWidth="1"/>
    <col min="12" max="12" width="10.28515625" style="79" customWidth="1"/>
    <col min="13" max="13" width="10.5703125" style="79" customWidth="1"/>
    <col min="14" max="15" width="10.42578125" style="79" customWidth="1"/>
    <col min="16" max="16384" width="9.140625" style="79"/>
  </cols>
  <sheetData>
    <row r="1" spans="1:15" ht="20.25">
      <c r="A1" s="1258" t="s">
        <v>23</v>
      </c>
      <c r="B1" s="1258"/>
      <c r="C1" s="1258"/>
      <c r="D1" s="1258"/>
      <c r="E1" s="1258"/>
      <c r="F1" s="1258"/>
      <c r="G1" s="1258"/>
      <c r="H1" s="1258"/>
      <c r="I1" s="1258"/>
      <c r="J1" s="1258"/>
      <c r="K1" s="1258"/>
      <c r="L1" s="1258"/>
      <c r="M1" s="1258"/>
      <c r="N1" s="1258"/>
      <c r="O1" s="1258"/>
    </row>
    <row r="2" spans="1:15" ht="20.25">
      <c r="A2" s="1258" t="s">
        <v>4</v>
      </c>
      <c r="B2" s="1258"/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</row>
    <row r="3" spans="1:15" ht="20.25">
      <c r="A3" s="1258" t="s">
        <v>1124</v>
      </c>
      <c r="B3" s="1258"/>
      <c r="C3" s="1258"/>
      <c r="D3" s="1258"/>
      <c r="E3" s="1258"/>
      <c r="F3" s="1258"/>
      <c r="G3" s="1258"/>
      <c r="H3" s="1258"/>
      <c r="I3" s="1258"/>
      <c r="J3" s="1258"/>
      <c r="K3" s="1258"/>
      <c r="L3" s="1258"/>
      <c r="M3" s="1258"/>
      <c r="N3" s="1258"/>
      <c r="O3" s="1258"/>
    </row>
    <row r="4" spans="1:15">
      <c r="A4" s="1259" t="s">
        <v>2</v>
      </c>
      <c r="B4" s="1259" t="s">
        <v>6</v>
      </c>
      <c r="C4" s="1259" t="s">
        <v>450</v>
      </c>
      <c r="D4" s="1260" t="s">
        <v>1531</v>
      </c>
      <c r="E4" s="1260"/>
      <c r="F4" s="1260"/>
      <c r="G4" s="1260"/>
      <c r="H4" s="1261" t="s">
        <v>16</v>
      </c>
      <c r="I4" s="1261"/>
      <c r="J4" s="1261"/>
      <c r="K4" s="1261"/>
      <c r="L4" s="1261"/>
      <c r="M4" s="1261"/>
      <c r="N4" s="1257" t="s">
        <v>1530</v>
      </c>
      <c r="O4" s="1251" t="s">
        <v>451</v>
      </c>
    </row>
    <row r="5" spans="1:15">
      <c r="A5" s="1259"/>
      <c r="B5" s="1259"/>
      <c r="C5" s="1259"/>
      <c r="D5" s="1255" t="s">
        <v>452</v>
      </c>
      <c r="E5" s="1256" t="s">
        <v>453</v>
      </c>
      <c r="F5" s="1257" t="s">
        <v>454</v>
      </c>
      <c r="G5" s="1257" t="s">
        <v>146</v>
      </c>
      <c r="H5" s="1251" t="s">
        <v>455</v>
      </c>
      <c r="I5" s="1251" t="s">
        <v>456</v>
      </c>
      <c r="J5" s="1251" t="s">
        <v>20</v>
      </c>
      <c r="K5" s="1251"/>
      <c r="L5" s="1251" t="s">
        <v>107</v>
      </c>
      <c r="M5" s="1251" t="s">
        <v>146</v>
      </c>
      <c r="N5" s="1257"/>
      <c r="O5" s="1251"/>
    </row>
    <row r="6" spans="1:15">
      <c r="A6" s="1259"/>
      <c r="B6" s="1259"/>
      <c r="C6" s="1259"/>
      <c r="D6" s="1255"/>
      <c r="E6" s="1256"/>
      <c r="F6" s="1257"/>
      <c r="G6" s="1257"/>
      <c r="H6" s="1251"/>
      <c r="I6" s="1251"/>
      <c r="J6" s="83" t="s">
        <v>0</v>
      </c>
      <c r="K6" s="83" t="s">
        <v>1</v>
      </c>
      <c r="L6" s="1251"/>
      <c r="M6" s="1251"/>
      <c r="N6" s="1257"/>
      <c r="O6" s="1251"/>
    </row>
    <row r="7" spans="1:15">
      <c r="A7" s="195">
        <v>1</v>
      </c>
      <c r="B7" s="196">
        <v>2</v>
      </c>
      <c r="C7" s="195">
        <v>3</v>
      </c>
      <c r="D7" s="84">
        <v>4</v>
      </c>
      <c r="E7" s="84">
        <v>5</v>
      </c>
      <c r="F7" s="84">
        <v>6</v>
      </c>
      <c r="G7" s="84">
        <v>7</v>
      </c>
      <c r="H7" s="84">
        <v>8</v>
      </c>
      <c r="I7" s="84">
        <v>9</v>
      </c>
      <c r="J7" s="84">
        <v>10</v>
      </c>
      <c r="K7" s="84">
        <v>11</v>
      </c>
      <c r="L7" s="84">
        <v>12</v>
      </c>
      <c r="M7" s="84">
        <v>13</v>
      </c>
      <c r="N7" s="84">
        <v>14</v>
      </c>
      <c r="O7" s="84">
        <v>15</v>
      </c>
    </row>
    <row r="8" spans="1:15" ht="20.25">
      <c r="A8" s="1247" t="s">
        <v>1187</v>
      </c>
      <c r="B8" s="1247"/>
      <c r="C8" s="1247"/>
      <c r="D8" s="1247"/>
      <c r="E8" s="1247"/>
      <c r="F8" s="1247"/>
      <c r="G8" s="1247"/>
      <c r="H8" s="1247"/>
      <c r="I8" s="1247"/>
      <c r="J8" s="1247"/>
      <c r="K8" s="1247"/>
      <c r="L8" s="1247"/>
      <c r="M8" s="1247"/>
      <c r="N8" s="1247"/>
      <c r="O8" s="1247"/>
    </row>
    <row r="9" spans="1:15" ht="18">
      <c r="A9" s="151" t="s">
        <v>1537</v>
      </c>
      <c r="B9" s="152"/>
      <c r="C9" s="153"/>
      <c r="D9" s="154"/>
      <c r="E9" s="154"/>
      <c r="F9" s="154"/>
      <c r="G9" s="154"/>
      <c r="H9" s="155"/>
      <c r="I9" s="155"/>
      <c r="J9" s="155"/>
      <c r="K9" s="155"/>
      <c r="L9" s="155"/>
      <c r="M9" s="155"/>
      <c r="N9" s="156"/>
      <c r="O9" s="156"/>
    </row>
    <row r="10" spans="1:15" ht="36" customHeight="1">
      <c r="A10" s="86">
        <v>1</v>
      </c>
      <c r="B10" s="183" t="s">
        <v>300</v>
      </c>
      <c r="C10" s="87" t="s">
        <v>904</v>
      </c>
      <c r="D10" s="89">
        <v>5</v>
      </c>
      <c r="E10" s="89">
        <v>125</v>
      </c>
      <c r="F10" s="88">
        <v>1</v>
      </c>
      <c r="G10" s="89">
        <v>125</v>
      </c>
      <c r="H10" s="89">
        <v>4</v>
      </c>
      <c r="I10" s="88">
        <v>1</v>
      </c>
      <c r="J10" s="302">
        <v>101</v>
      </c>
      <c r="K10" s="302">
        <v>4</v>
      </c>
      <c r="L10" s="89">
        <f>J10+K10</f>
        <v>105</v>
      </c>
      <c r="M10" s="88">
        <f>L10*F10</f>
        <v>105</v>
      </c>
      <c r="N10" s="176">
        <v>3.11</v>
      </c>
      <c r="O10" s="176">
        <f>(65460+81460+79465+78351)/100000</f>
        <v>3.0473599999999998</v>
      </c>
    </row>
    <row r="11" spans="1:15">
      <c r="A11" s="86">
        <f>A10+1</f>
        <v>2</v>
      </c>
      <c r="B11" s="183" t="s">
        <v>10</v>
      </c>
      <c r="C11" s="87" t="s">
        <v>905</v>
      </c>
      <c r="D11" s="89">
        <v>2</v>
      </c>
      <c r="E11" s="89">
        <v>50</v>
      </c>
      <c r="F11" s="89">
        <v>5</v>
      </c>
      <c r="G11" s="89">
        <v>250</v>
      </c>
      <c r="H11" s="89">
        <v>3</v>
      </c>
      <c r="I11" s="89">
        <v>5</v>
      </c>
      <c r="J11" s="302">
        <f>26+26+26</f>
        <v>78</v>
      </c>
      <c r="K11" s="302">
        <v>5</v>
      </c>
      <c r="L11" s="89">
        <f t="shared" ref="L11:L19" si="0">J11+K11</f>
        <v>83</v>
      </c>
      <c r="M11" s="88">
        <f>L11*F11</f>
        <v>415</v>
      </c>
      <c r="N11" s="327">
        <v>8.85</v>
      </c>
      <c r="O11" s="176">
        <f>(296413+287647+299373)/100000</f>
        <v>8.8343299999999996</v>
      </c>
    </row>
    <row r="12" spans="1:15" ht="14.25">
      <c r="A12" s="86">
        <f t="shared" ref="A12:A19" si="1">A11+1</f>
        <v>3</v>
      </c>
      <c r="B12" s="183" t="s">
        <v>214</v>
      </c>
      <c r="C12" s="87" t="s">
        <v>906</v>
      </c>
      <c r="D12" s="89">
        <v>1</v>
      </c>
      <c r="E12" s="89">
        <v>25</v>
      </c>
      <c r="F12" s="90">
        <v>4</v>
      </c>
      <c r="G12" s="89">
        <v>250</v>
      </c>
      <c r="H12" s="89">
        <v>1</v>
      </c>
      <c r="I12" s="90">
        <v>4</v>
      </c>
      <c r="J12" s="302">
        <v>26</v>
      </c>
      <c r="K12" s="302">
        <v>0</v>
      </c>
      <c r="L12" s="89">
        <f t="shared" si="0"/>
        <v>26</v>
      </c>
      <c r="M12" s="88">
        <f>L12*4</f>
        <v>104</v>
      </c>
      <c r="N12" s="327">
        <v>2.98</v>
      </c>
      <c r="O12" s="176">
        <f>(298148)/100000</f>
        <v>2.9814799999999999</v>
      </c>
    </row>
    <row r="13" spans="1:15" ht="25.5">
      <c r="A13" s="86">
        <f t="shared" si="1"/>
        <v>4</v>
      </c>
      <c r="B13" s="183" t="s">
        <v>19</v>
      </c>
      <c r="C13" s="91" t="s">
        <v>907</v>
      </c>
      <c r="D13" s="89">
        <v>2</v>
      </c>
      <c r="E13" s="89">
        <v>50</v>
      </c>
      <c r="F13" s="92">
        <v>3</v>
      </c>
      <c r="G13" s="89">
        <v>150</v>
      </c>
      <c r="H13" s="89">
        <v>2</v>
      </c>
      <c r="I13" s="92">
        <v>3</v>
      </c>
      <c r="J13" s="302">
        <v>37</v>
      </c>
      <c r="K13" s="302">
        <v>0</v>
      </c>
      <c r="L13" s="89">
        <f t="shared" si="0"/>
        <v>37</v>
      </c>
      <c r="M13" s="88">
        <f t="shared" ref="M13:M19" si="2">L13*F13</f>
        <v>111</v>
      </c>
      <c r="N13" s="177">
        <v>3.29</v>
      </c>
      <c r="O13" s="177">
        <f>1.64+1.64</f>
        <v>3.28</v>
      </c>
    </row>
    <row r="14" spans="1:15" ht="25.5">
      <c r="A14" s="86">
        <f t="shared" si="1"/>
        <v>5</v>
      </c>
      <c r="B14" s="184" t="s">
        <v>15</v>
      </c>
      <c r="C14" s="93" t="s">
        <v>908</v>
      </c>
      <c r="D14" s="89">
        <v>2</v>
      </c>
      <c r="E14" s="89">
        <v>40</v>
      </c>
      <c r="F14" s="92">
        <v>5</v>
      </c>
      <c r="G14" s="89">
        <v>200</v>
      </c>
      <c r="H14" s="89">
        <v>2</v>
      </c>
      <c r="I14" s="92">
        <v>5</v>
      </c>
      <c r="J14" s="302">
        <f>20+19</f>
        <v>39</v>
      </c>
      <c r="K14" s="302">
        <v>7</v>
      </c>
      <c r="L14" s="89">
        <f t="shared" si="0"/>
        <v>46</v>
      </c>
      <c r="M14" s="88">
        <f t="shared" si="2"/>
        <v>230</v>
      </c>
      <c r="N14" s="177">
        <v>4.8</v>
      </c>
      <c r="O14" s="178">
        <f>2.24+2.2</f>
        <v>4.4400000000000004</v>
      </c>
    </row>
    <row r="15" spans="1:15" ht="25.5">
      <c r="A15" s="86">
        <f t="shared" si="1"/>
        <v>6</v>
      </c>
      <c r="B15" s="183" t="s">
        <v>436</v>
      </c>
      <c r="C15" s="93" t="s">
        <v>909</v>
      </c>
      <c r="D15" s="89">
        <v>2</v>
      </c>
      <c r="E15" s="89">
        <v>40</v>
      </c>
      <c r="F15" s="92">
        <v>5</v>
      </c>
      <c r="G15" s="89">
        <v>200</v>
      </c>
      <c r="H15" s="89">
        <v>2</v>
      </c>
      <c r="I15" s="92">
        <v>5</v>
      </c>
      <c r="J15" s="302">
        <v>48</v>
      </c>
      <c r="K15" s="302">
        <v>2</v>
      </c>
      <c r="L15" s="89">
        <f t="shared" si="0"/>
        <v>50</v>
      </c>
      <c r="M15" s="88">
        <f t="shared" si="2"/>
        <v>250</v>
      </c>
      <c r="N15" s="177">
        <v>5.0999999999999996</v>
      </c>
      <c r="O15" s="176">
        <f>(246357+251064)/100000</f>
        <v>4.9742100000000002</v>
      </c>
    </row>
    <row r="16" spans="1:15" ht="25.5">
      <c r="A16" s="86">
        <f t="shared" si="1"/>
        <v>7</v>
      </c>
      <c r="B16" s="184" t="s">
        <v>934</v>
      </c>
      <c r="C16" s="95" t="s">
        <v>910</v>
      </c>
      <c r="D16" s="89">
        <v>1</v>
      </c>
      <c r="E16" s="89">
        <v>20</v>
      </c>
      <c r="F16" s="88">
        <v>5</v>
      </c>
      <c r="G16" s="89">
        <v>100</v>
      </c>
      <c r="H16" s="89">
        <v>1</v>
      </c>
      <c r="I16" s="88">
        <v>5</v>
      </c>
      <c r="J16" s="302">
        <v>20</v>
      </c>
      <c r="K16" s="302">
        <v>0</v>
      </c>
      <c r="L16" s="89">
        <f t="shared" si="0"/>
        <v>20</v>
      </c>
      <c r="M16" s="88">
        <f t="shared" si="2"/>
        <v>100</v>
      </c>
      <c r="N16" s="177">
        <v>2.08</v>
      </c>
      <c r="O16" s="102">
        <v>2.0699999999999998</v>
      </c>
    </row>
    <row r="17" spans="1:15" ht="25.5">
      <c r="A17" s="86">
        <f t="shared" si="1"/>
        <v>8</v>
      </c>
      <c r="B17" s="185" t="s">
        <v>935</v>
      </c>
      <c r="C17" s="93" t="s">
        <v>911</v>
      </c>
      <c r="D17" s="89">
        <v>1</v>
      </c>
      <c r="E17" s="89">
        <v>30</v>
      </c>
      <c r="F17" s="92">
        <v>5</v>
      </c>
      <c r="G17" s="89">
        <v>150</v>
      </c>
      <c r="H17" s="89">
        <v>1</v>
      </c>
      <c r="I17" s="92">
        <v>5</v>
      </c>
      <c r="J17" s="302">
        <v>27</v>
      </c>
      <c r="K17" s="302">
        <v>0</v>
      </c>
      <c r="L17" s="89">
        <f t="shared" si="0"/>
        <v>27</v>
      </c>
      <c r="M17" s="88">
        <f t="shared" si="2"/>
        <v>135</v>
      </c>
      <c r="N17" s="779">
        <v>2.98</v>
      </c>
      <c r="O17" s="779">
        <v>2.4500000000000002</v>
      </c>
    </row>
    <row r="18" spans="1:15" ht="15">
      <c r="A18" s="86">
        <f t="shared" si="1"/>
        <v>9</v>
      </c>
      <c r="B18" s="185" t="s">
        <v>1527</v>
      </c>
      <c r="C18" s="93" t="s">
        <v>1528</v>
      </c>
      <c r="D18" s="89">
        <v>1</v>
      </c>
      <c r="E18" s="89">
        <v>30</v>
      </c>
      <c r="F18" s="92">
        <v>2</v>
      </c>
      <c r="G18" s="89">
        <v>60</v>
      </c>
      <c r="H18" s="89">
        <v>1</v>
      </c>
      <c r="I18" s="92">
        <v>2</v>
      </c>
      <c r="J18" s="302">
        <v>30</v>
      </c>
      <c r="K18" s="302">
        <v>0</v>
      </c>
      <c r="L18" s="89">
        <f t="shared" si="0"/>
        <v>30</v>
      </c>
      <c r="M18" s="778">
        <f t="shared" si="2"/>
        <v>60</v>
      </c>
      <c r="N18" s="781">
        <v>1.63</v>
      </c>
      <c r="O18" s="782">
        <v>1.53</v>
      </c>
    </row>
    <row r="19" spans="1:15" ht="25.5">
      <c r="A19" s="86">
        <f t="shared" si="1"/>
        <v>10</v>
      </c>
      <c r="B19" s="186" t="s">
        <v>877</v>
      </c>
      <c r="C19" s="91" t="s">
        <v>912</v>
      </c>
      <c r="D19" s="89">
        <v>2</v>
      </c>
      <c r="E19" s="89">
        <v>60</v>
      </c>
      <c r="F19" s="92">
        <v>5</v>
      </c>
      <c r="G19" s="89">
        <v>300</v>
      </c>
      <c r="H19" s="89">
        <v>2</v>
      </c>
      <c r="I19" s="92">
        <v>5</v>
      </c>
      <c r="J19" s="302">
        <v>58</v>
      </c>
      <c r="K19" s="302">
        <v>1</v>
      </c>
      <c r="L19" s="89">
        <f t="shared" si="0"/>
        <v>59</v>
      </c>
      <c r="M19" s="88">
        <f t="shared" si="2"/>
        <v>295</v>
      </c>
      <c r="N19" s="780">
        <v>7.01</v>
      </c>
      <c r="O19" s="780">
        <v>6.39</v>
      </c>
    </row>
    <row r="20" spans="1:15" s="80" customFormat="1" ht="18.75" customHeight="1">
      <c r="A20" s="582"/>
      <c r="B20" s="1240" t="s">
        <v>915</v>
      </c>
      <c r="C20" s="1240"/>
      <c r="D20" s="582">
        <f>SUM(D10:D19)</f>
        <v>19</v>
      </c>
      <c r="E20" s="582">
        <f>SUM(E10:E19)</f>
        <v>470</v>
      </c>
      <c r="F20" s="582"/>
      <c r="G20" s="582">
        <f t="shared" ref="G20:O20" si="3">SUM(G10:G19)</f>
        <v>1785</v>
      </c>
      <c r="H20" s="582">
        <f>SUM(H10:H19)</f>
        <v>19</v>
      </c>
      <c r="I20" s="582"/>
      <c r="J20" s="582">
        <f t="shared" si="3"/>
        <v>464</v>
      </c>
      <c r="K20" s="582">
        <f t="shared" si="3"/>
        <v>19</v>
      </c>
      <c r="L20" s="582">
        <f t="shared" si="3"/>
        <v>483</v>
      </c>
      <c r="M20" s="582">
        <f t="shared" si="3"/>
        <v>1805</v>
      </c>
      <c r="N20" s="583">
        <f t="shared" si="3"/>
        <v>41.83</v>
      </c>
      <c r="O20" s="584">
        <f t="shared" si="3"/>
        <v>39.99738</v>
      </c>
    </row>
    <row r="21" spans="1:15" ht="18">
      <c r="A21" s="151" t="s">
        <v>1538</v>
      </c>
      <c r="B21" s="152"/>
      <c r="C21" s="153"/>
      <c r="D21" s="154"/>
      <c r="E21" s="154"/>
      <c r="F21" s="154"/>
      <c r="G21" s="154"/>
      <c r="H21" s="155"/>
      <c r="I21" s="155"/>
      <c r="J21" s="155"/>
      <c r="K21" s="155"/>
      <c r="L21" s="155"/>
      <c r="M21" s="155"/>
      <c r="N21" s="156"/>
      <c r="O21" s="156"/>
    </row>
    <row r="22" spans="1:15" ht="25.5">
      <c r="A22" s="86">
        <v>1</v>
      </c>
      <c r="B22" s="187" t="s">
        <v>316</v>
      </c>
      <c r="C22" s="97" t="s">
        <v>913</v>
      </c>
      <c r="D22" s="89">
        <v>21</v>
      </c>
      <c r="E22" s="89">
        <v>420</v>
      </c>
      <c r="F22" s="92">
        <v>1</v>
      </c>
      <c r="G22" s="89">
        <f>E22*F22</f>
        <v>420</v>
      </c>
      <c r="H22" s="89">
        <v>24</v>
      </c>
      <c r="I22" s="92">
        <v>1</v>
      </c>
      <c r="J22" s="85">
        <v>572</v>
      </c>
      <c r="K22" s="85">
        <v>0</v>
      </c>
      <c r="L22" s="89">
        <f>J22+K22</f>
        <v>572</v>
      </c>
      <c r="M22" s="88">
        <f>L22*I22</f>
        <v>572</v>
      </c>
      <c r="N22" s="177">
        <v>10.23</v>
      </c>
      <c r="O22" s="177">
        <v>9.4700000000000006</v>
      </c>
    </row>
    <row r="23" spans="1:15" ht="25.5">
      <c r="A23" s="86">
        <f>A22+1</f>
        <v>2</v>
      </c>
      <c r="B23" s="301" t="s">
        <v>204</v>
      </c>
      <c r="C23" s="91" t="s">
        <v>914</v>
      </c>
      <c r="D23" s="89">
        <v>5</v>
      </c>
      <c r="E23" s="89">
        <v>150</v>
      </c>
      <c r="F23" s="92">
        <v>5</v>
      </c>
      <c r="G23" s="89">
        <f>E23*F23</f>
        <v>750</v>
      </c>
      <c r="H23" s="89">
        <v>8</v>
      </c>
      <c r="I23" s="92">
        <v>5</v>
      </c>
      <c r="J23" s="302">
        <v>220</v>
      </c>
      <c r="K23" s="302">
        <v>0</v>
      </c>
      <c r="L23" s="89">
        <f>J23+K23</f>
        <v>220</v>
      </c>
      <c r="M23" s="88">
        <f>L23*I23</f>
        <v>1100</v>
      </c>
      <c r="N23" s="176">
        <v>15.73</v>
      </c>
      <c r="O23" s="176">
        <v>15.3</v>
      </c>
    </row>
    <row r="24" spans="1:15" ht="25.5">
      <c r="A24" s="86">
        <f>A23+1</f>
        <v>3</v>
      </c>
      <c r="B24" s="301" t="s">
        <v>15</v>
      </c>
      <c r="C24" s="93" t="s">
        <v>908</v>
      </c>
      <c r="D24" s="89">
        <v>3</v>
      </c>
      <c r="E24" s="89">
        <v>75</v>
      </c>
      <c r="F24" s="94">
        <v>5</v>
      </c>
      <c r="G24" s="89">
        <f>E24*F24</f>
        <v>375</v>
      </c>
      <c r="H24" s="89">
        <v>3</v>
      </c>
      <c r="I24" s="94">
        <v>5</v>
      </c>
      <c r="J24" s="302">
        <v>69</v>
      </c>
      <c r="K24" s="302">
        <v>4</v>
      </c>
      <c r="L24" s="89">
        <f>J24+K24</f>
        <v>73</v>
      </c>
      <c r="M24" s="88">
        <f>L24*I24</f>
        <v>365</v>
      </c>
      <c r="N24" s="176">
        <v>6.88</v>
      </c>
      <c r="O24" s="176">
        <v>6.86</v>
      </c>
    </row>
    <row r="25" spans="1:15" ht="25.5">
      <c r="A25" s="86">
        <f>A24+1</f>
        <v>4</v>
      </c>
      <c r="B25" s="301" t="s">
        <v>205</v>
      </c>
      <c r="C25" s="93" t="s">
        <v>314</v>
      </c>
      <c r="D25" s="89">
        <v>11</v>
      </c>
      <c r="E25" s="745">
        <f>11*25</f>
        <v>275</v>
      </c>
      <c r="F25" s="89">
        <v>5</v>
      </c>
      <c r="G25" s="89">
        <f>E25*F25</f>
        <v>1375</v>
      </c>
      <c r="H25" s="89">
        <v>11</v>
      </c>
      <c r="I25" s="94">
        <v>5</v>
      </c>
      <c r="J25" s="302">
        <v>266</v>
      </c>
      <c r="K25" s="302">
        <v>9</v>
      </c>
      <c r="L25" s="89">
        <f>J25+K25</f>
        <v>275</v>
      </c>
      <c r="M25" s="88">
        <f>L25*I25</f>
        <v>1375</v>
      </c>
      <c r="N25" s="176">
        <v>22.78</v>
      </c>
      <c r="O25" s="176">
        <v>22.28</v>
      </c>
    </row>
    <row r="26" spans="1:15" ht="25.5">
      <c r="A26" s="86">
        <f>A25+1</f>
        <v>5</v>
      </c>
      <c r="B26" s="301" t="s">
        <v>443</v>
      </c>
      <c r="C26" s="93" t="s">
        <v>1209</v>
      </c>
      <c r="D26" s="89">
        <v>16</v>
      </c>
      <c r="E26" s="745">
        <f>16*25</f>
        <v>400</v>
      </c>
      <c r="F26" s="89">
        <v>5</v>
      </c>
      <c r="G26" s="89">
        <f>E26*F26</f>
        <v>2000</v>
      </c>
      <c r="H26" s="89">
        <v>16</v>
      </c>
      <c r="I26" s="94">
        <v>5</v>
      </c>
      <c r="J26" s="302">
        <v>400</v>
      </c>
      <c r="K26" s="302">
        <v>1</v>
      </c>
      <c r="L26" s="89">
        <f>J26+K26</f>
        <v>401</v>
      </c>
      <c r="M26" s="88">
        <f>L26*I26</f>
        <v>2005</v>
      </c>
      <c r="N26" s="176">
        <v>30.31</v>
      </c>
      <c r="O26" s="176">
        <v>30.3</v>
      </c>
    </row>
    <row r="27" spans="1:15" s="80" customFormat="1" ht="12.75" customHeight="1">
      <c r="A27" s="582"/>
      <c r="B27" s="1240" t="s">
        <v>916</v>
      </c>
      <c r="C27" s="1240"/>
      <c r="D27" s="582">
        <f>SUM(D22:D26)</f>
        <v>56</v>
      </c>
      <c r="E27" s="582">
        <f>SUM(E22:E26)</f>
        <v>1320</v>
      </c>
      <c r="F27" s="582"/>
      <c r="G27" s="582">
        <f>SUM(G22:G26)</f>
        <v>4920</v>
      </c>
      <c r="H27" s="582">
        <f>SUM(H22:H26)</f>
        <v>62</v>
      </c>
      <c r="I27" s="582"/>
      <c r="J27" s="582">
        <f t="shared" ref="J27:O27" si="4">SUM(J22:J26)</f>
        <v>1527</v>
      </c>
      <c r="K27" s="582">
        <f t="shared" si="4"/>
        <v>14</v>
      </c>
      <c r="L27" s="582">
        <f t="shared" si="4"/>
        <v>1541</v>
      </c>
      <c r="M27" s="582">
        <f t="shared" si="4"/>
        <v>5417</v>
      </c>
      <c r="N27" s="583">
        <f t="shared" si="4"/>
        <v>85.93</v>
      </c>
      <c r="O27" s="584">
        <f t="shared" si="4"/>
        <v>84.210000000000008</v>
      </c>
    </row>
    <row r="28" spans="1:15" s="80" customFormat="1" ht="12.75" customHeight="1">
      <c r="A28" s="582"/>
      <c r="B28" s="1240" t="s">
        <v>457</v>
      </c>
      <c r="C28" s="1240"/>
      <c r="D28" s="582">
        <f t="shared" ref="D28:O28" si="5">D20+D27</f>
        <v>75</v>
      </c>
      <c r="E28" s="582">
        <f t="shared" si="5"/>
        <v>1790</v>
      </c>
      <c r="F28" s="582"/>
      <c r="G28" s="582">
        <f t="shared" si="5"/>
        <v>6705</v>
      </c>
      <c r="H28" s="582">
        <f t="shared" si="5"/>
        <v>81</v>
      </c>
      <c r="I28" s="582"/>
      <c r="J28" s="582">
        <f t="shared" si="5"/>
        <v>1991</v>
      </c>
      <c r="K28" s="582">
        <f t="shared" si="5"/>
        <v>33</v>
      </c>
      <c r="L28" s="582">
        <f t="shared" si="5"/>
        <v>2024</v>
      </c>
      <c r="M28" s="582">
        <f t="shared" si="5"/>
        <v>7222</v>
      </c>
      <c r="N28" s="583">
        <f t="shared" si="5"/>
        <v>127.76</v>
      </c>
      <c r="O28" s="584">
        <f t="shared" si="5"/>
        <v>124.20738</v>
      </c>
    </row>
    <row r="29" spans="1:15" ht="18">
      <c r="A29" s="151" t="s">
        <v>1539</v>
      </c>
      <c r="B29" s="152"/>
      <c r="C29" s="153"/>
      <c r="D29" s="154"/>
      <c r="E29" s="154"/>
      <c r="F29" s="154"/>
      <c r="G29" s="154"/>
      <c r="H29" s="155"/>
      <c r="I29" s="155"/>
      <c r="J29" s="155"/>
      <c r="K29" s="155"/>
      <c r="L29" s="155"/>
      <c r="M29" s="155"/>
      <c r="N29" s="156"/>
      <c r="O29" s="156"/>
    </row>
    <row r="30" spans="1:15" ht="25.5">
      <c r="A30" s="210">
        <v>1</v>
      </c>
      <c r="B30" s="744" t="s">
        <v>316</v>
      </c>
      <c r="C30" s="100" t="s">
        <v>917</v>
      </c>
      <c r="D30" s="101">
        <v>14</v>
      </c>
      <c r="E30" s="101">
        <f>D30*F30</f>
        <v>14</v>
      </c>
      <c r="F30" s="101">
        <v>1</v>
      </c>
      <c r="G30" s="101">
        <v>350</v>
      </c>
      <c r="H30" s="89">
        <v>17</v>
      </c>
      <c r="I30" s="101">
        <v>1</v>
      </c>
      <c r="J30" s="302">
        <v>455</v>
      </c>
      <c r="K30" s="302">
        <v>0</v>
      </c>
      <c r="L30" s="89">
        <f>J30+K30</f>
        <v>455</v>
      </c>
      <c r="M30" s="89">
        <f>L30*I30</f>
        <v>455</v>
      </c>
      <c r="N30" s="746">
        <v>7.51</v>
      </c>
      <c r="O30" s="747">
        <v>6.97</v>
      </c>
    </row>
    <row r="31" spans="1:15" ht="25.5">
      <c r="A31" s="210">
        <f>1+A30</f>
        <v>2</v>
      </c>
      <c r="B31" s="744" t="s">
        <v>936</v>
      </c>
      <c r="C31" s="103" t="s">
        <v>918</v>
      </c>
      <c r="D31" s="104">
        <v>13</v>
      </c>
      <c r="E31" s="104">
        <f>D31*F31</f>
        <v>390</v>
      </c>
      <c r="F31" s="104">
        <v>30</v>
      </c>
      <c r="G31" s="104">
        <v>14700</v>
      </c>
      <c r="H31" s="89">
        <v>12</v>
      </c>
      <c r="I31" s="104">
        <v>30</v>
      </c>
      <c r="J31" s="302">
        <v>401</v>
      </c>
      <c r="K31" s="302">
        <v>16</v>
      </c>
      <c r="L31" s="89">
        <f>J31+K31</f>
        <v>417</v>
      </c>
      <c r="M31" s="89">
        <f>L31*I31</f>
        <v>12510</v>
      </c>
      <c r="N31" s="748">
        <f>12*18.5</f>
        <v>222</v>
      </c>
      <c r="O31" s="747">
        <f>12*18.5-2.18</f>
        <v>219.82</v>
      </c>
    </row>
    <row r="32" spans="1:15">
      <c r="A32" s="210">
        <f t="shared" ref="A32:A37" si="6">1+A31</f>
        <v>3</v>
      </c>
      <c r="B32" s="744" t="s">
        <v>204</v>
      </c>
      <c r="C32" s="103" t="s">
        <v>919</v>
      </c>
      <c r="D32" s="104">
        <v>14</v>
      </c>
      <c r="E32" s="104">
        <f>D32*F32</f>
        <v>70</v>
      </c>
      <c r="F32" s="104">
        <v>5</v>
      </c>
      <c r="G32" s="104">
        <v>625</v>
      </c>
      <c r="H32" s="89">
        <v>7</v>
      </c>
      <c r="I32" s="104">
        <v>5</v>
      </c>
      <c r="J32" s="302">
        <v>210</v>
      </c>
      <c r="K32" s="302">
        <v>0</v>
      </c>
      <c r="L32" s="89">
        <f t="shared" ref="L32:L37" si="7">J32+K32</f>
        <v>210</v>
      </c>
      <c r="M32" s="89">
        <f t="shared" ref="M32:M37" si="8">L32*I32</f>
        <v>1050</v>
      </c>
      <c r="N32" s="748">
        <v>14.58</v>
      </c>
      <c r="O32" s="747">
        <v>14.4</v>
      </c>
    </row>
    <row r="33" spans="1:15" ht="25.5">
      <c r="A33" s="210">
        <f t="shared" si="6"/>
        <v>4</v>
      </c>
      <c r="B33" s="744"/>
      <c r="C33" s="103" t="s">
        <v>1209</v>
      </c>
      <c r="D33" s="104">
        <v>14</v>
      </c>
      <c r="E33" s="104">
        <f>D33*F33</f>
        <v>70</v>
      </c>
      <c r="F33" s="104">
        <v>5</v>
      </c>
      <c r="G33" s="104">
        <v>625</v>
      </c>
      <c r="H33" s="89">
        <v>5</v>
      </c>
      <c r="I33" s="104">
        <v>5</v>
      </c>
      <c r="J33" s="302">
        <v>149</v>
      </c>
      <c r="K33" s="302">
        <v>0</v>
      </c>
      <c r="L33" s="89">
        <f t="shared" si="7"/>
        <v>149</v>
      </c>
      <c r="M33" s="89">
        <f t="shared" si="8"/>
        <v>745</v>
      </c>
      <c r="N33" s="748">
        <v>11.5</v>
      </c>
      <c r="O33" s="747">
        <v>11.36</v>
      </c>
    </row>
    <row r="34" spans="1:15" ht="25.5">
      <c r="A34" s="210">
        <f t="shared" si="6"/>
        <v>5</v>
      </c>
      <c r="B34" s="744" t="s">
        <v>205</v>
      </c>
      <c r="C34" s="103" t="s">
        <v>314</v>
      </c>
      <c r="D34" s="104">
        <v>14</v>
      </c>
      <c r="E34" s="104">
        <f>D34*F34</f>
        <v>70</v>
      </c>
      <c r="F34" s="104">
        <v>5</v>
      </c>
      <c r="G34" s="104">
        <v>625</v>
      </c>
      <c r="H34" s="89">
        <v>2</v>
      </c>
      <c r="I34" s="104">
        <v>5</v>
      </c>
      <c r="J34" s="302">
        <v>173</v>
      </c>
      <c r="K34" s="302">
        <v>1</v>
      </c>
      <c r="L34" s="89">
        <f t="shared" si="7"/>
        <v>174</v>
      </c>
      <c r="M34" s="89">
        <f t="shared" si="8"/>
        <v>870</v>
      </c>
      <c r="N34" s="748">
        <v>13.68</v>
      </c>
      <c r="O34" s="747">
        <v>13.5</v>
      </c>
    </row>
    <row r="35" spans="1:15" ht="25.5">
      <c r="A35" s="210">
        <f t="shared" si="6"/>
        <v>6</v>
      </c>
      <c r="B35" s="744" t="s">
        <v>206</v>
      </c>
      <c r="C35" s="103" t="s">
        <v>1515</v>
      </c>
      <c r="D35" s="104"/>
      <c r="E35" s="104"/>
      <c r="F35" s="104"/>
      <c r="G35" s="104"/>
      <c r="H35" s="89">
        <v>8</v>
      </c>
      <c r="I35" s="104">
        <v>5</v>
      </c>
      <c r="J35" s="302">
        <v>190</v>
      </c>
      <c r="K35" s="302">
        <v>0</v>
      </c>
      <c r="L35" s="89">
        <f t="shared" si="7"/>
        <v>190</v>
      </c>
      <c r="M35" s="89">
        <f t="shared" si="8"/>
        <v>950</v>
      </c>
      <c r="N35" s="748">
        <v>16.23</v>
      </c>
      <c r="O35" s="747">
        <v>16.059999999999999</v>
      </c>
    </row>
    <row r="36" spans="1:15">
      <c r="A36" s="210">
        <f t="shared" si="6"/>
        <v>7</v>
      </c>
      <c r="B36" s="744" t="s">
        <v>937</v>
      </c>
      <c r="C36" s="96" t="s">
        <v>231</v>
      </c>
      <c r="D36" s="86">
        <v>20</v>
      </c>
      <c r="E36" s="86">
        <v>1250</v>
      </c>
      <c r="F36" s="86">
        <v>3</v>
      </c>
      <c r="G36" s="86">
        <v>3750</v>
      </c>
      <c r="H36" s="86">
        <v>17</v>
      </c>
      <c r="I36" s="86">
        <v>4</v>
      </c>
      <c r="J36" s="302">
        <v>261</v>
      </c>
      <c r="K36" s="302">
        <v>16</v>
      </c>
      <c r="L36" s="89">
        <f t="shared" si="7"/>
        <v>277</v>
      </c>
      <c r="M36" s="89">
        <v>1028</v>
      </c>
      <c r="N36" s="749">
        <v>33.520000000000003</v>
      </c>
      <c r="O36" s="747">
        <v>31.08</v>
      </c>
    </row>
    <row r="37" spans="1:15">
      <c r="A37" s="210">
        <f t="shared" si="6"/>
        <v>8</v>
      </c>
      <c r="B37" s="744" t="s">
        <v>446</v>
      </c>
      <c r="C37" s="105" t="s">
        <v>920</v>
      </c>
      <c r="D37" s="89">
        <f>20+20</f>
        <v>40</v>
      </c>
      <c r="E37" s="89">
        <f>D37*16</f>
        <v>640</v>
      </c>
      <c r="F37" s="94">
        <v>2</v>
      </c>
      <c r="G37" s="89">
        <f>E37*F37</f>
        <v>1280</v>
      </c>
      <c r="H37" s="89">
        <v>46</v>
      </c>
      <c r="I37" s="94">
        <v>2</v>
      </c>
      <c r="J37" s="302">
        <v>709</v>
      </c>
      <c r="K37" s="302">
        <v>25</v>
      </c>
      <c r="L37" s="89">
        <f t="shared" si="7"/>
        <v>734</v>
      </c>
      <c r="M37" s="89">
        <f t="shared" si="8"/>
        <v>1468</v>
      </c>
      <c r="N37" s="273">
        <v>63.58</v>
      </c>
      <c r="O37" s="747">
        <v>57.17</v>
      </c>
    </row>
    <row r="38" spans="1:15" s="80" customFormat="1">
      <c r="A38" s="582"/>
      <c r="B38" s="1240"/>
      <c r="C38" s="1240"/>
      <c r="D38" s="582">
        <f>SUM(D30:D37)</f>
        <v>129</v>
      </c>
      <c r="E38" s="582">
        <f t="shared" ref="E38:O38" si="9">SUM(E30:E37)</f>
        <v>2504</v>
      </c>
      <c r="F38" s="582">
        <f t="shared" si="9"/>
        <v>51</v>
      </c>
      <c r="G38" s="582">
        <f t="shared" si="9"/>
        <v>21955</v>
      </c>
      <c r="H38" s="582">
        <f t="shared" si="9"/>
        <v>114</v>
      </c>
      <c r="I38" s="582">
        <f t="shared" si="9"/>
        <v>57</v>
      </c>
      <c r="J38" s="582">
        <f t="shared" si="9"/>
        <v>2548</v>
      </c>
      <c r="K38" s="582">
        <f t="shared" si="9"/>
        <v>58</v>
      </c>
      <c r="L38" s="582">
        <f t="shared" si="9"/>
        <v>2606</v>
      </c>
      <c r="M38" s="582">
        <f t="shared" si="9"/>
        <v>19076</v>
      </c>
      <c r="N38" s="583">
        <f t="shared" si="9"/>
        <v>382.59999999999997</v>
      </c>
      <c r="O38" s="583">
        <f t="shared" si="9"/>
        <v>370.36</v>
      </c>
    </row>
    <row r="39" spans="1:15" ht="20.25">
      <c r="A39" s="1247" t="s">
        <v>458</v>
      </c>
      <c r="B39" s="1247"/>
      <c r="C39" s="1247"/>
      <c r="D39" s="1247"/>
      <c r="E39" s="1247"/>
      <c r="F39" s="1247"/>
      <c r="G39" s="1247"/>
      <c r="H39" s="1247"/>
      <c r="I39" s="1247"/>
      <c r="J39" s="1247"/>
      <c r="K39" s="1247"/>
      <c r="L39" s="1247"/>
      <c r="M39" s="1247"/>
      <c r="N39" s="1247"/>
      <c r="O39" s="1247"/>
    </row>
    <row r="40" spans="1:15" ht="18">
      <c r="A40" s="151" t="s">
        <v>1540</v>
      </c>
      <c r="B40" s="152"/>
      <c r="C40" s="153"/>
      <c r="D40" s="154"/>
      <c r="E40" s="154"/>
      <c r="F40" s="154"/>
      <c r="G40" s="154"/>
      <c r="H40" s="155"/>
      <c r="I40" s="155"/>
      <c r="J40" s="155"/>
      <c r="K40" s="155"/>
      <c r="L40" s="155"/>
      <c r="M40" s="155"/>
      <c r="N40" s="156"/>
      <c r="O40" s="156"/>
    </row>
    <row r="41" spans="1:15" ht="38.25">
      <c r="A41" s="210">
        <v>1</v>
      </c>
      <c r="B41" s="99"/>
      <c r="C41" s="87" t="s">
        <v>1514</v>
      </c>
      <c r="D41" s="89">
        <v>4</v>
      </c>
      <c r="E41" s="89">
        <v>80</v>
      </c>
      <c r="F41" s="89">
        <v>3</v>
      </c>
      <c r="G41" s="89">
        <v>160</v>
      </c>
      <c r="H41" s="89">
        <v>3</v>
      </c>
      <c r="I41" s="89">
        <v>3</v>
      </c>
      <c r="J41" s="302">
        <v>62</v>
      </c>
      <c r="K41" s="302">
        <v>0</v>
      </c>
      <c r="L41" s="94">
        <f>22+22+18</f>
        <v>62</v>
      </c>
      <c r="M41" s="89">
        <f>66+66+54</f>
        <v>186</v>
      </c>
      <c r="N41" s="176">
        <v>5.72</v>
      </c>
      <c r="O41" s="271">
        <v>5.0999999999999996</v>
      </c>
    </row>
    <row r="42" spans="1:15" ht="38.25">
      <c r="A42" s="210">
        <f>A41+1</f>
        <v>2</v>
      </c>
      <c r="B42" s="99"/>
      <c r="C42" s="87" t="s">
        <v>1513</v>
      </c>
      <c r="D42" s="89">
        <v>3</v>
      </c>
      <c r="E42" s="89">
        <v>75</v>
      </c>
      <c r="F42" s="89">
        <v>4</v>
      </c>
      <c r="G42" s="89">
        <v>150</v>
      </c>
      <c r="H42" s="89">
        <v>3</v>
      </c>
      <c r="I42" s="89">
        <v>4</v>
      </c>
      <c r="J42" s="85">
        <v>73</v>
      </c>
      <c r="K42" s="85">
        <v>0</v>
      </c>
      <c r="L42" s="89">
        <f>26+21+26</f>
        <v>73</v>
      </c>
      <c r="M42" s="88">
        <f>104+84+104</f>
        <v>292</v>
      </c>
      <c r="N42" s="176">
        <v>6.87</v>
      </c>
      <c r="O42" s="271">
        <v>6.65</v>
      </c>
    </row>
    <row r="43" spans="1:15" ht="25.5">
      <c r="A43" s="210">
        <f>A42+1</f>
        <v>3</v>
      </c>
      <c r="B43" s="99"/>
      <c r="C43" s="87" t="s">
        <v>1512</v>
      </c>
      <c r="D43" s="89">
        <v>3</v>
      </c>
      <c r="E43" s="89">
        <v>75</v>
      </c>
      <c r="F43" s="89">
        <v>3</v>
      </c>
      <c r="G43" s="89">
        <v>225</v>
      </c>
      <c r="H43" s="89">
        <v>3</v>
      </c>
      <c r="I43" s="89">
        <v>3</v>
      </c>
      <c r="J43" s="85">
        <v>83</v>
      </c>
      <c r="K43" s="85">
        <v>0</v>
      </c>
      <c r="L43" s="89">
        <f>J43+K43</f>
        <v>83</v>
      </c>
      <c r="M43" s="88">
        <f>L43*F43</f>
        <v>249</v>
      </c>
      <c r="N43" s="176">
        <v>6.36</v>
      </c>
      <c r="O43" s="271">
        <v>5.87</v>
      </c>
    </row>
    <row r="44" spans="1:15" s="80" customFormat="1">
      <c r="A44" s="582"/>
      <c r="B44" s="1240"/>
      <c r="C44" s="1240"/>
      <c r="D44" s="582">
        <f t="shared" ref="D44:O44" si="10">SUM(D41:D43)</f>
        <v>10</v>
      </c>
      <c r="E44" s="582">
        <f t="shared" si="10"/>
        <v>230</v>
      </c>
      <c r="F44" s="582">
        <f t="shared" si="10"/>
        <v>10</v>
      </c>
      <c r="G44" s="582">
        <f t="shared" si="10"/>
        <v>535</v>
      </c>
      <c r="H44" s="582">
        <f t="shared" si="10"/>
        <v>9</v>
      </c>
      <c r="I44" s="582">
        <f t="shared" si="10"/>
        <v>10</v>
      </c>
      <c r="J44" s="582">
        <f t="shared" si="10"/>
        <v>218</v>
      </c>
      <c r="K44" s="582">
        <f t="shared" si="10"/>
        <v>0</v>
      </c>
      <c r="L44" s="582">
        <f t="shared" si="10"/>
        <v>218</v>
      </c>
      <c r="M44" s="582">
        <f t="shared" si="10"/>
        <v>727</v>
      </c>
      <c r="N44" s="583">
        <f t="shared" si="10"/>
        <v>18.95</v>
      </c>
      <c r="O44" s="584">
        <f t="shared" si="10"/>
        <v>17.62</v>
      </c>
    </row>
    <row r="45" spans="1:15" ht="20.25">
      <c r="A45" s="179" t="s">
        <v>321</v>
      </c>
      <c r="B45" s="150"/>
      <c r="C45" s="106"/>
      <c r="D45" s="106"/>
      <c r="E45" s="106"/>
      <c r="F45" s="106"/>
      <c r="G45" s="106"/>
      <c r="H45" s="106"/>
      <c r="I45" s="106"/>
      <c r="J45" s="106"/>
      <c r="K45" s="107"/>
      <c r="L45" s="106"/>
      <c r="M45" s="157"/>
      <c r="N45" s="157"/>
      <c r="O45" s="157"/>
    </row>
    <row r="46" spans="1:15" s="234" customFormat="1" ht="24">
      <c r="A46" s="210">
        <v>1</v>
      </c>
      <c r="B46" s="269" t="s">
        <v>326</v>
      </c>
      <c r="C46" s="143" t="s">
        <v>504</v>
      </c>
      <c r="D46" s="101">
        <v>1</v>
      </c>
      <c r="E46" s="258">
        <v>30</v>
      </c>
      <c r="F46" s="101">
        <v>5</v>
      </c>
      <c r="G46" s="258">
        <v>150</v>
      </c>
      <c r="H46" s="101">
        <v>1</v>
      </c>
      <c r="I46" s="101">
        <v>5</v>
      </c>
      <c r="J46" s="270">
        <v>30</v>
      </c>
      <c r="K46" s="270">
        <v>0</v>
      </c>
      <c r="L46" s="270">
        <f>J46+K46</f>
        <v>30</v>
      </c>
      <c r="M46" s="270">
        <f>L46*I46</f>
        <v>150</v>
      </c>
      <c r="N46" s="102">
        <v>3</v>
      </c>
      <c r="O46" s="102">
        <v>2.63</v>
      </c>
    </row>
    <row r="47" spans="1:15" s="234" customFormat="1" ht="24">
      <c r="A47" s="210">
        <f>A46+1</f>
        <v>2</v>
      </c>
      <c r="B47" s="269" t="s">
        <v>325</v>
      </c>
      <c r="C47" s="143" t="s">
        <v>322</v>
      </c>
      <c r="D47" s="101">
        <v>1</v>
      </c>
      <c r="E47" s="258">
        <v>30</v>
      </c>
      <c r="F47" s="101">
        <v>5</v>
      </c>
      <c r="G47" s="258">
        <v>150</v>
      </c>
      <c r="H47" s="101">
        <v>1</v>
      </c>
      <c r="I47" s="101">
        <v>5</v>
      </c>
      <c r="J47" s="270">
        <v>30</v>
      </c>
      <c r="K47" s="270">
        <v>0</v>
      </c>
      <c r="L47" s="270">
        <f>J47+K47</f>
        <v>30</v>
      </c>
      <c r="M47" s="270">
        <f>L47*I47</f>
        <v>150</v>
      </c>
      <c r="N47" s="102">
        <v>3</v>
      </c>
      <c r="O47" s="102">
        <v>2.63</v>
      </c>
    </row>
    <row r="48" spans="1:15" s="234" customFormat="1" ht="36">
      <c r="A48" s="210">
        <f>A47+1</f>
        <v>3</v>
      </c>
      <c r="B48" s="143" t="s">
        <v>327</v>
      </c>
      <c r="C48" s="143" t="s">
        <v>323</v>
      </c>
      <c r="D48" s="101">
        <v>1</v>
      </c>
      <c r="E48" s="258">
        <v>30</v>
      </c>
      <c r="F48" s="101">
        <v>5</v>
      </c>
      <c r="G48" s="258">
        <v>150</v>
      </c>
      <c r="H48" s="101">
        <v>1</v>
      </c>
      <c r="I48" s="101">
        <v>5</v>
      </c>
      <c r="J48" s="270">
        <v>27</v>
      </c>
      <c r="K48" s="270">
        <v>0</v>
      </c>
      <c r="L48" s="270">
        <f>J48+K48</f>
        <v>27</v>
      </c>
      <c r="M48" s="270">
        <f>L48*I48</f>
        <v>135</v>
      </c>
      <c r="N48" s="102">
        <v>3</v>
      </c>
      <c r="O48" s="102">
        <v>2.91</v>
      </c>
    </row>
    <row r="49" spans="1:15" s="234" customFormat="1" ht="44.25" customHeight="1">
      <c r="A49" s="210">
        <f>A48+1</f>
        <v>4</v>
      </c>
      <c r="B49" s="143" t="s">
        <v>328</v>
      </c>
      <c r="C49" s="143" t="s">
        <v>324</v>
      </c>
      <c r="D49" s="101">
        <v>1</v>
      </c>
      <c r="E49" s="258">
        <v>30</v>
      </c>
      <c r="F49" s="101">
        <v>5</v>
      </c>
      <c r="G49" s="258">
        <v>150</v>
      </c>
      <c r="H49" s="101">
        <v>1</v>
      </c>
      <c r="I49" s="101">
        <v>5</v>
      </c>
      <c r="J49" s="270">
        <v>28</v>
      </c>
      <c r="K49" s="270">
        <v>0</v>
      </c>
      <c r="L49" s="270">
        <f>J49+K49</f>
        <v>28</v>
      </c>
      <c r="M49" s="270">
        <f>L49*I49</f>
        <v>140</v>
      </c>
      <c r="N49" s="102">
        <v>3</v>
      </c>
      <c r="O49" s="102">
        <v>2.94</v>
      </c>
    </row>
    <row r="50" spans="1:15" s="80" customFormat="1" ht="13.5" customHeight="1">
      <c r="A50" s="849"/>
      <c r="B50" s="1249" t="s">
        <v>1583</v>
      </c>
      <c r="C50" s="1250"/>
      <c r="D50" s="850">
        <f>SUM(D46:D49)</f>
        <v>4</v>
      </c>
      <c r="E50" s="850">
        <f t="shared" ref="E50:N50" si="11">SUM(E46:E49)</f>
        <v>120</v>
      </c>
      <c r="F50" s="850">
        <f t="shared" si="11"/>
        <v>20</v>
      </c>
      <c r="G50" s="850">
        <f t="shared" si="11"/>
        <v>600</v>
      </c>
      <c r="H50" s="850">
        <f t="shared" si="11"/>
        <v>4</v>
      </c>
      <c r="I50" s="850"/>
      <c r="J50" s="850">
        <f t="shared" si="11"/>
        <v>115</v>
      </c>
      <c r="K50" s="850">
        <f t="shared" si="11"/>
        <v>0</v>
      </c>
      <c r="L50" s="850">
        <f t="shared" si="11"/>
        <v>115</v>
      </c>
      <c r="M50" s="850">
        <f t="shared" si="11"/>
        <v>575</v>
      </c>
      <c r="N50" s="851">
        <f t="shared" si="11"/>
        <v>12</v>
      </c>
      <c r="O50" s="852">
        <f>SUM(O46:O49)</f>
        <v>11.11</v>
      </c>
    </row>
    <row r="51" spans="1:15" ht="20.25">
      <c r="A51" s="180" t="s">
        <v>459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</row>
    <row r="52" spans="1:15" s="234" customFormat="1">
      <c r="A52" s="210">
        <v>1</v>
      </c>
      <c r="B52" s="143" t="s">
        <v>365</v>
      </c>
      <c r="C52" s="143" t="s">
        <v>367</v>
      </c>
      <c r="D52" s="210">
        <v>2</v>
      </c>
      <c r="E52" s="210">
        <v>45</v>
      </c>
      <c r="F52" s="210">
        <v>2</v>
      </c>
      <c r="G52" s="210">
        <v>90</v>
      </c>
      <c r="H52" s="210">
        <v>1</v>
      </c>
      <c r="I52" s="210">
        <v>1</v>
      </c>
      <c r="J52" s="210">
        <v>77</v>
      </c>
      <c r="K52" s="210">
        <v>0</v>
      </c>
      <c r="L52" s="210">
        <v>77</v>
      </c>
      <c r="M52" s="210">
        <v>77</v>
      </c>
      <c r="N52" s="271">
        <v>4</v>
      </c>
      <c r="O52" s="272">
        <v>2.57</v>
      </c>
    </row>
    <row r="53" spans="1:15" s="234" customFormat="1">
      <c r="A53" s="210">
        <v>2</v>
      </c>
      <c r="B53" s="143" t="s">
        <v>366</v>
      </c>
      <c r="C53" s="143" t="s">
        <v>368</v>
      </c>
      <c r="D53" s="210">
        <v>2</v>
      </c>
      <c r="E53" s="210">
        <v>30</v>
      </c>
      <c r="F53" s="210">
        <v>2</v>
      </c>
      <c r="G53" s="210">
        <v>60</v>
      </c>
      <c r="H53" s="210">
        <v>1</v>
      </c>
      <c r="I53" s="210">
        <v>2</v>
      </c>
      <c r="J53" s="210">
        <v>45</v>
      </c>
      <c r="K53" s="210">
        <v>14</v>
      </c>
      <c r="L53" s="210">
        <v>59</v>
      </c>
      <c r="M53" s="210">
        <v>118</v>
      </c>
      <c r="N53" s="273">
        <v>3</v>
      </c>
      <c r="O53" s="273">
        <v>5</v>
      </c>
    </row>
    <row r="54" spans="1:15" s="80" customFormat="1" ht="12.75" customHeight="1">
      <c r="A54" s="582"/>
      <c r="B54" s="853" t="s">
        <v>460</v>
      </c>
      <c r="C54" s="582"/>
      <c r="D54" s="582">
        <f>SUM(D52:D53)</f>
        <v>4</v>
      </c>
      <c r="E54" s="582">
        <f t="shared" ref="E54:O54" si="12">SUM(E52:E53)</f>
        <v>75</v>
      </c>
      <c r="F54" s="582">
        <f t="shared" si="12"/>
        <v>4</v>
      </c>
      <c r="G54" s="582">
        <f t="shared" si="12"/>
        <v>150</v>
      </c>
      <c r="H54" s="582">
        <f t="shared" si="12"/>
        <v>2</v>
      </c>
      <c r="I54" s="582">
        <f t="shared" si="12"/>
        <v>3</v>
      </c>
      <c r="J54" s="582">
        <f t="shared" si="12"/>
        <v>122</v>
      </c>
      <c r="K54" s="582">
        <f t="shared" si="12"/>
        <v>14</v>
      </c>
      <c r="L54" s="582">
        <f t="shared" si="12"/>
        <v>136</v>
      </c>
      <c r="M54" s="582">
        <f t="shared" si="12"/>
        <v>195</v>
      </c>
      <c r="N54" s="583">
        <f t="shared" si="12"/>
        <v>7</v>
      </c>
      <c r="O54" s="584">
        <f t="shared" si="12"/>
        <v>7.57</v>
      </c>
    </row>
    <row r="55" spans="1:15" ht="20.25">
      <c r="A55" s="180" t="s">
        <v>412</v>
      </c>
      <c r="B55" s="106"/>
      <c r="C55" s="106"/>
      <c r="D55" s="106"/>
      <c r="E55" s="106"/>
      <c r="F55" s="106"/>
      <c r="G55" s="106"/>
      <c r="H55" s="106"/>
      <c r="I55" s="106"/>
      <c r="J55" s="106"/>
      <c r="K55" s="113"/>
      <c r="L55" s="106"/>
      <c r="M55" s="111"/>
      <c r="N55" s="112"/>
      <c r="O55" s="112"/>
    </row>
    <row r="56" spans="1:15" s="234" customFormat="1" ht="27" customHeight="1">
      <c r="A56" s="210">
        <v>1</v>
      </c>
      <c r="B56" s="274"/>
      <c r="C56" s="255" t="s">
        <v>188</v>
      </c>
      <c r="D56" s="108">
        <v>1</v>
      </c>
      <c r="E56" s="210">
        <v>30</v>
      </c>
      <c r="F56" s="108">
        <v>2</v>
      </c>
      <c r="G56" s="210">
        <v>60</v>
      </c>
      <c r="H56" s="210">
        <v>1</v>
      </c>
      <c r="I56" s="210">
        <v>1</v>
      </c>
      <c r="J56" s="210">
        <v>123</v>
      </c>
      <c r="K56" s="210">
        <v>2</v>
      </c>
      <c r="L56" s="210">
        <v>125</v>
      </c>
      <c r="M56" s="210">
        <v>125</v>
      </c>
      <c r="N56" s="272">
        <v>2.81</v>
      </c>
      <c r="O56" s="272">
        <v>4.38</v>
      </c>
    </row>
    <row r="57" spans="1:15" s="234" customFormat="1" ht="38.25" customHeight="1">
      <c r="A57" s="210">
        <f>A56+1</f>
        <v>2</v>
      </c>
      <c r="B57" s="274"/>
      <c r="C57" s="255" t="s">
        <v>189</v>
      </c>
      <c r="D57" s="108">
        <v>1</v>
      </c>
      <c r="E57" s="210">
        <v>30</v>
      </c>
      <c r="F57" s="108">
        <v>6</v>
      </c>
      <c r="G57" s="210">
        <v>180</v>
      </c>
      <c r="H57" s="210"/>
      <c r="I57" s="210"/>
      <c r="J57" s="98"/>
      <c r="K57" s="98"/>
      <c r="L57" s="98"/>
      <c r="M57" s="98"/>
      <c r="N57" s="114"/>
      <c r="O57" s="114"/>
    </row>
    <row r="58" spans="1:15" s="234" customFormat="1" ht="24">
      <c r="A58" s="210">
        <f>A57+1</f>
        <v>3</v>
      </c>
      <c r="B58" s="274"/>
      <c r="C58" s="255" t="s">
        <v>579</v>
      </c>
      <c r="D58" s="108">
        <v>2</v>
      </c>
      <c r="E58" s="210">
        <v>63</v>
      </c>
      <c r="F58" s="108">
        <v>1</v>
      </c>
      <c r="G58" s="210">
        <v>126</v>
      </c>
      <c r="H58" s="210">
        <v>2</v>
      </c>
      <c r="I58" s="210">
        <v>1</v>
      </c>
      <c r="J58" s="210">
        <v>126</v>
      </c>
      <c r="K58" s="210">
        <v>0</v>
      </c>
      <c r="L58" s="210">
        <v>126</v>
      </c>
      <c r="M58" s="210">
        <v>126</v>
      </c>
      <c r="N58" s="272">
        <v>1.65</v>
      </c>
      <c r="O58" s="272">
        <v>1.65</v>
      </c>
    </row>
    <row r="59" spans="1:15" s="234" customFormat="1" ht="36">
      <c r="A59" s="210">
        <f>A58+1</f>
        <v>4</v>
      </c>
      <c r="B59" s="274"/>
      <c r="C59" s="255" t="s">
        <v>580</v>
      </c>
      <c r="D59" s="108">
        <v>1</v>
      </c>
      <c r="E59" s="210">
        <v>66</v>
      </c>
      <c r="F59" s="108">
        <v>1</v>
      </c>
      <c r="G59" s="210">
        <v>66</v>
      </c>
      <c r="H59" s="210">
        <v>1</v>
      </c>
      <c r="I59" s="210">
        <v>1</v>
      </c>
      <c r="J59" s="210">
        <v>56</v>
      </c>
      <c r="K59" s="210">
        <v>3</v>
      </c>
      <c r="L59" s="210">
        <v>59</v>
      </c>
      <c r="M59" s="210">
        <v>59</v>
      </c>
      <c r="N59" s="272">
        <v>1.04</v>
      </c>
      <c r="O59" s="272">
        <v>1.04</v>
      </c>
    </row>
    <row r="60" spans="1:15" s="80" customFormat="1">
      <c r="A60" s="582"/>
      <c r="B60" s="1240" t="s">
        <v>1364</v>
      </c>
      <c r="C60" s="1240"/>
      <c r="D60" s="582">
        <f t="shared" ref="D60:O60" si="13">SUM(D56:D59)</f>
        <v>5</v>
      </c>
      <c r="E60" s="582">
        <f t="shared" si="13"/>
        <v>189</v>
      </c>
      <c r="F60" s="582">
        <f t="shared" si="13"/>
        <v>10</v>
      </c>
      <c r="G60" s="582">
        <f t="shared" si="13"/>
        <v>432</v>
      </c>
      <c r="H60" s="582">
        <f t="shared" si="13"/>
        <v>4</v>
      </c>
      <c r="I60" s="582">
        <f t="shared" si="13"/>
        <v>3</v>
      </c>
      <c r="J60" s="582">
        <f t="shared" si="13"/>
        <v>305</v>
      </c>
      <c r="K60" s="582">
        <f t="shared" si="13"/>
        <v>5</v>
      </c>
      <c r="L60" s="582">
        <f t="shared" si="13"/>
        <v>310</v>
      </c>
      <c r="M60" s="582">
        <f t="shared" si="13"/>
        <v>310</v>
      </c>
      <c r="N60" s="583">
        <f t="shared" si="13"/>
        <v>5.5</v>
      </c>
      <c r="O60" s="584">
        <f t="shared" si="13"/>
        <v>7.0699999999999994</v>
      </c>
    </row>
    <row r="61" spans="1:15" ht="20.25">
      <c r="A61" s="194" t="s">
        <v>345</v>
      </c>
      <c r="B61" s="158"/>
      <c r="C61" s="160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</row>
    <row r="62" spans="1:15" s="234" customFormat="1" ht="24">
      <c r="A62" s="210">
        <v>1</v>
      </c>
      <c r="B62" s="274"/>
      <c r="C62" s="275" t="s">
        <v>346</v>
      </c>
      <c r="D62" s="276">
        <v>12</v>
      </c>
      <c r="E62" s="210">
        <v>360</v>
      </c>
      <c r="F62" s="108">
        <v>1</v>
      </c>
      <c r="G62" s="210">
        <v>360</v>
      </c>
      <c r="H62" s="210">
        <v>4</v>
      </c>
      <c r="I62" s="210">
        <v>1</v>
      </c>
      <c r="J62" s="210">
        <v>105</v>
      </c>
      <c r="K62" s="210">
        <v>0</v>
      </c>
      <c r="L62" s="210">
        <v>105</v>
      </c>
      <c r="M62" s="210">
        <v>105</v>
      </c>
      <c r="N62" s="277">
        <v>2</v>
      </c>
      <c r="O62" s="854">
        <v>1.99</v>
      </c>
    </row>
    <row r="63" spans="1:15" s="234" customFormat="1">
      <c r="A63" s="210">
        <v>2</v>
      </c>
      <c r="B63" s="274"/>
      <c r="C63" s="275" t="s">
        <v>347</v>
      </c>
      <c r="D63" s="276">
        <v>5</v>
      </c>
      <c r="E63" s="210">
        <v>150</v>
      </c>
      <c r="F63" s="108">
        <v>1</v>
      </c>
      <c r="G63" s="210">
        <v>150</v>
      </c>
      <c r="H63" s="210">
        <v>5</v>
      </c>
      <c r="I63" s="210">
        <v>1</v>
      </c>
      <c r="J63" s="210">
        <v>0</v>
      </c>
      <c r="K63" s="210">
        <v>0</v>
      </c>
      <c r="L63" s="210">
        <v>0</v>
      </c>
      <c r="M63" s="210">
        <v>0</v>
      </c>
      <c r="N63" s="277">
        <v>3</v>
      </c>
      <c r="O63" s="831">
        <v>0</v>
      </c>
    </row>
    <row r="64" spans="1:15" s="234" customFormat="1" ht="48">
      <c r="A64" s="210">
        <v>3</v>
      </c>
      <c r="B64" s="274"/>
      <c r="C64" s="275" t="s">
        <v>348</v>
      </c>
      <c r="D64" s="276">
        <v>3200</v>
      </c>
      <c r="E64" s="210">
        <v>80000</v>
      </c>
      <c r="F64" s="108">
        <v>6.5</v>
      </c>
      <c r="G64" s="210">
        <v>520000</v>
      </c>
      <c r="H64" s="210">
        <v>3200</v>
      </c>
      <c r="I64" s="210">
        <v>6.5</v>
      </c>
      <c r="J64" s="210">
        <v>64000</v>
      </c>
      <c r="K64" s="210">
        <v>16000</v>
      </c>
      <c r="L64" s="210">
        <v>80000</v>
      </c>
      <c r="M64" s="210">
        <v>520000</v>
      </c>
      <c r="N64" s="277">
        <v>6264</v>
      </c>
      <c r="O64" s="831">
        <v>6264</v>
      </c>
    </row>
    <row r="65" spans="1:15" s="234" customFormat="1" ht="24">
      <c r="A65" s="210">
        <v>4</v>
      </c>
      <c r="B65" s="274"/>
      <c r="C65" s="275" t="s">
        <v>351</v>
      </c>
      <c r="D65" s="278">
        <v>2</v>
      </c>
      <c r="E65" s="210">
        <v>8</v>
      </c>
      <c r="F65" s="108">
        <v>5</v>
      </c>
      <c r="G65" s="210">
        <v>40</v>
      </c>
      <c r="H65" s="210">
        <v>2</v>
      </c>
      <c r="I65" s="210">
        <v>5</v>
      </c>
      <c r="J65" s="210">
        <v>0</v>
      </c>
      <c r="K65" s="210">
        <v>0</v>
      </c>
      <c r="L65" s="210">
        <v>0</v>
      </c>
      <c r="M65" s="210">
        <v>0</v>
      </c>
      <c r="N65" s="277">
        <v>0.4</v>
      </c>
      <c r="O65" s="832">
        <v>0</v>
      </c>
    </row>
    <row r="66" spans="1:15" s="80" customFormat="1" ht="15.75" customHeight="1">
      <c r="A66" s="319"/>
      <c r="B66" s="1252" t="s">
        <v>943</v>
      </c>
      <c r="C66" s="1252"/>
      <c r="D66" s="319">
        <f>SUM(D62:D65)</f>
        <v>3219</v>
      </c>
      <c r="E66" s="319">
        <f t="shared" ref="E66:N66" si="14">SUM(E62:E65)</f>
        <v>80518</v>
      </c>
      <c r="F66" s="319">
        <f t="shared" si="14"/>
        <v>13.5</v>
      </c>
      <c r="G66" s="319">
        <f t="shared" si="14"/>
        <v>520550</v>
      </c>
      <c r="H66" s="319">
        <f t="shared" si="14"/>
        <v>3211</v>
      </c>
      <c r="I66" s="319">
        <f t="shared" si="14"/>
        <v>13.5</v>
      </c>
      <c r="J66" s="319">
        <f t="shared" si="14"/>
        <v>64105</v>
      </c>
      <c r="K66" s="319">
        <f t="shared" si="14"/>
        <v>16000</v>
      </c>
      <c r="L66" s="319">
        <f t="shared" si="14"/>
        <v>80105</v>
      </c>
      <c r="M66" s="319">
        <f t="shared" si="14"/>
        <v>520105</v>
      </c>
      <c r="N66" s="320">
        <f t="shared" si="14"/>
        <v>6269.4</v>
      </c>
      <c r="O66" s="321">
        <f>SUM(O62:O65)</f>
        <v>6265.99</v>
      </c>
    </row>
    <row r="67" spans="1:15" ht="20.25">
      <c r="A67" s="181" t="s">
        <v>41</v>
      </c>
      <c r="B67" s="158"/>
      <c r="C67" s="160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</row>
    <row r="68" spans="1:15" s="234" customFormat="1" ht="24">
      <c r="A68" s="210">
        <v>1</v>
      </c>
      <c r="B68" s="279"/>
      <c r="C68" s="280" t="s">
        <v>941</v>
      </c>
      <c r="D68" s="276">
        <v>106</v>
      </c>
      <c r="E68" s="276">
        <f>D68*20</f>
        <v>2120</v>
      </c>
      <c r="F68" s="276" t="s">
        <v>942</v>
      </c>
      <c r="G68" s="278">
        <f>87*10*20+19*45*20</f>
        <v>34500</v>
      </c>
      <c r="H68" s="276">
        <v>87</v>
      </c>
      <c r="I68" s="276">
        <v>10</v>
      </c>
      <c r="J68" s="276">
        <v>40</v>
      </c>
      <c r="K68" s="278">
        <v>1700</v>
      </c>
      <c r="L68" s="276">
        <f>J68+K68</f>
        <v>1740</v>
      </c>
      <c r="M68" s="276">
        <f>L68*I68</f>
        <v>17400</v>
      </c>
      <c r="N68" s="281">
        <v>249.39</v>
      </c>
      <c r="O68" s="282">
        <v>126.67</v>
      </c>
    </row>
    <row r="69" spans="1:15" s="234" customFormat="1" ht="36">
      <c r="A69" s="210">
        <v>2</v>
      </c>
      <c r="B69" s="279"/>
      <c r="C69" s="280" t="s">
        <v>462</v>
      </c>
      <c r="D69" s="283">
        <v>43</v>
      </c>
      <c r="E69" s="284">
        <f>28*43</f>
        <v>1204</v>
      </c>
      <c r="F69" s="285">
        <v>15</v>
      </c>
      <c r="G69" s="283">
        <f>E69*F69</f>
        <v>18060</v>
      </c>
      <c r="H69" s="283">
        <v>19</v>
      </c>
      <c r="I69" s="285">
        <v>15</v>
      </c>
      <c r="J69" s="283">
        <v>475</v>
      </c>
      <c r="K69" s="283">
        <v>57</v>
      </c>
      <c r="L69" s="283">
        <v>532</v>
      </c>
      <c r="M69" s="283">
        <v>7980</v>
      </c>
      <c r="N69" s="286">
        <v>99.67</v>
      </c>
      <c r="O69" s="286">
        <v>67.77</v>
      </c>
    </row>
    <row r="70" spans="1:15" s="80" customFormat="1">
      <c r="A70" s="582"/>
      <c r="B70" s="1240" t="s">
        <v>463</v>
      </c>
      <c r="C70" s="1240"/>
      <c r="D70" s="582">
        <f>SUM(D68:D69)</f>
        <v>149</v>
      </c>
      <c r="E70" s="582">
        <f>SUM(E68:E69)</f>
        <v>3324</v>
      </c>
      <c r="F70" s="582"/>
      <c r="G70" s="582">
        <f>SUM(G68:G69)</f>
        <v>52560</v>
      </c>
      <c r="H70" s="582">
        <f>SUM(H68:H69)</f>
        <v>106</v>
      </c>
      <c r="I70" s="582"/>
      <c r="J70" s="582">
        <f t="shared" ref="J70:O70" si="15">SUM(J68:J69)</f>
        <v>515</v>
      </c>
      <c r="K70" s="582">
        <f t="shared" si="15"/>
        <v>1757</v>
      </c>
      <c r="L70" s="582">
        <f t="shared" si="15"/>
        <v>2272</v>
      </c>
      <c r="M70" s="582">
        <f t="shared" si="15"/>
        <v>25380</v>
      </c>
      <c r="N70" s="583">
        <f t="shared" si="15"/>
        <v>349.06</v>
      </c>
      <c r="O70" s="584">
        <f t="shared" si="15"/>
        <v>194.44</v>
      </c>
    </row>
    <row r="71" spans="1:15" ht="20.25">
      <c r="A71" s="181" t="s">
        <v>874</v>
      </c>
      <c r="B71" s="158"/>
      <c r="C71" s="160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</row>
    <row r="72" spans="1:15" ht="24">
      <c r="A72" s="210">
        <v>1</v>
      </c>
      <c r="B72" s="314"/>
      <c r="C72" s="143" t="s">
        <v>939</v>
      </c>
      <c r="D72" s="210"/>
      <c r="E72" s="210"/>
      <c r="F72" s="210"/>
      <c r="G72" s="210"/>
      <c r="H72" s="210">
        <v>1</v>
      </c>
      <c r="I72" s="210">
        <v>4</v>
      </c>
      <c r="J72" s="210">
        <v>28</v>
      </c>
      <c r="K72" s="210">
        <v>0</v>
      </c>
      <c r="L72" s="210">
        <v>28</v>
      </c>
      <c r="M72" s="210">
        <f>L72*I72</f>
        <v>112</v>
      </c>
      <c r="N72" s="272"/>
      <c r="O72" s="272"/>
    </row>
    <row r="73" spans="1:15" ht="20.25">
      <c r="A73" s="210">
        <f>A72+1</f>
        <v>2</v>
      </c>
      <c r="B73" s="314"/>
      <c r="C73" s="143" t="s">
        <v>1238</v>
      </c>
      <c r="D73" s="210"/>
      <c r="E73" s="210"/>
      <c r="F73" s="210"/>
      <c r="G73" s="210"/>
      <c r="H73" s="210">
        <v>125</v>
      </c>
      <c r="I73" s="210">
        <v>1</v>
      </c>
      <c r="J73" s="210">
        <v>1625</v>
      </c>
      <c r="K73" s="210">
        <v>1500</v>
      </c>
      <c r="L73" s="210">
        <v>3125</v>
      </c>
      <c r="M73" s="210">
        <v>3125</v>
      </c>
      <c r="N73" s="273">
        <v>21.375</v>
      </c>
      <c r="O73" s="273">
        <v>21.375</v>
      </c>
    </row>
    <row r="74" spans="1:15" ht="20.25">
      <c r="A74" s="210">
        <f>A73+1</f>
        <v>3</v>
      </c>
      <c r="B74" s="314"/>
      <c r="C74" s="143" t="s">
        <v>940</v>
      </c>
      <c r="D74" s="210"/>
      <c r="E74" s="210"/>
      <c r="F74" s="210"/>
      <c r="G74" s="210"/>
      <c r="H74" s="210">
        <v>9</v>
      </c>
      <c r="I74" s="210">
        <v>1</v>
      </c>
      <c r="J74" s="210">
        <v>120</v>
      </c>
      <c r="K74" s="210">
        <v>144</v>
      </c>
      <c r="L74" s="210">
        <v>264</v>
      </c>
      <c r="M74" s="210">
        <v>264</v>
      </c>
      <c r="N74" s="272">
        <v>1.71</v>
      </c>
      <c r="O74" s="272">
        <v>1.71</v>
      </c>
    </row>
    <row r="75" spans="1:15" ht="20.25">
      <c r="A75" s="210">
        <f>A74+1</f>
        <v>4</v>
      </c>
      <c r="B75" s="314"/>
      <c r="C75" s="143" t="s">
        <v>1239</v>
      </c>
      <c r="D75" s="210"/>
      <c r="E75" s="210"/>
      <c r="F75" s="210"/>
      <c r="G75" s="210"/>
      <c r="H75" s="210">
        <v>5</v>
      </c>
      <c r="I75" s="210">
        <v>1</v>
      </c>
      <c r="J75" s="210">
        <v>560</v>
      </c>
      <c r="K75" s="210">
        <v>22</v>
      </c>
      <c r="L75" s="210">
        <v>582</v>
      </c>
      <c r="M75" s="210">
        <v>582</v>
      </c>
      <c r="N75" s="273">
        <v>11.8</v>
      </c>
      <c r="O75" s="272">
        <v>15.42</v>
      </c>
    </row>
    <row r="76" spans="1:15" ht="20.25">
      <c r="A76" s="210">
        <f>A75+1</f>
        <v>5</v>
      </c>
      <c r="B76" s="314"/>
      <c r="C76" s="143" t="s">
        <v>1240</v>
      </c>
      <c r="D76" s="210"/>
      <c r="E76" s="210"/>
      <c r="F76" s="210"/>
      <c r="G76" s="210"/>
      <c r="H76" s="210">
        <v>5</v>
      </c>
      <c r="I76" s="210">
        <v>1</v>
      </c>
      <c r="J76" s="210">
        <v>248</v>
      </c>
      <c r="K76" s="210">
        <v>19</v>
      </c>
      <c r="L76" s="210">
        <v>267</v>
      </c>
      <c r="M76" s="210">
        <v>267</v>
      </c>
      <c r="N76" s="273">
        <v>11.8</v>
      </c>
      <c r="O76" s="272">
        <v>9.42</v>
      </c>
    </row>
    <row r="77" spans="1:15" s="80" customFormat="1">
      <c r="A77" s="582"/>
      <c r="B77" s="1253" t="s">
        <v>1280</v>
      </c>
      <c r="C77" s="1254"/>
      <c r="D77" s="582">
        <f>SUM(D72:D76)</f>
        <v>0</v>
      </c>
      <c r="E77" s="582">
        <f>SUM(E72:E76)</f>
        <v>0</v>
      </c>
      <c r="F77" s="582"/>
      <c r="G77" s="582">
        <f>SUM(G72:G76)</f>
        <v>0</v>
      </c>
      <c r="H77" s="582">
        <f>SUM(H72:H76)</f>
        <v>145</v>
      </c>
      <c r="I77" s="582"/>
      <c r="J77" s="582">
        <f t="shared" ref="J77:O77" si="16">SUM(J72:J76)</f>
        <v>2581</v>
      </c>
      <c r="K77" s="582">
        <f t="shared" si="16"/>
        <v>1685</v>
      </c>
      <c r="L77" s="582">
        <f t="shared" si="16"/>
        <v>4266</v>
      </c>
      <c r="M77" s="582">
        <f t="shared" si="16"/>
        <v>4350</v>
      </c>
      <c r="N77" s="583">
        <f t="shared" si="16"/>
        <v>46.685000000000002</v>
      </c>
      <c r="O77" s="584">
        <f t="shared" si="16"/>
        <v>47.925000000000004</v>
      </c>
    </row>
    <row r="78" spans="1:15" s="80" customFormat="1" ht="20.25">
      <c r="A78" s="181" t="s">
        <v>27</v>
      </c>
      <c r="B78" s="161"/>
      <c r="C78" s="159"/>
      <c r="D78" s="159"/>
      <c r="E78" s="159"/>
      <c r="F78" s="159"/>
      <c r="G78" s="159"/>
      <c r="H78" s="159"/>
      <c r="I78" s="110"/>
      <c r="J78" s="110"/>
      <c r="K78" s="110"/>
      <c r="L78" s="110"/>
      <c r="M78" s="162"/>
      <c r="N78" s="163"/>
      <c r="O78" s="163"/>
    </row>
    <row r="79" spans="1:15" s="80" customFormat="1">
      <c r="A79" s="115"/>
      <c r="B79" s="116" t="s">
        <v>464</v>
      </c>
      <c r="C79" s="117"/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</row>
    <row r="80" spans="1:15" s="80" customFormat="1">
      <c r="A80" s="115"/>
      <c r="B80" s="119" t="s">
        <v>465</v>
      </c>
      <c r="C80" s="120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2"/>
      <c r="O80" s="122"/>
    </row>
    <row r="81" spans="1:15" s="234" customFormat="1" ht="24">
      <c r="A81" s="108">
        <v>1</v>
      </c>
      <c r="B81" s="255" t="s">
        <v>147</v>
      </c>
      <c r="C81" s="255" t="s">
        <v>148</v>
      </c>
      <c r="D81" s="235">
        <v>1</v>
      </c>
      <c r="E81" s="108">
        <v>50</v>
      </c>
      <c r="F81" s="235">
        <v>1</v>
      </c>
      <c r="G81" s="235">
        <v>50</v>
      </c>
      <c r="H81" s="108"/>
      <c r="I81" s="108"/>
      <c r="J81" s="108"/>
      <c r="K81" s="108"/>
      <c r="L81" s="108"/>
      <c r="M81" s="108"/>
      <c r="N81" s="236">
        <v>0.5</v>
      </c>
      <c r="O81" s="140"/>
    </row>
    <row r="82" spans="1:15" s="234" customFormat="1" ht="24">
      <c r="A82" s="108">
        <f t="shared" ref="A82:A87" si="17">A81+1</f>
        <v>2</v>
      </c>
      <c r="B82" s="255" t="s">
        <v>149</v>
      </c>
      <c r="C82" s="255" t="s">
        <v>150</v>
      </c>
      <c r="D82" s="235">
        <v>20</v>
      </c>
      <c r="E82" s="108">
        <v>600</v>
      </c>
      <c r="F82" s="235">
        <v>1</v>
      </c>
      <c r="G82" s="235">
        <v>600</v>
      </c>
      <c r="H82" s="108">
        <v>22</v>
      </c>
      <c r="I82" s="108">
        <v>1</v>
      </c>
      <c r="J82" s="108">
        <v>150</v>
      </c>
      <c r="K82" s="108">
        <v>510</v>
      </c>
      <c r="L82" s="108">
        <f>J82+K82</f>
        <v>660</v>
      </c>
      <c r="M82" s="108">
        <f>I82*L82</f>
        <v>660</v>
      </c>
      <c r="N82" s="268">
        <v>4.6500000000000004</v>
      </c>
      <c r="O82" s="140">
        <v>5.0999999999999996</v>
      </c>
    </row>
    <row r="83" spans="1:15" s="234" customFormat="1" ht="24">
      <c r="A83" s="108">
        <f t="shared" si="17"/>
        <v>3</v>
      </c>
      <c r="B83" s="255" t="s">
        <v>151</v>
      </c>
      <c r="C83" s="255" t="s">
        <v>152</v>
      </c>
      <c r="D83" s="235">
        <v>3</v>
      </c>
      <c r="E83" s="108">
        <v>60</v>
      </c>
      <c r="F83" s="235">
        <v>1</v>
      </c>
      <c r="G83" s="235">
        <v>60</v>
      </c>
      <c r="H83" s="108">
        <v>1</v>
      </c>
      <c r="I83" s="108">
        <v>1</v>
      </c>
      <c r="J83" s="108">
        <v>0</v>
      </c>
      <c r="K83" s="108">
        <v>20</v>
      </c>
      <c r="L83" s="108">
        <f>J83+K83</f>
        <v>20</v>
      </c>
      <c r="M83" s="108">
        <f>I83*L83</f>
        <v>20</v>
      </c>
      <c r="N83" s="268">
        <v>0.55000000000000004</v>
      </c>
      <c r="O83" s="140">
        <v>0.17</v>
      </c>
    </row>
    <row r="84" spans="1:15" s="234" customFormat="1">
      <c r="A84" s="108">
        <f t="shared" si="17"/>
        <v>4</v>
      </c>
      <c r="B84" s="255" t="s">
        <v>153</v>
      </c>
      <c r="C84" s="255" t="s">
        <v>154</v>
      </c>
      <c r="D84" s="235">
        <v>2</v>
      </c>
      <c r="E84" s="108">
        <v>40</v>
      </c>
      <c r="F84" s="235">
        <v>1</v>
      </c>
      <c r="G84" s="235">
        <v>40</v>
      </c>
      <c r="H84" s="108">
        <v>3</v>
      </c>
      <c r="I84" s="108">
        <v>1</v>
      </c>
      <c r="J84" s="108">
        <v>60</v>
      </c>
      <c r="K84" s="108">
        <v>0</v>
      </c>
      <c r="L84" s="108">
        <f>J84+K84</f>
        <v>60</v>
      </c>
      <c r="M84" s="108">
        <f>I84*L84</f>
        <v>60</v>
      </c>
      <c r="N84" s="236">
        <v>0.5</v>
      </c>
      <c r="O84" s="140">
        <v>0.71</v>
      </c>
    </row>
    <row r="85" spans="1:15" s="234" customFormat="1">
      <c r="A85" s="108">
        <f t="shared" si="17"/>
        <v>5</v>
      </c>
      <c r="B85" s="255" t="s">
        <v>155</v>
      </c>
      <c r="C85" s="255" t="s">
        <v>156</v>
      </c>
      <c r="D85" s="235">
        <v>5</v>
      </c>
      <c r="E85" s="108">
        <v>100</v>
      </c>
      <c r="F85" s="235">
        <v>3</v>
      </c>
      <c r="G85" s="235">
        <v>300</v>
      </c>
      <c r="H85" s="108">
        <v>5</v>
      </c>
      <c r="I85" s="108">
        <v>3</v>
      </c>
      <c r="J85" s="108">
        <v>110</v>
      </c>
      <c r="K85" s="108">
        <v>0</v>
      </c>
      <c r="L85" s="108">
        <f>J85+K85</f>
        <v>110</v>
      </c>
      <c r="M85" s="108">
        <f>I85*L85</f>
        <v>330</v>
      </c>
      <c r="N85" s="236">
        <v>3.5</v>
      </c>
      <c r="O85" s="140">
        <v>3.6</v>
      </c>
    </row>
    <row r="86" spans="1:15" s="234" customFormat="1" ht="24">
      <c r="A86" s="108">
        <f t="shared" si="17"/>
        <v>6</v>
      </c>
      <c r="B86" s="255" t="s">
        <v>157</v>
      </c>
      <c r="C86" s="255" t="s">
        <v>158</v>
      </c>
      <c r="D86" s="235">
        <v>1</v>
      </c>
      <c r="E86" s="108">
        <v>10</v>
      </c>
      <c r="F86" s="235">
        <v>1</v>
      </c>
      <c r="G86" s="235">
        <v>10</v>
      </c>
      <c r="H86" s="108"/>
      <c r="I86" s="108"/>
      <c r="J86" s="108"/>
      <c r="K86" s="108"/>
      <c r="L86" s="108"/>
      <c r="M86" s="108"/>
      <c r="N86" s="236">
        <v>0.4</v>
      </c>
      <c r="O86" s="140"/>
    </row>
    <row r="87" spans="1:15" s="234" customFormat="1">
      <c r="A87" s="108">
        <f t="shared" si="17"/>
        <v>7</v>
      </c>
      <c r="B87" s="255" t="s">
        <v>159</v>
      </c>
      <c r="C87" s="255" t="s">
        <v>160</v>
      </c>
      <c r="D87" s="235">
        <v>1</v>
      </c>
      <c r="E87" s="108">
        <v>20</v>
      </c>
      <c r="F87" s="235">
        <v>2</v>
      </c>
      <c r="G87" s="235">
        <v>40</v>
      </c>
      <c r="H87" s="108"/>
      <c r="I87" s="108"/>
      <c r="J87" s="108"/>
      <c r="K87" s="108"/>
      <c r="L87" s="108"/>
      <c r="M87" s="108"/>
      <c r="N87" s="268">
        <v>0.45</v>
      </c>
      <c r="O87" s="140"/>
    </row>
    <row r="88" spans="1:15">
      <c r="A88" s="287"/>
      <c r="B88" s="288"/>
      <c r="C88" s="289" t="s">
        <v>572</v>
      </c>
      <c r="D88" s="290">
        <f>SUM(D81:D87)</f>
        <v>33</v>
      </c>
      <c r="E88" s="290">
        <f>SUM(E81:E87)</f>
        <v>880</v>
      </c>
      <c r="F88" s="290">
        <f t="shared" ref="F88:M88" si="18">SUM(F81:F87)</f>
        <v>10</v>
      </c>
      <c r="G88" s="290">
        <f t="shared" si="18"/>
        <v>1100</v>
      </c>
      <c r="H88" s="290">
        <f t="shared" si="18"/>
        <v>31</v>
      </c>
      <c r="I88" s="290">
        <f t="shared" si="18"/>
        <v>6</v>
      </c>
      <c r="J88" s="290">
        <f t="shared" si="18"/>
        <v>320</v>
      </c>
      <c r="K88" s="290">
        <f t="shared" si="18"/>
        <v>530</v>
      </c>
      <c r="L88" s="290">
        <f t="shared" si="18"/>
        <v>850</v>
      </c>
      <c r="M88" s="290">
        <f t="shared" si="18"/>
        <v>1070</v>
      </c>
      <c r="N88" s="291">
        <f>SUM(N81:N87)</f>
        <v>10.549999999999999</v>
      </c>
      <c r="O88" s="291">
        <f>SUM(O81:O87)</f>
        <v>9.58</v>
      </c>
    </row>
    <row r="89" spans="1:15">
      <c r="A89" s="182"/>
      <c r="B89" s="124" t="s">
        <v>466</v>
      </c>
      <c r="C89" s="125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6"/>
      <c r="O89" s="126"/>
    </row>
    <row r="90" spans="1:15">
      <c r="A90" s="182"/>
      <c r="B90" s="127" t="s">
        <v>467</v>
      </c>
      <c r="C90" s="128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</row>
    <row r="91" spans="1:15" s="234" customFormat="1" ht="24">
      <c r="A91" s="108">
        <f>A87+1</f>
        <v>8</v>
      </c>
      <c r="B91" s="255" t="s">
        <v>161</v>
      </c>
      <c r="C91" s="255" t="s">
        <v>162</v>
      </c>
      <c r="D91" s="86">
        <v>90</v>
      </c>
      <c r="E91" s="86">
        <v>20</v>
      </c>
      <c r="F91" s="86">
        <v>1</v>
      </c>
      <c r="G91" s="86">
        <v>1800</v>
      </c>
      <c r="H91" s="86">
        <v>90</v>
      </c>
      <c r="I91" s="86">
        <v>1</v>
      </c>
      <c r="J91" s="86">
        <v>0</v>
      </c>
      <c r="K91" s="86">
        <v>1800</v>
      </c>
      <c r="L91" s="86">
        <v>1800</v>
      </c>
      <c r="M91" s="86">
        <v>1800</v>
      </c>
      <c r="N91" s="148">
        <v>1.25</v>
      </c>
      <c r="O91" s="148">
        <v>1.25</v>
      </c>
    </row>
    <row r="92" spans="1:15" s="234" customFormat="1">
      <c r="A92" s="108">
        <f>A91+1</f>
        <v>9</v>
      </c>
      <c r="B92" s="255" t="s">
        <v>164</v>
      </c>
      <c r="C92" s="255" t="s">
        <v>165</v>
      </c>
      <c r="D92" s="86">
        <v>10</v>
      </c>
      <c r="E92" s="86">
        <v>10</v>
      </c>
      <c r="F92" s="86">
        <v>1</v>
      </c>
      <c r="G92" s="86">
        <v>100</v>
      </c>
      <c r="H92" s="86">
        <v>5</v>
      </c>
      <c r="I92" s="86">
        <v>1</v>
      </c>
      <c r="J92" s="86">
        <v>15</v>
      </c>
      <c r="K92" s="86">
        <v>35</v>
      </c>
      <c r="L92" s="86">
        <v>50</v>
      </c>
      <c r="M92" s="86">
        <v>50</v>
      </c>
      <c r="N92" s="148">
        <v>1</v>
      </c>
      <c r="O92" s="148">
        <v>1</v>
      </c>
    </row>
    <row r="93" spans="1:15" s="80" customFormat="1">
      <c r="A93" s="287"/>
      <c r="B93" s="288"/>
      <c r="C93" s="289" t="s">
        <v>1182</v>
      </c>
      <c r="D93" s="290">
        <f>SUM(D91:D92)</f>
        <v>100</v>
      </c>
      <c r="E93" s="290">
        <f t="shared" ref="E93:O93" si="19">SUM(E91:E92)</f>
        <v>30</v>
      </c>
      <c r="F93" s="290">
        <f t="shared" si="19"/>
        <v>2</v>
      </c>
      <c r="G93" s="290">
        <f t="shared" si="19"/>
        <v>1900</v>
      </c>
      <c r="H93" s="290">
        <f t="shared" si="19"/>
        <v>95</v>
      </c>
      <c r="I93" s="290">
        <f t="shared" si="19"/>
        <v>2</v>
      </c>
      <c r="J93" s="290">
        <f t="shared" si="19"/>
        <v>15</v>
      </c>
      <c r="K93" s="290">
        <f t="shared" si="19"/>
        <v>1835</v>
      </c>
      <c r="L93" s="290">
        <f t="shared" si="19"/>
        <v>1850</v>
      </c>
      <c r="M93" s="290">
        <f t="shared" si="19"/>
        <v>1850</v>
      </c>
      <c r="N93" s="291">
        <f t="shared" si="19"/>
        <v>2.25</v>
      </c>
      <c r="O93" s="291">
        <f t="shared" si="19"/>
        <v>2.25</v>
      </c>
    </row>
    <row r="94" spans="1:15" s="234" customFormat="1">
      <c r="A94" s="108"/>
      <c r="B94" s="127" t="s">
        <v>1181</v>
      </c>
      <c r="C94" s="265"/>
      <c r="D94" s="266"/>
      <c r="E94" s="266"/>
      <c r="F94" s="266"/>
      <c r="G94" s="266"/>
      <c r="H94" s="266"/>
      <c r="I94" s="266"/>
      <c r="J94" s="266"/>
      <c r="K94" s="266"/>
      <c r="L94" s="108"/>
      <c r="M94" s="266"/>
      <c r="N94" s="267"/>
      <c r="O94" s="267"/>
    </row>
    <row r="95" spans="1:15" s="234" customFormat="1" ht="24">
      <c r="A95" s="108">
        <f>A92+1</f>
        <v>10</v>
      </c>
      <c r="B95" s="255" t="s">
        <v>166</v>
      </c>
      <c r="C95" s="255" t="s">
        <v>167</v>
      </c>
      <c r="D95" s="108">
        <v>30</v>
      </c>
      <c r="E95" s="108">
        <v>20</v>
      </c>
      <c r="F95" s="108">
        <v>1</v>
      </c>
      <c r="G95" s="108">
        <v>600</v>
      </c>
      <c r="H95" s="108">
        <v>30</v>
      </c>
      <c r="I95" s="108">
        <v>1</v>
      </c>
      <c r="J95" s="108"/>
      <c r="K95" s="108">
        <v>600</v>
      </c>
      <c r="L95" s="108">
        <v>600</v>
      </c>
      <c r="M95" s="108">
        <v>600</v>
      </c>
      <c r="N95" s="140">
        <v>2.95</v>
      </c>
      <c r="O95" s="140">
        <v>2.95</v>
      </c>
    </row>
    <row r="96" spans="1:15" s="234" customFormat="1">
      <c r="A96" s="108">
        <f>A95+1</f>
        <v>11</v>
      </c>
      <c r="B96" s="255" t="s">
        <v>168</v>
      </c>
      <c r="C96" s="255" t="s">
        <v>165</v>
      </c>
      <c r="D96" s="108">
        <v>4</v>
      </c>
      <c r="E96" s="108">
        <v>20</v>
      </c>
      <c r="F96" s="108">
        <v>1</v>
      </c>
      <c r="G96" s="108">
        <v>80</v>
      </c>
      <c r="H96" s="108">
        <v>4</v>
      </c>
      <c r="I96" s="108">
        <v>1</v>
      </c>
      <c r="J96" s="108">
        <v>80</v>
      </c>
      <c r="K96" s="108"/>
      <c r="L96" s="108">
        <v>80</v>
      </c>
      <c r="M96" s="108">
        <v>80</v>
      </c>
      <c r="N96" s="140">
        <v>1.1499999999999999</v>
      </c>
      <c r="O96" s="140">
        <v>1.1499999999999999</v>
      </c>
    </row>
    <row r="97" spans="1:15" s="80" customFormat="1">
      <c r="A97" s="287"/>
      <c r="B97" s="288"/>
      <c r="C97" s="289" t="s">
        <v>1183</v>
      </c>
      <c r="D97" s="290">
        <f>SUM(D95:D96)</f>
        <v>34</v>
      </c>
      <c r="E97" s="290">
        <f t="shared" ref="E97:O97" si="20">SUM(E95:E96)</f>
        <v>40</v>
      </c>
      <c r="F97" s="290"/>
      <c r="G97" s="290">
        <f t="shared" si="20"/>
        <v>680</v>
      </c>
      <c r="H97" s="290">
        <f t="shared" si="20"/>
        <v>34</v>
      </c>
      <c r="I97" s="290">
        <f t="shared" si="20"/>
        <v>2</v>
      </c>
      <c r="J97" s="290">
        <f t="shared" si="20"/>
        <v>80</v>
      </c>
      <c r="K97" s="290">
        <f t="shared" si="20"/>
        <v>600</v>
      </c>
      <c r="L97" s="290">
        <f t="shared" si="20"/>
        <v>680</v>
      </c>
      <c r="M97" s="290">
        <f t="shared" si="20"/>
        <v>680</v>
      </c>
      <c r="N97" s="291">
        <f t="shared" si="20"/>
        <v>4.0999999999999996</v>
      </c>
      <c r="O97" s="291">
        <f t="shared" si="20"/>
        <v>4.0999999999999996</v>
      </c>
    </row>
    <row r="98" spans="1:15" s="234" customFormat="1">
      <c r="A98" s="108"/>
      <c r="B98" s="127" t="s">
        <v>468</v>
      </c>
      <c r="C98" s="265"/>
      <c r="D98" s="266"/>
      <c r="E98" s="266"/>
      <c r="F98" s="266"/>
      <c r="G98" s="266"/>
      <c r="H98" s="266"/>
      <c r="I98" s="266"/>
      <c r="J98" s="266"/>
      <c r="K98" s="266"/>
      <c r="L98" s="108"/>
      <c r="M98" s="266"/>
      <c r="N98" s="267"/>
      <c r="O98" s="267"/>
    </row>
    <row r="99" spans="1:15" s="234" customFormat="1">
      <c r="A99" s="108">
        <f>A96+1</f>
        <v>12</v>
      </c>
      <c r="B99" s="255" t="s">
        <v>169</v>
      </c>
      <c r="C99" s="255" t="s">
        <v>299</v>
      </c>
      <c r="D99" s="108">
        <v>2</v>
      </c>
      <c r="E99" s="108">
        <v>25</v>
      </c>
      <c r="F99" s="108">
        <v>2</v>
      </c>
      <c r="G99" s="108">
        <v>100</v>
      </c>
      <c r="H99" s="108"/>
      <c r="I99" s="108"/>
      <c r="J99" s="108"/>
      <c r="K99" s="108"/>
      <c r="L99" s="108"/>
      <c r="M99" s="108"/>
      <c r="N99" s="140">
        <v>1.25</v>
      </c>
      <c r="O99" s="140"/>
    </row>
    <row r="100" spans="1:15" s="234" customFormat="1">
      <c r="A100" s="108"/>
      <c r="B100" s="255"/>
      <c r="C100" s="232" t="s">
        <v>573</v>
      </c>
      <c r="D100" s="108">
        <f>SUM(D99)</f>
        <v>2</v>
      </c>
      <c r="E100" s="108">
        <f t="shared" ref="E100:O100" si="21">SUM(E99)</f>
        <v>25</v>
      </c>
      <c r="F100" s="108">
        <f t="shared" si="21"/>
        <v>2</v>
      </c>
      <c r="G100" s="108">
        <f t="shared" si="21"/>
        <v>100</v>
      </c>
      <c r="H100" s="108">
        <f t="shared" si="21"/>
        <v>0</v>
      </c>
      <c r="I100" s="108">
        <f t="shared" si="21"/>
        <v>0</v>
      </c>
      <c r="J100" s="108">
        <f t="shared" si="21"/>
        <v>0</v>
      </c>
      <c r="K100" s="108">
        <f t="shared" si="21"/>
        <v>0</v>
      </c>
      <c r="L100" s="108">
        <f t="shared" si="21"/>
        <v>0</v>
      </c>
      <c r="M100" s="108">
        <f t="shared" si="21"/>
        <v>0</v>
      </c>
      <c r="N100" s="264">
        <f t="shared" si="21"/>
        <v>1.25</v>
      </c>
      <c r="O100" s="264">
        <f t="shared" si="21"/>
        <v>0</v>
      </c>
    </row>
    <row r="101" spans="1:15" s="234" customFormat="1">
      <c r="A101" s="287"/>
      <c r="B101" s="288"/>
      <c r="C101" s="289" t="s">
        <v>1184</v>
      </c>
      <c r="D101" s="290">
        <f>D93+D97+D100</f>
        <v>136</v>
      </c>
      <c r="E101" s="290">
        <f t="shared" ref="E101:O101" si="22">E93+E97+E100</f>
        <v>95</v>
      </c>
      <c r="F101" s="290">
        <f t="shared" si="22"/>
        <v>4</v>
      </c>
      <c r="G101" s="290">
        <f t="shared" si="22"/>
        <v>2680</v>
      </c>
      <c r="H101" s="290">
        <f t="shared" si="22"/>
        <v>129</v>
      </c>
      <c r="I101" s="290"/>
      <c r="J101" s="290">
        <f>J93+J97+J100</f>
        <v>95</v>
      </c>
      <c r="K101" s="290">
        <f>K93+K97+K100</f>
        <v>2435</v>
      </c>
      <c r="L101" s="290">
        <f t="shared" si="22"/>
        <v>2530</v>
      </c>
      <c r="M101" s="290">
        <f t="shared" si="22"/>
        <v>2530</v>
      </c>
      <c r="N101" s="291">
        <f t="shared" si="22"/>
        <v>7.6</v>
      </c>
      <c r="O101" s="291">
        <f t="shared" si="22"/>
        <v>6.35</v>
      </c>
    </row>
    <row r="102" spans="1:15">
      <c r="A102" s="182"/>
      <c r="B102" s="116" t="s">
        <v>469</v>
      </c>
      <c r="C102" s="125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6"/>
      <c r="O102" s="126"/>
    </row>
    <row r="103" spans="1:15">
      <c r="A103" s="182"/>
      <c r="B103" s="130" t="s">
        <v>470</v>
      </c>
      <c r="C103" s="12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</row>
    <row r="104" spans="1:15" s="234" customFormat="1">
      <c r="A104" s="108">
        <f>A99+1</f>
        <v>13</v>
      </c>
      <c r="B104" s="255" t="s">
        <v>170</v>
      </c>
      <c r="C104" s="255" t="s">
        <v>171</v>
      </c>
      <c r="D104" s="108">
        <v>1</v>
      </c>
      <c r="E104" s="108">
        <v>30</v>
      </c>
      <c r="F104" s="108">
        <v>1</v>
      </c>
      <c r="G104" s="86">
        <v>30</v>
      </c>
      <c r="H104" s="108">
        <v>1</v>
      </c>
      <c r="I104" s="108">
        <v>1</v>
      </c>
      <c r="J104" s="108">
        <v>30</v>
      </c>
      <c r="K104" s="108">
        <v>0</v>
      </c>
      <c r="L104" s="108">
        <v>30</v>
      </c>
      <c r="M104" s="108">
        <v>30</v>
      </c>
      <c r="N104" s="140">
        <v>0.5</v>
      </c>
      <c r="O104" s="140">
        <v>0.5</v>
      </c>
    </row>
    <row r="105" spans="1:15" s="234" customFormat="1">
      <c r="A105" s="108">
        <f>A104+1</f>
        <v>14</v>
      </c>
      <c r="B105" s="255" t="s">
        <v>172</v>
      </c>
      <c r="C105" s="255" t="s">
        <v>173</v>
      </c>
      <c r="D105" s="108">
        <v>4</v>
      </c>
      <c r="E105" s="108">
        <v>30</v>
      </c>
      <c r="F105" s="108">
        <v>1</v>
      </c>
      <c r="G105" s="86">
        <v>120</v>
      </c>
      <c r="H105" s="108">
        <v>3</v>
      </c>
      <c r="I105" s="108">
        <v>1</v>
      </c>
      <c r="J105" s="108">
        <v>90</v>
      </c>
      <c r="K105" s="108">
        <v>0</v>
      </c>
      <c r="L105" s="108">
        <v>90</v>
      </c>
      <c r="M105" s="108">
        <v>90</v>
      </c>
      <c r="N105" s="140">
        <v>1.3</v>
      </c>
      <c r="O105" s="140">
        <v>0.95</v>
      </c>
    </row>
    <row r="106" spans="1:15" s="234" customFormat="1" ht="24">
      <c r="A106" s="108">
        <f>A105+1</f>
        <v>15</v>
      </c>
      <c r="B106" s="255" t="s">
        <v>174</v>
      </c>
      <c r="C106" s="255" t="s">
        <v>175</v>
      </c>
      <c r="D106" s="108">
        <v>1</v>
      </c>
      <c r="E106" s="108">
        <v>20</v>
      </c>
      <c r="F106" s="108">
        <v>3</v>
      </c>
      <c r="G106" s="86">
        <v>60</v>
      </c>
      <c r="H106" s="108"/>
      <c r="I106" s="108"/>
      <c r="J106" s="108"/>
      <c r="K106" s="108"/>
      <c r="L106" s="108"/>
      <c r="M106" s="108"/>
      <c r="N106" s="140">
        <v>1.27</v>
      </c>
      <c r="O106" s="140"/>
    </row>
    <row r="107" spans="1:15" s="234" customFormat="1">
      <c r="A107" s="108"/>
      <c r="B107" s="261" t="s">
        <v>471</v>
      </c>
      <c r="C107" s="262"/>
      <c r="D107" s="263"/>
      <c r="E107" s="108"/>
      <c r="F107" s="108"/>
      <c r="G107" s="108"/>
      <c r="H107" s="108"/>
      <c r="I107" s="108"/>
      <c r="J107" s="108"/>
      <c r="K107" s="108"/>
      <c r="L107" s="108"/>
      <c r="M107" s="108"/>
      <c r="N107" s="140"/>
      <c r="O107" s="140"/>
    </row>
    <row r="108" spans="1:15" s="234" customFormat="1">
      <c r="A108" s="108">
        <f>A106+1</f>
        <v>16</v>
      </c>
      <c r="B108" s="255" t="s">
        <v>176</v>
      </c>
      <c r="C108" s="255" t="s">
        <v>177</v>
      </c>
      <c r="D108" s="108">
        <v>75</v>
      </c>
      <c r="E108" s="108">
        <v>20</v>
      </c>
      <c r="F108" s="108">
        <v>3</v>
      </c>
      <c r="G108" s="86">
        <v>4500</v>
      </c>
      <c r="H108" s="108">
        <v>75</v>
      </c>
      <c r="I108" s="108">
        <v>3</v>
      </c>
      <c r="J108" s="108">
        <v>250</v>
      </c>
      <c r="K108" s="108">
        <v>1250</v>
      </c>
      <c r="L108" s="108">
        <v>1500</v>
      </c>
      <c r="M108" s="108">
        <v>4500</v>
      </c>
      <c r="N108" s="140">
        <v>21.65</v>
      </c>
      <c r="O108" s="140">
        <v>21.6</v>
      </c>
    </row>
    <row r="109" spans="1:15" s="234" customFormat="1">
      <c r="A109" s="108">
        <f>A108+1</f>
        <v>17</v>
      </c>
      <c r="B109" s="255" t="s">
        <v>178</v>
      </c>
      <c r="C109" s="255" t="s">
        <v>179</v>
      </c>
      <c r="D109" s="108">
        <v>90</v>
      </c>
      <c r="E109" s="108">
        <v>20</v>
      </c>
      <c r="F109" s="108">
        <v>3</v>
      </c>
      <c r="G109" s="86">
        <v>5400</v>
      </c>
      <c r="H109" s="108">
        <v>90</v>
      </c>
      <c r="I109" s="108">
        <v>3</v>
      </c>
      <c r="J109" s="108">
        <v>350</v>
      </c>
      <c r="K109" s="108">
        <v>1450</v>
      </c>
      <c r="L109" s="108">
        <v>1800</v>
      </c>
      <c r="M109" s="108">
        <v>5400</v>
      </c>
      <c r="N109" s="140">
        <v>26.85</v>
      </c>
      <c r="O109" s="140">
        <v>26.85</v>
      </c>
    </row>
    <row r="110" spans="1:15" s="234" customFormat="1">
      <c r="A110" s="108">
        <f>A109+1</f>
        <v>18</v>
      </c>
      <c r="B110" s="255" t="s">
        <v>180</v>
      </c>
      <c r="C110" s="255" t="s">
        <v>181</v>
      </c>
      <c r="D110" s="108">
        <v>50</v>
      </c>
      <c r="E110" s="108">
        <v>20</v>
      </c>
      <c r="F110" s="108">
        <v>3</v>
      </c>
      <c r="G110" s="86">
        <v>3000</v>
      </c>
      <c r="H110" s="108">
        <v>50</v>
      </c>
      <c r="I110" s="108">
        <v>3</v>
      </c>
      <c r="J110" s="108">
        <v>1000</v>
      </c>
      <c r="K110" s="108">
        <v>0</v>
      </c>
      <c r="L110" s="108">
        <v>1000</v>
      </c>
      <c r="M110" s="108">
        <v>3000</v>
      </c>
      <c r="N110" s="140">
        <v>18.07</v>
      </c>
      <c r="O110" s="140">
        <v>18</v>
      </c>
    </row>
    <row r="111" spans="1:15" s="234" customFormat="1">
      <c r="A111" s="108">
        <f>A110+1</f>
        <v>19</v>
      </c>
      <c r="B111" s="255" t="s">
        <v>182</v>
      </c>
      <c r="C111" s="255" t="s">
        <v>183</v>
      </c>
      <c r="D111" s="108">
        <v>50</v>
      </c>
      <c r="E111" s="108">
        <v>30</v>
      </c>
      <c r="F111" s="108">
        <v>1</v>
      </c>
      <c r="G111" s="86">
        <v>1500</v>
      </c>
      <c r="H111" s="108">
        <v>50</v>
      </c>
      <c r="I111" s="108">
        <v>1</v>
      </c>
      <c r="J111" s="108">
        <v>1500</v>
      </c>
      <c r="K111" s="108">
        <v>0</v>
      </c>
      <c r="L111" s="108">
        <v>1500</v>
      </c>
      <c r="M111" s="108">
        <v>1500</v>
      </c>
      <c r="N111" s="140">
        <v>4.5</v>
      </c>
      <c r="O111" s="140">
        <v>4.5</v>
      </c>
    </row>
    <row r="112" spans="1:15" s="234" customFormat="1">
      <c r="A112" s="108">
        <f>A111+1</f>
        <v>20</v>
      </c>
      <c r="B112" s="255" t="s">
        <v>184</v>
      </c>
      <c r="C112" s="255" t="s">
        <v>185</v>
      </c>
      <c r="D112" s="108">
        <v>8</v>
      </c>
      <c r="E112" s="108">
        <v>10</v>
      </c>
      <c r="F112" s="108">
        <v>3</v>
      </c>
      <c r="G112" s="86">
        <v>240</v>
      </c>
      <c r="H112" s="108">
        <v>8</v>
      </c>
      <c r="I112" s="108">
        <v>3</v>
      </c>
      <c r="J112" s="108">
        <v>80</v>
      </c>
      <c r="K112" s="108">
        <v>0</v>
      </c>
      <c r="L112" s="108">
        <v>80</v>
      </c>
      <c r="M112" s="108">
        <v>240</v>
      </c>
      <c r="N112" s="140">
        <v>2.1</v>
      </c>
      <c r="O112" s="140">
        <v>2</v>
      </c>
    </row>
    <row r="113" spans="1:15" s="234" customFormat="1" ht="15.75" customHeight="1">
      <c r="A113" s="287"/>
      <c r="B113" s="288"/>
      <c r="C113" s="289" t="s">
        <v>1185</v>
      </c>
      <c r="D113" s="290">
        <f>SUM(D104:D112)</f>
        <v>279</v>
      </c>
      <c r="E113" s="290">
        <f>SUM(E104:E112)</f>
        <v>180</v>
      </c>
      <c r="F113" s="290"/>
      <c r="G113" s="290">
        <f>SUM(G104:G112)</f>
        <v>14850</v>
      </c>
      <c r="H113" s="290">
        <f>SUM(H104:H112)</f>
        <v>277</v>
      </c>
      <c r="I113" s="290"/>
      <c r="J113" s="290">
        <f t="shared" ref="J113:O113" si="23">SUM(J104:J112)</f>
        <v>3300</v>
      </c>
      <c r="K113" s="290">
        <f t="shared" si="23"/>
        <v>2700</v>
      </c>
      <c r="L113" s="290">
        <f t="shared" si="23"/>
        <v>6000</v>
      </c>
      <c r="M113" s="290">
        <f t="shared" si="23"/>
        <v>14760</v>
      </c>
      <c r="N113" s="291">
        <f t="shared" si="23"/>
        <v>76.239999999999995</v>
      </c>
      <c r="O113" s="291">
        <f t="shared" si="23"/>
        <v>74.400000000000006</v>
      </c>
    </row>
    <row r="114" spans="1:15" s="80" customFormat="1" ht="14.25" customHeight="1">
      <c r="A114" s="582"/>
      <c r="B114" s="1240" t="s">
        <v>1281</v>
      </c>
      <c r="C114" s="1240" t="s">
        <v>472</v>
      </c>
      <c r="D114" s="582">
        <f>D113+D101+D88</f>
        <v>448</v>
      </c>
      <c r="E114" s="582">
        <f>E113+E101+E88</f>
        <v>1155</v>
      </c>
      <c r="F114" s="582"/>
      <c r="G114" s="582">
        <f>G113+G101+G88</f>
        <v>18630</v>
      </c>
      <c r="H114" s="582">
        <f>H113+H101+H88</f>
        <v>437</v>
      </c>
      <c r="I114" s="582"/>
      <c r="J114" s="582">
        <f>J113+K101+K93</f>
        <v>7570</v>
      </c>
      <c r="K114" s="582">
        <f>SUM(K88,K101,K113)</f>
        <v>5665</v>
      </c>
      <c r="L114" s="582">
        <f>SUM(L88,L101,L113)</f>
        <v>9380</v>
      </c>
      <c r="M114" s="582">
        <f>SUM(M88,M101,M113)</f>
        <v>18360</v>
      </c>
      <c r="N114" s="583">
        <f>N113+N101+N88</f>
        <v>94.389999999999986</v>
      </c>
      <c r="O114" s="584">
        <f>O113+O101+O88</f>
        <v>90.33</v>
      </c>
    </row>
    <row r="115" spans="1:15" ht="20.25">
      <c r="A115" s="181" t="s">
        <v>25</v>
      </c>
      <c r="B115" s="158"/>
      <c r="C115" s="159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</row>
    <row r="116" spans="1:15">
      <c r="A116" s="188"/>
      <c r="B116" s="1248" t="s">
        <v>698</v>
      </c>
      <c r="C116" s="1248"/>
      <c r="D116" s="1248"/>
      <c r="E116" s="1248"/>
      <c r="F116" s="1248"/>
      <c r="G116" s="1248"/>
      <c r="H116" s="1248"/>
      <c r="I116" s="1248"/>
      <c r="J116" s="1248"/>
      <c r="K116" s="1248"/>
      <c r="L116" s="1248"/>
      <c r="M116" s="1248"/>
      <c r="N116" s="1248"/>
      <c r="O116" s="1248"/>
    </row>
    <row r="117" spans="1:15" ht="24">
      <c r="A117" s="132">
        <v>1</v>
      </c>
      <c r="B117" s="589" t="s">
        <v>1295</v>
      </c>
      <c r="C117" s="589" t="s">
        <v>1296</v>
      </c>
      <c r="D117" s="590">
        <v>2</v>
      </c>
      <c r="E117" s="590">
        <v>30</v>
      </c>
      <c r="F117" s="590">
        <v>1</v>
      </c>
      <c r="G117" s="590">
        <v>60</v>
      </c>
      <c r="H117" s="590">
        <v>0</v>
      </c>
      <c r="I117" s="590">
        <v>1</v>
      </c>
      <c r="J117" s="590">
        <v>0</v>
      </c>
      <c r="K117" s="590">
        <v>0</v>
      </c>
      <c r="L117" s="590">
        <v>0</v>
      </c>
      <c r="M117" s="590">
        <v>0</v>
      </c>
      <c r="N117" s="591">
        <v>3</v>
      </c>
      <c r="O117" s="590">
        <v>0</v>
      </c>
    </row>
    <row r="118" spans="1:15" ht="24">
      <c r="A118" s="132">
        <f>A117+1</f>
        <v>2</v>
      </c>
      <c r="B118" s="589" t="s">
        <v>109</v>
      </c>
      <c r="C118" s="589" t="s">
        <v>110</v>
      </c>
      <c r="D118" s="590">
        <v>2</v>
      </c>
      <c r="E118" s="590">
        <v>30</v>
      </c>
      <c r="F118" s="590">
        <v>1</v>
      </c>
      <c r="G118" s="590">
        <v>60</v>
      </c>
      <c r="H118" s="590">
        <v>0</v>
      </c>
      <c r="I118" s="590">
        <v>1</v>
      </c>
      <c r="J118" s="590">
        <v>0</v>
      </c>
      <c r="K118" s="590">
        <v>0</v>
      </c>
      <c r="L118" s="590">
        <v>0</v>
      </c>
      <c r="M118" s="590">
        <v>0</v>
      </c>
      <c r="N118" s="591">
        <v>3</v>
      </c>
      <c r="O118" s="590">
        <v>0</v>
      </c>
    </row>
    <row r="119" spans="1:15" ht="24">
      <c r="A119" s="132">
        <f t="shared" ref="A119:A131" si="24">A118+1</f>
        <v>3</v>
      </c>
      <c r="B119" s="589" t="s">
        <v>46</v>
      </c>
      <c r="C119" s="589" t="s">
        <v>91</v>
      </c>
      <c r="D119" s="592">
        <v>10</v>
      </c>
      <c r="E119" s="592">
        <v>30</v>
      </c>
      <c r="F119" s="592">
        <v>3</v>
      </c>
      <c r="G119" s="592">
        <v>900</v>
      </c>
      <c r="H119" s="592">
        <v>19</v>
      </c>
      <c r="I119" s="592">
        <v>3</v>
      </c>
      <c r="J119" s="592">
        <v>357</v>
      </c>
      <c r="K119" s="592">
        <v>171</v>
      </c>
      <c r="L119" s="592">
        <f>K119+J119</f>
        <v>528</v>
      </c>
      <c r="M119" s="592">
        <f>L119*I119</f>
        <v>1584</v>
      </c>
      <c r="N119" s="593">
        <v>25</v>
      </c>
      <c r="O119" s="593">
        <v>32.6</v>
      </c>
    </row>
    <row r="120" spans="1:15" ht="24">
      <c r="A120" s="132">
        <f t="shared" si="24"/>
        <v>4</v>
      </c>
      <c r="B120" s="589" t="s">
        <v>47</v>
      </c>
      <c r="C120" s="589" t="s">
        <v>112</v>
      </c>
      <c r="D120" s="592">
        <v>20</v>
      </c>
      <c r="E120" s="592">
        <v>30</v>
      </c>
      <c r="F120" s="592">
        <v>2</v>
      </c>
      <c r="G120" s="592">
        <v>1200</v>
      </c>
      <c r="H120" s="592">
        <v>20</v>
      </c>
      <c r="I120" s="592">
        <v>2</v>
      </c>
      <c r="J120" s="592">
        <v>355</v>
      </c>
      <c r="K120" s="592">
        <v>158</v>
      </c>
      <c r="L120" s="592">
        <f>K120+J120</f>
        <v>513</v>
      </c>
      <c r="M120" s="592">
        <f>L120*I120</f>
        <v>1026</v>
      </c>
      <c r="N120" s="593">
        <v>38.799999999999997</v>
      </c>
      <c r="O120" s="592">
        <v>28.3</v>
      </c>
    </row>
    <row r="121" spans="1:15" ht="24">
      <c r="A121" s="132">
        <f t="shared" si="24"/>
        <v>5</v>
      </c>
      <c r="B121" s="589" t="s">
        <v>49</v>
      </c>
      <c r="C121" s="589" t="s">
        <v>93</v>
      </c>
      <c r="D121" s="592">
        <v>50</v>
      </c>
      <c r="E121" s="592">
        <v>100</v>
      </c>
      <c r="F121" s="592">
        <v>1</v>
      </c>
      <c r="G121" s="592">
        <f t="shared" ref="G121:G130" si="25">F121*E121*D121</f>
        <v>5000</v>
      </c>
      <c r="H121" s="592">
        <v>30</v>
      </c>
      <c r="I121" s="592">
        <v>1</v>
      </c>
      <c r="J121" s="592">
        <v>2700</v>
      </c>
      <c r="K121" s="592">
        <v>2100</v>
      </c>
      <c r="L121" s="592">
        <f>K121+J121</f>
        <v>4800</v>
      </c>
      <c r="M121" s="592">
        <f>L121*I121</f>
        <v>4800</v>
      </c>
      <c r="N121" s="593">
        <v>8.8000000000000007</v>
      </c>
      <c r="O121" s="592">
        <v>5.39</v>
      </c>
    </row>
    <row r="122" spans="1:15" ht="24">
      <c r="A122" s="132">
        <f t="shared" si="24"/>
        <v>6</v>
      </c>
      <c r="B122" s="589" t="s">
        <v>114</v>
      </c>
      <c r="C122" s="589" t="s">
        <v>115</v>
      </c>
      <c r="D122" s="592">
        <v>8</v>
      </c>
      <c r="E122" s="592">
        <v>30</v>
      </c>
      <c r="F122" s="592">
        <v>2</v>
      </c>
      <c r="G122" s="592">
        <f t="shared" si="25"/>
        <v>480</v>
      </c>
      <c r="H122" s="592">
        <v>9</v>
      </c>
      <c r="I122" s="592">
        <v>2</v>
      </c>
      <c r="J122" s="592">
        <v>228</v>
      </c>
      <c r="K122" s="592">
        <v>8</v>
      </c>
      <c r="L122" s="592">
        <f>K122+J122</f>
        <v>236</v>
      </c>
      <c r="M122" s="592">
        <f>L122*I122</f>
        <v>472</v>
      </c>
      <c r="N122" s="593">
        <v>13</v>
      </c>
      <c r="O122" s="592">
        <v>10.29</v>
      </c>
    </row>
    <row r="123" spans="1:15" ht="24">
      <c r="A123" s="132">
        <f t="shared" si="24"/>
        <v>7</v>
      </c>
      <c r="B123" s="589" t="s">
        <v>50</v>
      </c>
      <c r="C123" s="589" t="s">
        <v>116</v>
      </c>
      <c r="D123" s="592">
        <v>3</v>
      </c>
      <c r="E123" s="592">
        <v>25</v>
      </c>
      <c r="F123" s="592">
        <v>1</v>
      </c>
      <c r="G123" s="592">
        <f t="shared" si="25"/>
        <v>75</v>
      </c>
      <c r="H123" s="592">
        <v>0</v>
      </c>
      <c r="I123" s="592">
        <v>1</v>
      </c>
      <c r="J123" s="592">
        <v>0</v>
      </c>
      <c r="K123" s="592">
        <v>0</v>
      </c>
      <c r="L123" s="592">
        <v>0</v>
      </c>
      <c r="M123" s="592">
        <v>0</v>
      </c>
      <c r="N123" s="593">
        <v>4.2</v>
      </c>
      <c r="O123" s="592">
        <v>0</v>
      </c>
    </row>
    <row r="124" spans="1:15" ht="24">
      <c r="A124" s="132">
        <f t="shared" si="24"/>
        <v>8</v>
      </c>
      <c r="B124" s="589" t="s">
        <v>117</v>
      </c>
      <c r="C124" s="589" t="s">
        <v>118</v>
      </c>
      <c r="D124" s="592">
        <v>2</v>
      </c>
      <c r="E124" s="592">
        <v>30</v>
      </c>
      <c r="F124" s="592">
        <v>2</v>
      </c>
      <c r="G124" s="592">
        <f t="shared" si="25"/>
        <v>120</v>
      </c>
      <c r="H124" s="592">
        <v>3</v>
      </c>
      <c r="I124" s="592">
        <v>2</v>
      </c>
      <c r="J124" s="592">
        <v>65</v>
      </c>
      <c r="K124" s="592">
        <v>11</v>
      </c>
      <c r="L124" s="592">
        <f>K124+J124</f>
        <v>76</v>
      </c>
      <c r="M124" s="592">
        <f>L124*I124</f>
        <v>152</v>
      </c>
      <c r="N124" s="593">
        <v>3.6</v>
      </c>
      <c r="O124" s="592">
        <v>4.3099999999999996</v>
      </c>
    </row>
    <row r="125" spans="1:15" ht="24">
      <c r="A125" s="132">
        <f t="shared" si="24"/>
        <v>9</v>
      </c>
      <c r="B125" s="589" t="s">
        <v>45</v>
      </c>
      <c r="C125" s="589" t="s">
        <v>120</v>
      </c>
      <c r="D125" s="592">
        <v>1</v>
      </c>
      <c r="E125" s="592">
        <v>30</v>
      </c>
      <c r="F125" s="592">
        <v>1</v>
      </c>
      <c r="G125" s="592">
        <f t="shared" si="25"/>
        <v>30</v>
      </c>
      <c r="H125" s="592">
        <v>0</v>
      </c>
      <c r="I125" s="592">
        <v>0</v>
      </c>
      <c r="J125" s="592">
        <v>0</v>
      </c>
      <c r="K125" s="592">
        <v>0</v>
      </c>
      <c r="L125" s="592">
        <v>0</v>
      </c>
      <c r="M125" s="592">
        <v>0</v>
      </c>
      <c r="N125" s="592">
        <v>2.16</v>
      </c>
      <c r="O125" s="592">
        <v>0</v>
      </c>
    </row>
    <row r="126" spans="1:15">
      <c r="A126" s="132">
        <f t="shared" si="24"/>
        <v>10</v>
      </c>
      <c r="B126" s="589" t="s">
        <v>122</v>
      </c>
      <c r="C126" s="589" t="s">
        <v>123</v>
      </c>
      <c r="D126" s="592">
        <v>30</v>
      </c>
      <c r="E126" s="592">
        <v>40</v>
      </c>
      <c r="F126" s="592">
        <v>1</v>
      </c>
      <c r="G126" s="592">
        <f t="shared" si="25"/>
        <v>1200</v>
      </c>
      <c r="H126" s="592">
        <v>0</v>
      </c>
      <c r="I126" s="592">
        <v>0</v>
      </c>
      <c r="J126" s="592">
        <v>0</v>
      </c>
      <c r="K126" s="592">
        <v>0</v>
      </c>
      <c r="L126" s="592">
        <v>0</v>
      </c>
      <c r="M126" s="592">
        <v>0</v>
      </c>
      <c r="N126" s="593">
        <v>15</v>
      </c>
      <c r="O126" s="592">
        <v>0</v>
      </c>
    </row>
    <row r="127" spans="1:15" ht="36">
      <c r="A127" s="132">
        <f t="shared" si="24"/>
        <v>11</v>
      </c>
      <c r="B127" s="589" t="s">
        <v>48</v>
      </c>
      <c r="C127" s="589" t="s">
        <v>124</v>
      </c>
      <c r="D127" s="592">
        <v>30</v>
      </c>
      <c r="E127" s="592">
        <v>36</v>
      </c>
      <c r="F127" s="592">
        <v>2</v>
      </c>
      <c r="G127" s="592">
        <f t="shared" si="25"/>
        <v>2160</v>
      </c>
      <c r="H127" s="592">
        <v>37</v>
      </c>
      <c r="I127" s="592">
        <v>2</v>
      </c>
      <c r="J127" s="592">
        <v>979</v>
      </c>
      <c r="K127" s="592">
        <v>393</v>
      </c>
      <c r="L127" s="592">
        <f>K127+J127</f>
        <v>1372</v>
      </c>
      <c r="M127" s="592">
        <f>L127*I127</f>
        <v>2744</v>
      </c>
      <c r="N127" s="593">
        <v>54</v>
      </c>
      <c r="O127" s="592">
        <v>53.65</v>
      </c>
    </row>
    <row r="128" spans="1:15" ht="24">
      <c r="A128" s="132">
        <f t="shared" si="24"/>
        <v>12</v>
      </c>
      <c r="B128" s="589" t="s">
        <v>1297</v>
      </c>
      <c r="C128" s="589" t="s">
        <v>1298</v>
      </c>
      <c r="D128" s="592">
        <v>1</v>
      </c>
      <c r="E128" s="592">
        <v>30</v>
      </c>
      <c r="F128" s="592">
        <v>1</v>
      </c>
      <c r="G128" s="592">
        <f t="shared" si="25"/>
        <v>30</v>
      </c>
      <c r="H128" s="592">
        <v>0</v>
      </c>
      <c r="I128" s="592">
        <v>0</v>
      </c>
      <c r="J128" s="592">
        <v>0</v>
      </c>
      <c r="K128" s="592">
        <v>0</v>
      </c>
      <c r="L128" s="592">
        <v>0</v>
      </c>
      <c r="M128" s="592">
        <v>0</v>
      </c>
      <c r="N128" s="593">
        <v>0.9</v>
      </c>
      <c r="O128" s="592">
        <v>0</v>
      </c>
    </row>
    <row r="129" spans="1:15" ht="24">
      <c r="A129" s="132">
        <f t="shared" si="24"/>
        <v>13</v>
      </c>
      <c r="B129" s="589" t="s">
        <v>125</v>
      </c>
      <c r="C129" s="589" t="s">
        <v>126</v>
      </c>
      <c r="D129" s="592">
        <v>7</v>
      </c>
      <c r="E129" s="592">
        <v>30</v>
      </c>
      <c r="F129" s="592">
        <v>2</v>
      </c>
      <c r="G129" s="592">
        <f t="shared" si="25"/>
        <v>420</v>
      </c>
      <c r="H129" s="592">
        <v>9</v>
      </c>
      <c r="I129" s="592">
        <v>2</v>
      </c>
      <c r="J129" s="594">
        <v>162</v>
      </c>
      <c r="K129" s="594">
        <v>78</v>
      </c>
      <c r="L129" s="592">
        <f>K129+J129</f>
        <v>240</v>
      </c>
      <c r="M129" s="592">
        <f>L129*I129</f>
        <v>480</v>
      </c>
      <c r="N129" s="593">
        <v>13</v>
      </c>
      <c r="O129" s="592">
        <v>11.18</v>
      </c>
    </row>
    <row r="130" spans="1:15" ht="24">
      <c r="A130" s="132">
        <f t="shared" si="24"/>
        <v>14</v>
      </c>
      <c r="B130" s="589" t="s">
        <v>1299</v>
      </c>
      <c r="C130" s="589" t="s">
        <v>1300</v>
      </c>
      <c r="D130" s="592">
        <v>0</v>
      </c>
      <c r="E130" s="592">
        <v>0</v>
      </c>
      <c r="F130" s="592">
        <v>0</v>
      </c>
      <c r="G130" s="592">
        <f t="shared" si="25"/>
        <v>0</v>
      </c>
      <c r="H130" s="592">
        <v>2</v>
      </c>
      <c r="I130" s="592">
        <v>1</v>
      </c>
      <c r="J130" s="592">
        <v>65</v>
      </c>
      <c r="K130" s="592">
        <v>7</v>
      </c>
      <c r="L130" s="592">
        <v>72</v>
      </c>
      <c r="M130" s="592">
        <v>72</v>
      </c>
      <c r="N130" s="593">
        <v>0</v>
      </c>
      <c r="O130" s="592">
        <v>2.5499999999999998</v>
      </c>
    </row>
    <row r="131" spans="1:15" ht="24">
      <c r="A131" s="132">
        <f t="shared" si="24"/>
        <v>15</v>
      </c>
      <c r="B131" s="589" t="s">
        <v>128</v>
      </c>
      <c r="C131" s="589" t="s">
        <v>370</v>
      </c>
      <c r="D131" s="592"/>
      <c r="E131" s="592"/>
      <c r="F131" s="592"/>
      <c r="G131" s="592"/>
      <c r="H131" s="592"/>
      <c r="I131" s="595"/>
      <c r="J131" s="609">
        <v>12</v>
      </c>
      <c r="K131" s="609">
        <v>12</v>
      </c>
      <c r="L131" s="609">
        <v>12</v>
      </c>
      <c r="M131" s="609">
        <v>144</v>
      </c>
      <c r="N131" s="593">
        <v>66</v>
      </c>
      <c r="O131" s="592">
        <v>38.35</v>
      </c>
    </row>
    <row r="132" spans="1:15">
      <c r="A132" s="134"/>
      <c r="B132" s="1245" t="s">
        <v>209</v>
      </c>
      <c r="C132" s="1245"/>
      <c r="D132" s="135">
        <f>SUM(D117:D131)</f>
        <v>166</v>
      </c>
      <c r="E132" s="135">
        <f>SUM(E117:E131)</f>
        <v>471</v>
      </c>
      <c r="F132" s="135"/>
      <c r="G132" s="135">
        <f>SUM(G117:G131)</f>
        <v>11735</v>
      </c>
      <c r="H132" s="135">
        <f>SUM(H117:H131)</f>
        <v>129</v>
      </c>
      <c r="I132" s="135"/>
      <c r="J132" s="135">
        <f t="shared" ref="J132:O132" si="26">SUM(J117:J131)</f>
        <v>4923</v>
      </c>
      <c r="K132" s="135">
        <f t="shared" si="26"/>
        <v>2938</v>
      </c>
      <c r="L132" s="135">
        <f t="shared" si="26"/>
        <v>7849</v>
      </c>
      <c r="M132" s="135">
        <f t="shared" si="26"/>
        <v>11474</v>
      </c>
      <c r="N132" s="136">
        <f t="shared" si="26"/>
        <v>250.46</v>
      </c>
      <c r="O132" s="136">
        <f t="shared" si="26"/>
        <v>186.62000000000003</v>
      </c>
    </row>
    <row r="133" spans="1:15">
      <c r="A133" s="131"/>
      <c r="B133" s="1246" t="s">
        <v>697</v>
      </c>
      <c r="C133" s="1246"/>
      <c r="D133" s="1246"/>
      <c r="E133" s="1246"/>
      <c r="F133" s="1246"/>
      <c r="G133" s="1246"/>
      <c r="H133" s="1246"/>
      <c r="I133" s="1246"/>
      <c r="J133" s="1246"/>
      <c r="K133" s="1246"/>
      <c r="L133" s="1246"/>
      <c r="M133" s="1246"/>
      <c r="N133" s="1246"/>
      <c r="O133" s="1246"/>
    </row>
    <row r="134" spans="1:15" ht="24">
      <c r="A134" s="596">
        <v>16</v>
      </c>
      <c r="B134" s="589" t="s">
        <v>52</v>
      </c>
      <c r="C134" s="589" t="s">
        <v>17</v>
      </c>
      <c r="D134" s="597">
        <v>3</v>
      </c>
      <c r="E134" s="597">
        <v>25</v>
      </c>
      <c r="F134" s="597">
        <v>3</v>
      </c>
      <c r="G134" s="597">
        <f t="shared" ref="G134:G143" si="27">F134*E134*D134</f>
        <v>225</v>
      </c>
      <c r="H134" s="597">
        <v>3</v>
      </c>
      <c r="I134" s="597">
        <v>3</v>
      </c>
      <c r="J134" s="598">
        <v>83</v>
      </c>
      <c r="K134" s="599">
        <v>0</v>
      </c>
      <c r="L134" s="598">
        <f>K134+J134</f>
        <v>83</v>
      </c>
      <c r="M134" s="592">
        <f>L134*I134</f>
        <v>249</v>
      </c>
      <c r="N134" s="593">
        <v>9.6</v>
      </c>
      <c r="O134" s="592">
        <v>6.36</v>
      </c>
    </row>
    <row r="135" spans="1:15">
      <c r="A135" s="600">
        <v>17</v>
      </c>
      <c r="B135" s="601" t="s">
        <v>53</v>
      </c>
      <c r="C135" s="589" t="s">
        <v>335</v>
      </c>
      <c r="D135" s="597">
        <v>2</v>
      </c>
      <c r="E135" s="597">
        <v>20</v>
      </c>
      <c r="F135" s="597">
        <v>2</v>
      </c>
      <c r="G135" s="597">
        <f t="shared" si="27"/>
        <v>80</v>
      </c>
      <c r="H135" s="597">
        <v>2</v>
      </c>
      <c r="I135" s="597">
        <v>2</v>
      </c>
      <c r="J135" s="598">
        <v>38</v>
      </c>
      <c r="K135" s="599">
        <v>0</v>
      </c>
      <c r="L135" s="598">
        <f>K135+J135</f>
        <v>38</v>
      </c>
      <c r="M135" s="602">
        <f>L135*I135</f>
        <v>76</v>
      </c>
      <c r="N135" s="603">
        <v>4</v>
      </c>
      <c r="O135" s="602">
        <v>2.97</v>
      </c>
    </row>
    <row r="136" spans="1:15" ht="36">
      <c r="A136" s="604"/>
      <c r="B136" s="601"/>
      <c r="C136" s="589" t="s">
        <v>1301</v>
      </c>
      <c r="D136" s="597">
        <v>2</v>
      </c>
      <c r="E136" s="597">
        <v>20</v>
      </c>
      <c r="F136" s="597">
        <v>2</v>
      </c>
      <c r="G136" s="597">
        <f t="shared" si="27"/>
        <v>80</v>
      </c>
      <c r="H136" s="597">
        <v>0</v>
      </c>
      <c r="I136" s="597">
        <v>0</v>
      </c>
      <c r="J136" s="598">
        <v>0</v>
      </c>
      <c r="K136" s="599">
        <v>0</v>
      </c>
      <c r="L136" s="597">
        <v>0</v>
      </c>
      <c r="M136" s="592">
        <v>0</v>
      </c>
      <c r="N136" s="593">
        <v>4.5</v>
      </c>
      <c r="O136" s="592">
        <v>0</v>
      </c>
    </row>
    <row r="137" spans="1:15" ht="24">
      <c r="A137" s="605">
        <v>18</v>
      </c>
      <c r="B137" s="589" t="s">
        <v>54</v>
      </c>
      <c r="C137" s="589" t="s">
        <v>1302</v>
      </c>
      <c r="D137" s="597">
        <v>3</v>
      </c>
      <c r="E137" s="597">
        <v>25</v>
      </c>
      <c r="F137" s="597">
        <v>2</v>
      </c>
      <c r="G137" s="597">
        <f t="shared" si="27"/>
        <v>150</v>
      </c>
      <c r="H137" s="597">
        <v>3</v>
      </c>
      <c r="I137" s="597">
        <v>4</v>
      </c>
      <c r="J137" s="598">
        <v>73</v>
      </c>
      <c r="K137" s="599">
        <v>0</v>
      </c>
      <c r="L137" s="598">
        <f>K137+J137</f>
        <v>73</v>
      </c>
      <c r="M137" s="592">
        <f>L137*I137</f>
        <v>292</v>
      </c>
      <c r="N137" s="593">
        <v>4.8</v>
      </c>
      <c r="O137" s="592">
        <v>6.87</v>
      </c>
    </row>
    <row r="138" spans="1:15" ht="24">
      <c r="A138" s="590">
        <v>19</v>
      </c>
      <c r="B138" s="589" t="s">
        <v>55</v>
      </c>
      <c r="C138" s="589" t="s">
        <v>1303</v>
      </c>
      <c r="D138" s="597">
        <v>2</v>
      </c>
      <c r="E138" s="597">
        <v>30</v>
      </c>
      <c r="F138" s="597">
        <v>1</v>
      </c>
      <c r="G138" s="597">
        <f t="shared" si="27"/>
        <v>60</v>
      </c>
      <c r="H138" s="597">
        <v>0</v>
      </c>
      <c r="I138" s="597">
        <v>0</v>
      </c>
      <c r="J138" s="598">
        <v>0</v>
      </c>
      <c r="K138" s="599">
        <v>0</v>
      </c>
      <c r="L138" s="597">
        <v>0</v>
      </c>
      <c r="M138" s="592">
        <v>0</v>
      </c>
      <c r="N138" s="593">
        <v>3.8</v>
      </c>
      <c r="O138" s="592">
        <v>0</v>
      </c>
    </row>
    <row r="139" spans="1:15">
      <c r="A139" s="597">
        <v>20</v>
      </c>
      <c r="B139" s="589" t="s">
        <v>130</v>
      </c>
      <c r="C139" s="589" t="s">
        <v>131</v>
      </c>
      <c r="D139" s="597">
        <v>4</v>
      </c>
      <c r="E139" s="597">
        <v>20</v>
      </c>
      <c r="F139" s="597">
        <v>2</v>
      </c>
      <c r="G139" s="597">
        <f t="shared" si="27"/>
        <v>160</v>
      </c>
      <c r="H139" s="597">
        <v>3</v>
      </c>
      <c r="I139" s="597">
        <v>3</v>
      </c>
      <c r="J139" s="598">
        <v>42</v>
      </c>
      <c r="K139" s="599">
        <v>0</v>
      </c>
      <c r="L139" s="598">
        <f>K139+J139</f>
        <v>42</v>
      </c>
      <c r="M139" s="602">
        <f>L139*I139</f>
        <v>126</v>
      </c>
      <c r="N139" s="603">
        <v>6</v>
      </c>
      <c r="O139" s="602">
        <v>5.72</v>
      </c>
    </row>
    <row r="140" spans="1:15" ht="24">
      <c r="A140" s="590">
        <v>21</v>
      </c>
      <c r="B140" s="589" t="s">
        <v>56</v>
      </c>
      <c r="C140" s="589" t="s">
        <v>1304</v>
      </c>
      <c r="D140" s="597">
        <v>80</v>
      </c>
      <c r="E140" s="597">
        <v>100</v>
      </c>
      <c r="F140" s="597">
        <v>1</v>
      </c>
      <c r="G140" s="597">
        <f t="shared" si="27"/>
        <v>8000</v>
      </c>
      <c r="H140" s="597">
        <v>298</v>
      </c>
      <c r="I140" s="597">
        <v>1</v>
      </c>
      <c r="J140" s="606">
        <v>9348</v>
      </c>
      <c r="K140" s="607">
        <v>5586</v>
      </c>
      <c r="L140" s="830">
        <f>J140+K140</f>
        <v>14934</v>
      </c>
      <c r="M140" s="608">
        <v>14934</v>
      </c>
      <c r="N140" s="647">
        <v>25</v>
      </c>
      <c r="O140" s="609">
        <v>57.85</v>
      </c>
    </row>
    <row r="141" spans="1:15" ht="24">
      <c r="A141" s="597">
        <v>22</v>
      </c>
      <c r="B141" s="589" t="s">
        <v>58</v>
      </c>
      <c r="C141" s="589" t="s">
        <v>1305</v>
      </c>
      <c r="D141" s="597">
        <v>15</v>
      </c>
      <c r="E141" s="597">
        <v>28</v>
      </c>
      <c r="F141" s="597">
        <v>1</v>
      </c>
      <c r="G141" s="597">
        <f t="shared" si="27"/>
        <v>420</v>
      </c>
      <c r="H141" s="599">
        <v>7</v>
      </c>
      <c r="I141" s="597">
        <v>1</v>
      </c>
      <c r="J141" s="598">
        <v>161</v>
      </c>
      <c r="K141" s="597">
        <v>51</v>
      </c>
      <c r="L141" s="598">
        <f>K141+J141</f>
        <v>212</v>
      </c>
      <c r="M141" s="592">
        <v>212</v>
      </c>
      <c r="N141" s="593">
        <v>9.6</v>
      </c>
      <c r="O141" s="592">
        <v>7.42</v>
      </c>
    </row>
    <row r="142" spans="1:15">
      <c r="A142" s="590">
        <v>23</v>
      </c>
      <c r="B142" s="589" t="s">
        <v>1306</v>
      </c>
      <c r="C142" s="589" t="s">
        <v>1307</v>
      </c>
      <c r="D142" s="597">
        <v>1</v>
      </c>
      <c r="E142" s="597">
        <v>20</v>
      </c>
      <c r="F142" s="597">
        <v>5</v>
      </c>
      <c r="G142" s="597">
        <f t="shared" si="27"/>
        <v>100</v>
      </c>
      <c r="H142" s="597">
        <v>1</v>
      </c>
      <c r="I142" s="597">
        <v>5</v>
      </c>
      <c r="J142" s="598">
        <v>20</v>
      </c>
      <c r="K142" s="597">
        <v>2</v>
      </c>
      <c r="L142" s="598">
        <f>K142+J142</f>
        <v>22</v>
      </c>
      <c r="M142" s="592">
        <v>100</v>
      </c>
      <c r="N142" s="603">
        <v>4</v>
      </c>
      <c r="O142" s="603">
        <v>2.4900000000000002</v>
      </c>
    </row>
    <row r="143" spans="1:15">
      <c r="A143" s="597">
        <v>24</v>
      </c>
      <c r="B143" s="589" t="s">
        <v>355</v>
      </c>
      <c r="C143" s="589" t="s">
        <v>1308</v>
      </c>
      <c r="D143" s="597">
        <v>1</v>
      </c>
      <c r="E143" s="597">
        <v>20</v>
      </c>
      <c r="F143" s="597">
        <v>11</v>
      </c>
      <c r="G143" s="597">
        <f t="shared" si="27"/>
        <v>220</v>
      </c>
      <c r="H143" s="597">
        <v>0</v>
      </c>
      <c r="I143" s="597">
        <v>0</v>
      </c>
      <c r="J143" s="598">
        <v>0</v>
      </c>
      <c r="K143" s="610">
        <v>0</v>
      </c>
      <c r="L143" s="610">
        <v>0</v>
      </c>
      <c r="M143" s="602">
        <v>0</v>
      </c>
      <c r="N143" s="603">
        <v>8.8000000000000007</v>
      </c>
      <c r="O143" s="602">
        <v>0</v>
      </c>
    </row>
    <row r="144" spans="1:15">
      <c r="A144" s="134"/>
      <c r="B144" s="1245" t="s">
        <v>209</v>
      </c>
      <c r="C144" s="1245"/>
      <c r="D144" s="135">
        <f>SUM(D134:D143)</f>
        <v>113</v>
      </c>
      <c r="E144" s="135">
        <f>SUM(E134:E143)</f>
        <v>308</v>
      </c>
      <c r="F144" s="135"/>
      <c r="G144" s="135">
        <f>SUM(G141:G143)</f>
        <v>740</v>
      </c>
      <c r="H144" s="135">
        <f>SUM(H134:H143)</f>
        <v>317</v>
      </c>
      <c r="I144" s="135"/>
      <c r="J144" s="688">
        <f t="shared" ref="J144:O144" si="28">SUM(J134:J143)</f>
        <v>9765</v>
      </c>
      <c r="K144" s="135">
        <f t="shared" si="28"/>
        <v>5639</v>
      </c>
      <c r="L144" s="688">
        <f t="shared" si="28"/>
        <v>15404</v>
      </c>
      <c r="M144" s="135">
        <f t="shared" si="28"/>
        <v>15989</v>
      </c>
      <c r="N144" s="136">
        <f t="shared" si="28"/>
        <v>80.099999999999994</v>
      </c>
      <c r="O144" s="136">
        <f t="shared" si="28"/>
        <v>89.679999999999993</v>
      </c>
    </row>
    <row r="145" spans="1:15">
      <c r="A145" s="131"/>
      <c r="B145" s="1246" t="s">
        <v>696</v>
      </c>
      <c r="C145" s="1246"/>
      <c r="D145" s="1246"/>
      <c r="E145" s="1246"/>
      <c r="F145" s="1246"/>
      <c r="G145" s="1246"/>
      <c r="H145" s="1246"/>
      <c r="I145" s="1246"/>
      <c r="J145" s="1246"/>
      <c r="K145" s="1246"/>
      <c r="L145" s="1246"/>
      <c r="M145" s="1246"/>
      <c r="N145" s="1246"/>
      <c r="O145" s="1246"/>
    </row>
    <row r="146" spans="1:15">
      <c r="A146" s="132">
        <f>A143+1</f>
        <v>25</v>
      </c>
      <c r="B146" s="611" t="s">
        <v>60</v>
      </c>
      <c r="C146" s="611" t="s">
        <v>1309</v>
      </c>
      <c r="D146" s="605">
        <v>4</v>
      </c>
      <c r="E146" s="605">
        <v>25</v>
      </c>
      <c r="F146" s="605">
        <v>2</v>
      </c>
      <c r="G146" s="605">
        <f t="shared" ref="G146:G153" si="29">F146*E146*D146</f>
        <v>200</v>
      </c>
      <c r="H146" s="605">
        <v>0</v>
      </c>
      <c r="I146" s="605">
        <v>0</v>
      </c>
      <c r="J146" s="612">
        <v>0</v>
      </c>
      <c r="K146" s="613">
        <v>0</v>
      </c>
      <c r="L146" s="605">
        <v>0</v>
      </c>
      <c r="M146" s="614">
        <v>0</v>
      </c>
      <c r="N146" s="615">
        <v>7</v>
      </c>
      <c r="O146" s="616">
        <v>0</v>
      </c>
    </row>
    <row r="147" spans="1:15" ht="24">
      <c r="A147" s="132">
        <f>A146+1</f>
        <v>26</v>
      </c>
      <c r="B147" s="589" t="s">
        <v>1310</v>
      </c>
      <c r="C147" s="589" t="s">
        <v>1311</v>
      </c>
      <c r="D147" s="597">
        <v>2</v>
      </c>
      <c r="E147" s="597">
        <v>30</v>
      </c>
      <c r="F147" s="597">
        <v>1</v>
      </c>
      <c r="G147" s="605">
        <f t="shared" si="29"/>
        <v>60</v>
      </c>
      <c r="H147" s="597">
        <v>0</v>
      </c>
      <c r="I147" s="597">
        <v>0</v>
      </c>
      <c r="J147" s="598">
        <v>0</v>
      </c>
      <c r="K147" s="599">
        <v>0</v>
      </c>
      <c r="L147" s="597">
        <v>0</v>
      </c>
      <c r="M147" s="602">
        <v>0</v>
      </c>
      <c r="N147" s="603">
        <v>3</v>
      </c>
      <c r="O147" s="602">
        <v>0</v>
      </c>
    </row>
    <row r="148" spans="1:15" ht="24">
      <c r="A148" s="132">
        <f t="shared" ref="A148:A153" si="30">A147+1</f>
        <v>27</v>
      </c>
      <c r="B148" s="589" t="s">
        <v>61</v>
      </c>
      <c r="C148" s="589" t="s">
        <v>1312</v>
      </c>
      <c r="D148" s="597">
        <v>5</v>
      </c>
      <c r="E148" s="597">
        <v>30</v>
      </c>
      <c r="F148" s="597">
        <v>2</v>
      </c>
      <c r="G148" s="605">
        <f t="shared" si="29"/>
        <v>300</v>
      </c>
      <c r="H148" s="597">
        <v>0</v>
      </c>
      <c r="I148" s="597">
        <v>0</v>
      </c>
      <c r="J148" s="598">
        <v>0</v>
      </c>
      <c r="K148" s="599">
        <v>0</v>
      </c>
      <c r="L148" s="597">
        <v>0</v>
      </c>
      <c r="M148" s="602">
        <v>0</v>
      </c>
      <c r="N148" s="603">
        <v>9.5</v>
      </c>
      <c r="O148" s="602">
        <v>0</v>
      </c>
    </row>
    <row r="149" spans="1:15" ht="24">
      <c r="A149" s="132">
        <f t="shared" si="30"/>
        <v>28</v>
      </c>
      <c r="B149" s="589" t="s">
        <v>63</v>
      </c>
      <c r="C149" s="589" t="s">
        <v>1313</v>
      </c>
      <c r="D149" s="597">
        <v>6</v>
      </c>
      <c r="E149" s="597">
        <v>30</v>
      </c>
      <c r="F149" s="597">
        <v>2</v>
      </c>
      <c r="G149" s="605">
        <f t="shared" si="29"/>
        <v>360</v>
      </c>
      <c r="H149" s="597">
        <v>4</v>
      </c>
      <c r="I149" s="597">
        <v>2</v>
      </c>
      <c r="J149" s="598">
        <v>66</v>
      </c>
      <c r="K149" s="599">
        <v>44</v>
      </c>
      <c r="L149" s="598">
        <f>K149+J149</f>
        <v>110</v>
      </c>
      <c r="M149" s="609">
        <f>L149*I149</f>
        <v>220</v>
      </c>
      <c r="N149" s="603">
        <v>7.2</v>
      </c>
      <c r="O149" s="603">
        <v>5.5</v>
      </c>
    </row>
    <row r="150" spans="1:15" ht="24">
      <c r="A150" s="132">
        <f t="shared" si="30"/>
        <v>29</v>
      </c>
      <c r="B150" s="589" t="s">
        <v>62</v>
      </c>
      <c r="C150" s="589" t="s">
        <v>1314</v>
      </c>
      <c r="D150" s="597">
        <v>15</v>
      </c>
      <c r="E150" s="597">
        <v>30</v>
      </c>
      <c r="F150" s="597">
        <v>1</v>
      </c>
      <c r="G150" s="597">
        <f t="shared" si="29"/>
        <v>450</v>
      </c>
      <c r="H150" s="597">
        <v>0</v>
      </c>
      <c r="I150" s="597">
        <v>0</v>
      </c>
      <c r="J150" s="598">
        <v>0</v>
      </c>
      <c r="K150" s="599">
        <v>0</v>
      </c>
      <c r="L150" s="597">
        <v>0</v>
      </c>
      <c r="M150" s="609">
        <f>L150*I150</f>
        <v>0</v>
      </c>
      <c r="N150" s="592">
        <v>3.75</v>
      </c>
      <c r="O150" s="592">
        <v>0</v>
      </c>
    </row>
    <row r="151" spans="1:15" ht="24">
      <c r="A151" s="132">
        <f t="shared" si="30"/>
        <v>30</v>
      </c>
      <c r="B151" s="589" t="s">
        <v>1315</v>
      </c>
      <c r="C151" s="589" t="s">
        <v>1316</v>
      </c>
      <c r="D151" s="597">
        <v>8</v>
      </c>
      <c r="E151" s="597">
        <v>25</v>
      </c>
      <c r="F151" s="597">
        <v>2</v>
      </c>
      <c r="G151" s="597">
        <f t="shared" si="29"/>
        <v>400</v>
      </c>
      <c r="H151" s="597">
        <v>0</v>
      </c>
      <c r="I151" s="597">
        <v>0</v>
      </c>
      <c r="J151" s="598">
        <v>0</v>
      </c>
      <c r="K151" s="599">
        <v>0</v>
      </c>
      <c r="L151" s="597">
        <v>0</v>
      </c>
      <c r="M151" s="609">
        <f>L151*I151</f>
        <v>0</v>
      </c>
      <c r="N151" s="593">
        <v>9.6</v>
      </c>
      <c r="O151" s="592">
        <v>0</v>
      </c>
    </row>
    <row r="152" spans="1:15" ht="24">
      <c r="A152" s="132">
        <f t="shared" si="30"/>
        <v>31</v>
      </c>
      <c r="B152" s="589" t="s">
        <v>1317</v>
      </c>
      <c r="C152" s="589" t="s">
        <v>1318</v>
      </c>
      <c r="D152" s="597">
        <v>8</v>
      </c>
      <c r="E152" s="597">
        <v>25</v>
      </c>
      <c r="F152" s="597">
        <v>2</v>
      </c>
      <c r="G152" s="597">
        <f t="shared" si="29"/>
        <v>400</v>
      </c>
      <c r="H152" s="597">
        <v>0</v>
      </c>
      <c r="I152" s="597">
        <v>0</v>
      </c>
      <c r="J152" s="598">
        <v>0</v>
      </c>
      <c r="K152" s="599">
        <v>0</v>
      </c>
      <c r="L152" s="597">
        <v>0</v>
      </c>
      <c r="M152" s="609">
        <f>L152*I152</f>
        <v>0</v>
      </c>
      <c r="N152" s="593">
        <v>9.6</v>
      </c>
      <c r="O152" s="592">
        <v>0</v>
      </c>
    </row>
    <row r="153" spans="1:15" ht="24">
      <c r="A153" s="132">
        <f t="shared" si="30"/>
        <v>32</v>
      </c>
      <c r="B153" s="617" t="s">
        <v>64</v>
      </c>
      <c r="C153" s="617" t="s">
        <v>133</v>
      </c>
      <c r="D153" s="600">
        <v>10</v>
      </c>
      <c r="E153" s="600">
        <v>25</v>
      </c>
      <c r="F153" s="600">
        <v>2</v>
      </c>
      <c r="G153" s="600">
        <f t="shared" si="29"/>
        <v>500</v>
      </c>
      <c r="H153" s="600">
        <v>2</v>
      </c>
      <c r="I153" s="600">
        <v>2</v>
      </c>
      <c r="J153" s="618">
        <v>36</v>
      </c>
      <c r="K153" s="619">
        <v>18</v>
      </c>
      <c r="L153" s="598">
        <f>K153+J153</f>
        <v>54</v>
      </c>
      <c r="M153" s="609">
        <f>L153*I153</f>
        <v>108</v>
      </c>
      <c r="N153" s="620">
        <v>12</v>
      </c>
      <c r="O153" s="620">
        <v>2.93</v>
      </c>
    </row>
    <row r="154" spans="1:15">
      <c r="A154" s="134"/>
      <c r="B154" s="1245" t="s">
        <v>209</v>
      </c>
      <c r="C154" s="1245"/>
      <c r="D154" s="135">
        <f>SUM(D146:D153)</f>
        <v>58</v>
      </c>
      <c r="E154" s="587">
        <f>SUM(E146:E153)</f>
        <v>220</v>
      </c>
      <c r="F154" s="587"/>
      <c r="G154" s="587">
        <f>SUM(G146:G153)</f>
        <v>2670</v>
      </c>
      <c r="H154" s="135">
        <f>SUM(H146:H153)</f>
        <v>6</v>
      </c>
      <c r="I154" s="135"/>
      <c r="J154" s="135">
        <f t="shared" ref="J154:O154" si="31">SUM(J146:J153)</f>
        <v>102</v>
      </c>
      <c r="K154" s="135">
        <f t="shared" si="31"/>
        <v>62</v>
      </c>
      <c r="L154" s="135">
        <f t="shared" si="31"/>
        <v>164</v>
      </c>
      <c r="M154" s="135">
        <f t="shared" si="31"/>
        <v>328</v>
      </c>
      <c r="N154" s="136">
        <f t="shared" si="31"/>
        <v>61.65</v>
      </c>
      <c r="O154" s="136">
        <f t="shared" si="31"/>
        <v>8.43</v>
      </c>
    </row>
    <row r="155" spans="1:15">
      <c r="A155" s="131"/>
      <c r="B155" s="1246" t="s">
        <v>695</v>
      </c>
      <c r="C155" s="1246"/>
      <c r="D155" s="1246"/>
      <c r="E155" s="1246"/>
      <c r="F155" s="1246"/>
      <c r="G155" s="1246"/>
      <c r="H155" s="1246"/>
      <c r="I155" s="1246"/>
      <c r="J155" s="1246"/>
      <c r="K155" s="1246"/>
      <c r="L155" s="1246"/>
      <c r="M155" s="1246"/>
      <c r="N155" s="1246"/>
      <c r="O155" s="1246"/>
    </row>
    <row r="156" spans="1:15" ht="24">
      <c r="A156" s="133">
        <f>A153+1</f>
        <v>33</v>
      </c>
      <c r="B156" s="621" t="s">
        <v>134</v>
      </c>
      <c r="C156" s="621" t="s">
        <v>1319</v>
      </c>
      <c r="D156" s="622">
        <v>10</v>
      </c>
      <c r="E156" s="622">
        <v>30</v>
      </c>
      <c r="F156" s="622">
        <v>1</v>
      </c>
      <c r="G156" s="622">
        <f t="shared" ref="G156:G166" si="32">F156*E156*D156</f>
        <v>300</v>
      </c>
      <c r="H156" s="623">
        <v>10</v>
      </c>
      <c r="I156" s="623">
        <v>1</v>
      </c>
      <c r="J156" s="624">
        <v>260</v>
      </c>
      <c r="K156" s="625">
        <v>2</v>
      </c>
      <c r="L156" s="626" t="s">
        <v>1320</v>
      </c>
      <c r="M156" s="627" t="s">
        <v>1320</v>
      </c>
      <c r="N156" s="628">
        <v>6</v>
      </c>
      <c r="O156" s="629">
        <v>5.99</v>
      </c>
    </row>
    <row r="157" spans="1:15" ht="24">
      <c r="A157" s="133">
        <f>1+A156</f>
        <v>34</v>
      </c>
      <c r="B157" s="621" t="s">
        <v>66</v>
      </c>
      <c r="C157" s="630" t="s">
        <v>1321</v>
      </c>
      <c r="D157" s="622">
        <v>1</v>
      </c>
      <c r="E157" s="623">
        <v>30</v>
      </c>
      <c r="F157" s="623">
        <v>1</v>
      </c>
      <c r="G157" s="622">
        <f t="shared" si="32"/>
        <v>30</v>
      </c>
      <c r="H157" s="623">
        <v>0</v>
      </c>
      <c r="I157" s="623">
        <v>0</v>
      </c>
      <c r="J157" s="631">
        <v>0</v>
      </c>
      <c r="K157" s="632">
        <v>0</v>
      </c>
      <c r="L157" s="632">
        <v>0</v>
      </c>
      <c r="M157" s="633">
        <v>0</v>
      </c>
      <c r="N157" s="628">
        <v>1.2</v>
      </c>
      <c r="O157" s="629">
        <v>0</v>
      </c>
    </row>
    <row r="158" spans="1:15" ht="24">
      <c r="A158" s="133">
        <f t="shared" ref="A158:A166" si="33">1+A157</f>
        <v>35</v>
      </c>
      <c r="B158" s="621" t="s">
        <v>1058</v>
      </c>
      <c r="C158" s="630" t="s">
        <v>1322</v>
      </c>
      <c r="D158" s="622">
        <v>0</v>
      </c>
      <c r="E158" s="623">
        <v>0</v>
      </c>
      <c r="F158" s="623">
        <v>0</v>
      </c>
      <c r="G158" s="622">
        <v>0</v>
      </c>
      <c r="H158" s="623">
        <v>9</v>
      </c>
      <c r="I158" s="623">
        <v>3</v>
      </c>
      <c r="J158" s="631">
        <v>107</v>
      </c>
      <c r="K158" s="632">
        <v>88</v>
      </c>
      <c r="L158" s="632">
        <v>195</v>
      </c>
      <c r="M158" s="633">
        <f>L158*I158</f>
        <v>585</v>
      </c>
      <c r="N158" s="628">
        <v>0</v>
      </c>
      <c r="O158" s="629">
        <v>18.98</v>
      </c>
    </row>
    <row r="159" spans="1:15" ht="24">
      <c r="A159" s="133">
        <f t="shared" si="33"/>
        <v>36</v>
      </c>
      <c r="B159" s="621" t="s">
        <v>1058</v>
      </c>
      <c r="C159" s="630" t="s">
        <v>1323</v>
      </c>
      <c r="D159" s="622">
        <v>0</v>
      </c>
      <c r="E159" s="623">
        <v>0</v>
      </c>
      <c r="F159" s="623">
        <v>0</v>
      </c>
      <c r="G159" s="622">
        <v>0</v>
      </c>
      <c r="H159" s="623">
        <v>10</v>
      </c>
      <c r="I159" s="623">
        <v>2</v>
      </c>
      <c r="J159" s="631">
        <v>140</v>
      </c>
      <c r="K159" s="632">
        <v>80</v>
      </c>
      <c r="L159" s="632">
        <v>220</v>
      </c>
      <c r="M159" s="633">
        <f>L159*I159</f>
        <v>440</v>
      </c>
      <c r="N159" s="628">
        <v>0</v>
      </c>
      <c r="O159" s="629">
        <v>13.77</v>
      </c>
    </row>
    <row r="160" spans="1:15" ht="24">
      <c r="A160" s="133">
        <f t="shared" si="33"/>
        <v>37</v>
      </c>
      <c r="B160" s="621" t="s">
        <v>67</v>
      </c>
      <c r="C160" s="634" t="s">
        <v>68</v>
      </c>
      <c r="D160" s="635">
        <v>30</v>
      </c>
      <c r="E160" s="623">
        <v>25</v>
      </c>
      <c r="F160" s="623">
        <v>15</v>
      </c>
      <c r="G160" s="622">
        <f t="shared" si="32"/>
        <v>11250</v>
      </c>
      <c r="H160" s="623">
        <v>30</v>
      </c>
      <c r="I160" s="623">
        <v>20</v>
      </c>
      <c r="J160" s="631">
        <v>510</v>
      </c>
      <c r="K160" s="625">
        <v>240</v>
      </c>
      <c r="L160" s="632">
        <v>750</v>
      </c>
      <c r="M160" s="636">
        <v>15000</v>
      </c>
      <c r="N160" s="603">
        <v>18</v>
      </c>
      <c r="O160" s="602">
        <v>19.59</v>
      </c>
    </row>
    <row r="161" spans="1:15" ht="24">
      <c r="A161" s="133">
        <f t="shared" si="33"/>
        <v>38</v>
      </c>
      <c r="B161" s="621" t="s">
        <v>69</v>
      </c>
      <c r="C161" s="634" t="s">
        <v>1324</v>
      </c>
      <c r="D161" s="622">
        <v>10</v>
      </c>
      <c r="E161" s="623">
        <v>30</v>
      </c>
      <c r="F161" s="623">
        <v>3</v>
      </c>
      <c r="G161" s="622">
        <f t="shared" si="32"/>
        <v>900</v>
      </c>
      <c r="H161" s="623">
        <v>20</v>
      </c>
      <c r="I161" s="623">
        <v>3</v>
      </c>
      <c r="J161" s="631">
        <v>352</v>
      </c>
      <c r="K161" s="632">
        <v>128</v>
      </c>
      <c r="L161" s="632">
        <v>480</v>
      </c>
      <c r="M161" s="637">
        <v>1440</v>
      </c>
      <c r="N161" s="628">
        <v>19</v>
      </c>
      <c r="O161" s="629">
        <v>35.979999999999997</v>
      </c>
    </row>
    <row r="162" spans="1:15" ht="36">
      <c r="A162" s="133">
        <f t="shared" si="33"/>
        <v>39</v>
      </c>
      <c r="B162" s="621" t="s">
        <v>70</v>
      </c>
      <c r="C162" s="634" t="s">
        <v>1325</v>
      </c>
      <c r="D162" s="622">
        <v>30</v>
      </c>
      <c r="E162" s="623">
        <v>25</v>
      </c>
      <c r="F162" s="623">
        <v>2</v>
      </c>
      <c r="G162" s="623">
        <f t="shared" si="32"/>
        <v>1500</v>
      </c>
      <c r="H162" s="623">
        <v>20</v>
      </c>
      <c r="I162" s="623">
        <v>2</v>
      </c>
      <c r="J162" s="631">
        <v>340</v>
      </c>
      <c r="K162" s="625">
        <v>160</v>
      </c>
      <c r="L162" s="632">
        <v>500</v>
      </c>
      <c r="M162" s="638">
        <f>L162*I162</f>
        <v>1000</v>
      </c>
      <c r="N162" s="628">
        <v>6.6</v>
      </c>
      <c r="O162" s="629">
        <v>7.54</v>
      </c>
    </row>
    <row r="163" spans="1:15" ht="36">
      <c r="A163" s="133">
        <f t="shared" si="33"/>
        <v>40</v>
      </c>
      <c r="B163" s="639" t="s">
        <v>70</v>
      </c>
      <c r="C163" s="621" t="s">
        <v>1326</v>
      </c>
      <c r="D163" s="622">
        <v>0</v>
      </c>
      <c r="E163" s="623">
        <v>0</v>
      </c>
      <c r="F163" s="623">
        <v>0</v>
      </c>
      <c r="G163" s="623">
        <v>0</v>
      </c>
      <c r="H163" s="623">
        <v>1</v>
      </c>
      <c r="I163" s="623">
        <v>1</v>
      </c>
      <c r="J163" s="631">
        <v>26</v>
      </c>
      <c r="K163" s="625">
        <v>4</v>
      </c>
      <c r="L163" s="632">
        <v>30</v>
      </c>
      <c r="M163" s="633">
        <v>30</v>
      </c>
      <c r="N163" s="628">
        <v>0</v>
      </c>
      <c r="O163" s="629">
        <v>0.68500000000000005</v>
      </c>
    </row>
    <row r="164" spans="1:15" ht="24">
      <c r="A164" s="133">
        <f t="shared" si="33"/>
        <v>41</v>
      </c>
      <c r="B164" s="639" t="s">
        <v>71</v>
      </c>
      <c r="C164" s="621" t="s">
        <v>1327</v>
      </c>
      <c r="D164" s="622">
        <v>30</v>
      </c>
      <c r="E164" s="623">
        <v>25</v>
      </c>
      <c r="F164" s="623">
        <v>1</v>
      </c>
      <c r="G164" s="623">
        <f t="shared" si="32"/>
        <v>750</v>
      </c>
      <c r="H164" s="623">
        <v>30</v>
      </c>
      <c r="I164" s="623">
        <v>1</v>
      </c>
      <c r="J164" s="631">
        <v>510</v>
      </c>
      <c r="K164" s="625">
        <v>240</v>
      </c>
      <c r="L164" s="632">
        <v>750</v>
      </c>
      <c r="M164" s="633">
        <f>L164*I164</f>
        <v>750</v>
      </c>
      <c r="N164" s="628">
        <v>3.6</v>
      </c>
      <c r="O164" s="628">
        <v>3.57</v>
      </c>
    </row>
    <row r="165" spans="1:15" ht="36">
      <c r="A165" s="133">
        <f t="shared" si="33"/>
        <v>42</v>
      </c>
      <c r="B165" s="639" t="s">
        <v>473</v>
      </c>
      <c r="C165" s="621" t="s">
        <v>1328</v>
      </c>
      <c r="D165" s="622">
        <v>0</v>
      </c>
      <c r="E165" s="623">
        <v>0</v>
      </c>
      <c r="F165" s="623">
        <v>0</v>
      </c>
      <c r="G165" s="623">
        <v>0</v>
      </c>
      <c r="H165" s="623">
        <v>30</v>
      </c>
      <c r="I165" s="623">
        <v>2</v>
      </c>
      <c r="J165" s="631">
        <v>510</v>
      </c>
      <c r="K165" s="625">
        <v>240</v>
      </c>
      <c r="L165" s="632">
        <v>750</v>
      </c>
      <c r="M165" s="633">
        <f>L165*I165</f>
        <v>1500</v>
      </c>
      <c r="N165" s="628">
        <v>0</v>
      </c>
      <c r="O165" s="629">
        <v>6.15</v>
      </c>
    </row>
    <row r="166" spans="1:15" ht="24">
      <c r="A166" s="133">
        <f t="shared" si="33"/>
        <v>43</v>
      </c>
      <c r="B166" s="639" t="s">
        <v>137</v>
      </c>
      <c r="C166" s="634" t="s">
        <v>1329</v>
      </c>
      <c r="D166" s="622">
        <v>30</v>
      </c>
      <c r="E166" s="623">
        <v>25</v>
      </c>
      <c r="F166" s="623">
        <v>1</v>
      </c>
      <c r="G166" s="623">
        <f t="shared" si="32"/>
        <v>750</v>
      </c>
      <c r="H166" s="623">
        <v>30</v>
      </c>
      <c r="I166" s="623">
        <v>1</v>
      </c>
      <c r="J166" s="631">
        <v>510</v>
      </c>
      <c r="K166" s="625">
        <v>240</v>
      </c>
      <c r="L166" s="632">
        <v>750</v>
      </c>
      <c r="M166" s="633">
        <v>750</v>
      </c>
      <c r="N166" s="628">
        <v>4.2</v>
      </c>
      <c r="O166" s="628">
        <v>4.2</v>
      </c>
    </row>
    <row r="167" spans="1:15">
      <c r="A167" s="134"/>
      <c r="B167" s="1245" t="s">
        <v>209</v>
      </c>
      <c r="C167" s="1245"/>
      <c r="D167" s="135">
        <f>SUM(D156:D166)</f>
        <v>141</v>
      </c>
      <c r="E167" s="587">
        <f>SUM(E156:E166)</f>
        <v>190</v>
      </c>
      <c r="F167" s="587"/>
      <c r="G167" s="587">
        <f>SUM(G156:G166)</f>
        <v>15480</v>
      </c>
      <c r="H167" s="135">
        <f>SUM(H156:H166)</f>
        <v>190</v>
      </c>
      <c r="I167" s="587"/>
      <c r="J167" s="587">
        <f t="shared" ref="J167:O167" si="34">SUM(J156:J166)</f>
        <v>3265</v>
      </c>
      <c r="K167" s="587">
        <f t="shared" si="34"/>
        <v>1422</v>
      </c>
      <c r="L167" s="587">
        <f t="shared" si="34"/>
        <v>4425</v>
      </c>
      <c r="M167" s="587">
        <f t="shared" si="34"/>
        <v>21495</v>
      </c>
      <c r="N167" s="587">
        <f t="shared" si="34"/>
        <v>58.600000000000009</v>
      </c>
      <c r="O167" s="689">
        <f t="shared" si="34"/>
        <v>116.45500000000001</v>
      </c>
    </row>
    <row r="168" spans="1:15">
      <c r="A168" s="131"/>
      <c r="B168" s="1246" t="s">
        <v>694</v>
      </c>
      <c r="C168" s="1246"/>
      <c r="D168" s="1246"/>
      <c r="E168" s="1246"/>
      <c r="F168" s="1246"/>
      <c r="G168" s="1246"/>
      <c r="H168" s="1246"/>
      <c r="I168" s="1246"/>
      <c r="J168" s="1246"/>
      <c r="K168" s="1246"/>
      <c r="L168" s="1246"/>
      <c r="M168" s="1246"/>
      <c r="N168" s="1246"/>
      <c r="O168" s="1246"/>
    </row>
    <row r="169" spans="1:15" ht="36">
      <c r="A169" s="132">
        <f>A166+1</f>
        <v>44</v>
      </c>
      <c r="B169" s="640" t="s">
        <v>138</v>
      </c>
      <c r="C169" s="640" t="s">
        <v>1330</v>
      </c>
      <c r="D169" s="641">
        <v>10</v>
      </c>
      <c r="E169" s="642">
        <v>30</v>
      </c>
      <c r="F169" s="642">
        <v>2</v>
      </c>
      <c r="G169" s="642">
        <f>F169*E169*D169</f>
        <v>600</v>
      </c>
      <c r="H169" s="642">
        <v>15</v>
      </c>
      <c r="I169" s="642">
        <v>2</v>
      </c>
      <c r="J169" s="642">
        <v>359</v>
      </c>
      <c r="K169" s="642">
        <v>90</v>
      </c>
      <c r="L169" s="642">
        <v>449</v>
      </c>
      <c r="M169" s="642">
        <v>898</v>
      </c>
      <c r="N169" s="643">
        <v>20</v>
      </c>
      <c r="O169" s="660">
        <v>25.79</v>
      </c>
    </row>
    <row r="170" spans="1:15" ht="36">
      <c r="A170" s="132">
        <f>A169+1</f>
        <v>45</v>
      </c>
      <c r="B170" s="644" t="s">
        <v>1331</v>
      </c>
      <c r="C170" s="644" t="s">
        <v>1332</v>
      </c>
      <c r="D170" s="645">
        <v>2</v>
      </c>
      <c r="E170" s="646">
        <v>30</v>
      </c>
      <c r="F170" s="646">
        <v>1</v>
      </c>
      <c r="G170" s="646">
        <f>F170*E170*D170</f>
        <v>60</v>
      </c>
      <c r="H170" s="646">
        <v>0</v>
      </c>
      <c r="I170" s="646">
        <v>0</v>
      </c>
      <c r="J170" s="646">
        <v>0</v>
      </c>
      <c r="K170" s="646">
        <v>0</v>
      </c>
      <c r="L170" s="646">
        <v>0</v>
      </c>
      <c r="M170" s="646">
        <v>0</v>
      </c>
      <c r="N170" s="647">
        <v>3.5</v>
      </c>
      <c r="O170" s="609">
        <v>0</v>
      </c>
    </row>
    <row r="171" spans="1:15" ht="84">
      <c r="A171" s="132">
        <f>A170+1</f>
        <v>46</v>
      </c>
      <c r="B171" s="644" t="s">
        <v>1333</v>
      </c>
      <c r="C171" s="644" t="s">
        <v>1334</v>
      </c>
      <c r="D171" s="645">
        <v>30</v>
      </c>
      <c r="E171" s="646">
        <v>30</v>
      </c>
      <c r="F171" s="646">
        <v>3</v>
      </c>
      <c r="G171" s="646">
        <f>F171*E171*D171</f>
        <v>2700</v>
      </c>
      <c r="H171" s="646">
        <v>37</v>
      </c>
      <c r="I171" s="646">
        <v>3</v>
      </c>
      <c r="J171" s="648">
        <v>740</v>
      </c>
      <c r="K171" s="646">
        <v>370</v>
      </c>
      <c r="L171" s="649">
        <f>K171+J171</f>
        <v>1110</v>
      </c>
      <c r="M171" s="650">
        <f>L171*I171</f>
        <v>3330</v>
      </c>
      <c r="N171" s="647">
        <v>67.5</v>
      </c>
      <c r="O171" s="628">
        <v>73.099999999999994</v>
      </c>
    </row>
    <row r="172" spans="1:15" ht="24">
      <c r="A172" s="132">
        <f>A171+1</f>
        <v>47</v>
      </c>
      <c r="B172" s="651" t="s">
        <v>1335</v>
      </c>
      <c r="C172" s="644" t="s">
        <v>98</v>
      </c>
      <c r="D172" s="652">
        <v>5</v>
      </c>
      <c r="E172" s="646">
        <v>30</v>
      </c>
      <c r="F172" s="646">
        <v>1</v>
      </c>
      <c r="G172" s="646">
        <f>F172*E172*D172</f>
        <v>150</v>
      </c>
      <c r="H172" s="646">
        <v>7</v>
      </c>
      <c r="I172" s="646">
        <v>1</v>
      </c>
      <c r="J172" s="653">
        <v>40</v>
      </c>
      <c r="K172" s="654">
        <v>20</v>
      </c>
      <c r="L172" s="655">
        <f>K172+J172</f>
        <v>60</v>
      </c>
      <c r="M172" s="650">
        <f>L172*I172</f>
        <v>60</v>
      </c>
      <c r="N172" s="603">
        <v>2.5</v>
      </c>
      <c r="O172" s="602">
        <v>1.91</v>
      </c>
    </row>
    <row r="173" spans="1:15" ht="48">
      <c r="A173" s="132">
        <f>A172+1</f>
        <v>48</v>
      </c>
      <c r="B173" s="644" t="s">
        <v>139</v>
      </c>
      <c r="C173" s="644" t="s">
        <v>1336</v>
      </c>
      <c r="D173" s="645">
        <v>2</v>
      </c>
      <c r="E173" s="656">
        <v>30</v>
      </c>
      <c r="F173" s="646">
        <v>7</v>
      </c>
      <c r="G173" s="646">
        <f>F173*E173*D173</f>
        <v>420</v>
      </c>
      <c r="H173" s="646">
        <v>2</v>
      </c>
      <c r="I173" s="646">
        <v>7</v>
      </c>
      <c r="J173" s="657">
        <v>54</v>
      </c>
      <c r="K173" s="646">
        <v>6</v>
      </c>
      <c r="L173" s="658">
        <f>K173+J173</f>
        <v>60</v>
      </c>
      <c r="M173" s="659">
        <f>L173*I173</f>
        <v>420</v>
      </c>
      <c r="N173" s="647">
        <v>8</v>
      </c>
      <c r="O173" s="629">
        <v>7.2</v>
      </c>
    </row>
    <row r="174" spans="1:15">
      <c r="A174" s="134"/>
      <c r="B174" s="1245" t="s">
        <v>209</v>
      </c>
      <c r="C174" s="1245"/>
      <c r="D174" s="135">
        <f>SUM(D169:D173)</f>
        <v>49</v>
      </c>
      <c r="E174" s="587">
        <f t="shared" ref="E174:O174" si="35">SUM(E169:E173)</f>
        <v>150</v>
      </c>
      <c r="F174" s="587"/>
      <c r="G174" s="587">
        <f t="shared" si="35"/>
        <v>3930</v>
      </c>
      <c r="H174" s="587">
        <f t="shared" si="35"/>
        <v>61</v>
      </c>
      <c r="I174" s="587"/>
      <c r="J174" s="587">
        <f t="shared" si="35"/>
        <v>1193</v>
      </c>
      <c r="K174" s="587">
        <f t="shared" si="35"/>
        <v>486</v>
      </c>
      <c r="L174" s="587">
        <f t="shared" si="35"/>
        <v>1679</v>
      </c>
      <c r="M174" s="587">
        <f t="shared" si="35"/>
        <v>4708</v>
      </c>
      <c r="N174" s="587">
        <f t="shared" si="35"/>
        <v>101.5</v>
      </c>
      <c r="O174" s="689">
        <f t="shared" si="35"/>
        <v>107.99999999999999</v>
      </c>
    </row>
    <row r="175" spans="1:15">
      <c r="A175" s="131"/>
      <c r="B175" s="1246" t="s">
        <v>693</v>
      </c>
      <c r="C175" s="1246"/>
      <c r="D175" s="1246"/>
      <c r="E175" s="1246"/>
      <c r="F175" s="1246"/>
      <c r="G175" s="1246"/>
      <c r="H175" s="1246"/>
      <c r="I175" s="1246"/>
      <c r="J175" s="1246"/>
      <c r="K175" s="1246"/>
      <c r="L175" s="1246"/>
      <c r="M175" s="1246"/>
      <c r="N175" s="1246"/>
      <c r="O175" s="1246"/>
    </row>
    <row r="176" spans="1:15" s="661" customFormat="1" ht="36">
      <c r="A176" s="133">
        <f>A173+1</f>
        <v>49</v>
      </c>
      <c r="B176" s="662" t="s">
        <v>1337</v>
      </c>
      <c r="C176" s="663" t="s">
        <v>1338</v>
      </c>
      <c r="D176" s="664">
        <v>4</v>
      </c>
      <c r="E176" s="665">
        <v>25</v>
      </c>
      <c r="F176" s="665">
        <v>1</v>
      </c>
      <c r="G176" s="665">
        <f t="shared" ref="G176:G184" si="36">F176*E176*D176</f>
        <v>100</v>
      </c>
      <c r="H176" s="665">
        <v>0</v>
      </c>
      <c r="I176" s="665">
        <v>0</v>
      </c>
      <c r="J176" s="666">
        <v>0</v>
      </c>
      <c r="K176" s="664">
        <v>0</v>
      </c>
      <c r="L176" s="667">
        <v>0</v>
      </c>
      <c r="M176" s="629">
        <v>0</v>
      </c>
      <c r="N176" s="647">
        <v>3</v>
      </c>
      <c r="O176" s="628">
        <v>0</v>
      </c>
    </row>
    <row r="177" spans="1:15" s="661" customFormat="1" ht="36">
      <c r="A177" s="133">
        <f>A176+1</f>
        <v>50</v>
      </c>
      <c r="B177" s="668" t="s">
        <v>1339</v>
      </c>
      <c r="C177" s="669" t="s">
        <v>1340</v>
      </c>
      <c r="D177" s="664">
        <v>6</v>
      </c>
      <c r="E177" s="665">
        <v>25</v>
      </c>
      <c r="F177" s="665">
        <v>1</v>
      </c>
      <c r="G177" s="665">
        <f t="shared" si="36"/>
        <v>150</v>
      </c>
      <c r="H177" s="665">
        <v>3</v>
      </c>
      <c r="I177" s="665">
        <v>1</v>
      </c>
      <c r="J177" s="666">
        <v>71</v>
      </c>
      <c r="K177" s="667">
        <v>4</v>
      </c>
      <c r="L177" s="667">
        <v>75</v>
      </c>
      <c r="M177" s="629">
        <v>75</v>
      </c>
      <c r="N177" s="628">
        <v>4.5</v>
      </c>
      <c r="O177" s="628">
        <v>2.5299999999999998</v>
      </c>
    </row>
    <row r="178" spans="1:15" s="661" customFormat="1" ht="36">
      <c r="A178" s="133">
        <f t="shared" ref="A178:A184" si="37">A177+1</f>
        <v>51</v>
      </c>
      <c r="B178" s="668" t="s">
        <v>1341</v>
      </c>
      <c r="C178" s="670" t="s">
        <v>1342</v>
      </c>
      <c r="D178" s="664">
        <v>2</v>
      </c>
      <c r="E178" s="665">
        <v>30</v>
      </c>
      <c r="F178" s="665">
        <v>2</v>
      </c>
      <c r="G178" s="665">
        <f t="shared" si="36"/>
        <v>120</v>
      </c>
      <c r="H178" s="665">
        <v>1</v>
      </c>
      <c r="I178" s="665">
        <v>3</v>
      </c>
      <c r="J178" s="666">
        <v>22</v>
      </c>
      <c r="K178" s="667">
        <v>0</v>
      </c>
      <c r="L178" s="667">
        <v>22</v>
      </c>
      <c r="M178" s="629">
        <f>L178*I178</f>
        <v>66</v>
      </c>
      <c r="N178" s="628">
        <v>3.6</v>
      </c>
      <c r="O178" s="629">
        <v>3.14</v>
      </c>
    </row>
    <row r="179" spans="1:15" s="661" customFormat="1" ht="36">
      <c r="A179" s="133"/>
      <c r="B179" s="671"/>
      <c r="C179" s="670" t="s">
        <v>1343</v>
      </c>
      <c r="D179" s="664">
        <v>2</v>
      </c>
      <c r="E179" s="665">
        <v>30</v>
      </c>
      <c r="F179" s="665">
        <v>2</v>
      </c>
      <c r="G179" s="665">
        <f t="shared" si="36"/>
        <v>120</v>
      </c>
      <c r="H179" s="665">
        <v>0</v>
      </c>
      <c r="I179" s="665">
        <v>0</v>
      </c>
      <c r="J179" s="666">
        <v>0</v>
      </c>
      <c r="K179" s="664">
        <v>0</v>
      </c>
      <c r="L179" s="667">
        <v>0</v>
      </c>
      <c r="M179" s="629">
        <v>0</v>
      </c>
      <c r="N179" s="628">
        <v>3.6</v>
      </c>
      <c r="O179" s="629">
        <v>0</v>
      </c>
    </row>
    <row r="180" spans="1:15" s="661" customFormat="1" ht="36">
      <c r="A180" s="133"/>
      <c r="B180" s="671"/>
      <c r="C180" s="672" t="s">
        <v>1344</v>
      </c>
      <c r="D180" s="664">
        <v>2</v>
      </c>
      <c r="E180" s="665">
        <v>30</v>
      </c>
      <c r="F180" s="665">
        <v>2</v>
      </c>
      <c r="G180" s="665">
        <f t="shared" si="36"/>
        <v>120</v>
      </c>
      <c r="H180" s="665">
        <v>0</v>
      </c>
      <c r="I180" s="665">
        <v>0</v>
      </c>
      <c r="J180" s="666">
        <v>0</v>
      </c>
      <c r="K180" s="664">
        <v>0</v>
      </c>
      <c r="L180" s="667">
        <v>0</v>
      </c>
      <c r="M180" s="629">
        <v>0</v>
      </c>
      <c r="N180" s="628">
        <v>3.6</v>
      </c>
      <c r="O180" s="629">
        <v>0</v>
      </c>
    </row>
    <row r="181" spans="1:15" s="661" customFormat="1" ht="36">
      <c r="A181" s="133"/>
      <c r="B181" s="673"/>
      <c r="C181" s="672" t="s">
        <v>1345</v>
      </c>
      <c r="D181" s="664">
        <v>2</v>
      </c>
      <c r="E181" s="665">
        <v>30</v>
      </c>
      <c r="F181" s="665">
        <v>2</v>
      </c>
      <c r="G181" s="665">
        <f t="shared" si="36"/>
        <v>120</v>
      </c>
      <c r="H181" s="665">
        <v>0</v>
      </c>
      <c r="I181" s="665">
        <v>0</v>
      </c>
      <c r="J181" s="666">
        <v>0</v>
      </c>
      <c r="K181" s="664">
        <v>0</v>
      </c>
      <c r="L181" s="667">
        <v>0</v>
      </c>
      <c r="M181" s="629">
        <v>0</v>
      </c>
      <c r="N181" s="629">
        <v>3.6</v>
      </c>
      <c r="O181" s="629">
        <v>0</v>
      </c>
    </row>
    <row r="182" spans="1:15" s="661" customFormat="1" ht="36">
      <c r="A182" s="133">
        <f>A178+1</f>
        <v>52</v>
      </c>
      <c r="B182" s="674" t="s">
        <v>1346</v>
      </c>
      <c r="C182" s="662" t="s">
        <v>1347</v>
      </c>
      <c r="D182" s="665">
        <v>5</v>
      </c>
      <c r="E182" s="665">
        <v>30</v>
      </c>
      <c r="F182" s="665">
        <v>2</v>
      </c>
      <c r="G182" s="665">
        <f t="shared" si="36"/>
        <v>300</v>
      </c>
      <c r="H182" s="665">
        <v>0</v>
      </c>
      <c r="I182" s="665">
        <v>0</v>
      </c>
      <c r="J182" s="666">
        <v>0</v>
      </c>
      <c r="K182" s="664">
        <v>0</v>
      </c>
      <c r="L182" s="667">
        <v>0</v>
      </c>
      <c r="M182" s="629">
        <v>0</v>
      </c>
      <c r="N182" s="629">
        <v>4.67</v>
      </c>
      <c r="O182" s="629">
        <v>0</v>
      </c>
    </row>
    <row r="183" spans="1:15" s="661" customFormat="1" ht="36">
      <c r="A183" s="133">
        <f t="shared" si="37"/>
        <v>53</v>
      </c>
      <c r="B183" s="662" t="s">
        <v>1348</v>
      </c>
      <c r="C183" s="662" t="s">
        <v>140</v>
      </c>
      <c r="D183" s="665">
        <v>20</v>
      </c>
      <c r="E183" s="665">
        <v>30</v>
      </c>
      <c r="F183" s="665">
        <v>1</v>
      </c>
      <c r="G183" s="665">
        <f t="shared" si="36"/>
        <v>600</v>
      </c>
      <c r="H183" s="665">
        <v>28</v>
      </c>
      <c r="I183" s="665">
        <v>1</v>
      </c>
      <c r="J183" s="667">
        <v>300</v>
      </c>
      <c r="K183" s="629">
        <v>300</v>
      </c>
      <c r="L183" s="667">
        <v>600</v>
      </c>
      <c r="M183" s="629">
        <v>600</v>
      </c>
      <c r="N183" s="629">
        <v>5.04</v>
      </c>
      <c r="O183" s="629">
        <v>8.68</v>
      </c>
    </row>
    <row r="184" spans="1:15" s="661" customFormat="1" ht="24">
      <c r="A184" s="133">
        <f t="shared" si="37"/>
        <v>54</v>
      </c>
      <c r="B184" s="675" t="s">
        <v>1349</v>
      </c>
      <c r="C184" s="662" t="s">
        <v>1350</v>
      </c>
      <c r="D184" s="665">
        <v>0</v>
      </c>
      <c r="E184" s="665">
        <v>0</v>
      </c>
      <c r="F184" s="665">
        <v>0</v>
      </c>
      <c r="G184" s="665">
        <f t="shared" si="36"/>
        <v>0</v>
      </c>
      <c r="H184" s="665">
        <v>2</v>
      </c>
      <c r="I184" s="665">
        <v>2</v>
      </c>
      <c r="J184" s="667">
        <v>57</v>
      </c>
      <c r="K184" s="667">
        <v>3</v>
      </c>
      <c r="L184" s="667">
        <v>60</v>
      </c>
      <c r="M184" s="629">
        <v>120</v>
      </c>
      <c r="N184" s="629">
        <v>0</v>
      </c>
      <c r="O184" s="629">
        <v>3.41</v>
      </c>
    </row>
    <row r="185" spans="1:15">
      <c r="A185" s="134"/>
      <c r="B185" s="1245" t="s">
        <v>209</v>
      </c>
      <c r="C185" s="1245"/>
      <c r="D185" s="135">
        <f>SUM(D176:D184)</f>
        <v>43</v>
      </c>
      <c r="E185" s="587">
        <f t="shared" ref="E185:O185" si="38">SUM(E176:E184)</f>
        <v>230</v>
      </c>
      <c r="F185" s="587"/>
      <c r="G185" s="587">
        <f t="shared" si="38"/>
        <v>1630</v>
      </c>
      <c r="H185" s="587">
        <f t="shared" si="38"/>
        <v>34</v>
      </c>
      <c r="I185" s="587"/>
      <c r="J185" s="587">
        <f t="shared" si="38"/>
        <v>450</v>
      </c>
      <c r="K185" s="587">
        <f t="shared" si="38"/>
        <v>307</v>
      </c>
      <c r="L185" s="587">
        <f t="shared" si="38"/>
        <v>757</v>
      </c>
      <c r="M185" s="587">
        <f t="shared" si="38"/>
        <v>861</v>
      </c>
      <c r="N185" s="690">
        <f t="shared" si="38"/>
        <v>31.61</v>
      </c>
      <c r="O185" s="690">
        <f t="shared" si="38"/>
        <v>17.759999999999998</v>
      </c>
    </row>
    <row r="186" spans="1:15">
      <c r="A186" s="131"/>
      <c r="B186" s="1244" t="s">
        <v>692</v>
      </c>
      <c r="C186" s="1244"/>
      <c r="D186" s="1244"/>
      <c r="E186" s="1244"/>
      <c r="F186" s="1244"/>
      <c r="G186" s="1244"/>
      <c r="H186" s="1244"/>
      <c r="I186" s="1244"/>
      <c r="J186" s="1244"/>
      <c r="K186" s="1244"/>
      <c r="L186" s="1244"/>
      <c r="M186" s="1244"/>
      <c r="N186" s="1244"/>
      <c r="O186" s="1244"/>
    </row>
    <row r="187" spans="1:15" ht="24">
      <c r="A187" s="133">
        <f>A184+1</f>
        <v>55</v>
      </c>
      <c r="B187" s="676" t="s">
        <v>74</v>
      </c>
      <c r="C187" s="677" t="s">
        <v>142</v>
      </c>
      <c r="D187" s="646">
        <v>5</v>
      </c>
      <c r="E187" s="654">
        <v>30</v>
      </c>
      <c r="F187" s="654">
        <v>1</v>
      </c>
      <c r="G187" s="629">
        <f t="shared" ref="G187:G198" si="39">F187*E187*D187</f>
        <v>150</v>
      </c>
      <c r="H187" s="654">
        <v>0</v>
      </c>
      <c r="I187" s="654">
        <v>0</v>
      </c>
      <c r="J187" s="678">
        <v>0</v>
      </c>
      <c r="K187" s="654">
        <v>0</v>
      </c>
      <c r="L187" s="654">
        <v>0</v>
      </c>
      <c r="M187" s="609">
        <v>0</v>
      </c>
      <c r="N187" s="609">
        <v>0.65</v>
      </c>
      <c r="O187" s="609">
        <v>0</v>
      </c>
    </row>
    <row r="188" spans="1:15" ht="24">
      <c r="A188" s="133">
        <f>A187+1</f>
        <v>56</v>
      </c>
      <c r="B188" s="676" t="s">
        <v>75</v>
      </c>
      <c r="C188" s="677" t="s">
        <v>1351</v>
      </c>
      <c r="D188" s="646">
        <v>5</v>
      </c>
      <c r="E188" s="654">
        <v>30</v>
      </c>
      <c r="F188" s="654">
        <v>2</v>
      </c>
      <c r="G188" s="629">
        <f t="shared" si="39"/>
        <v>300</v>
      </c>
      <c r="H188" s="654">
        <v>2</v>
      </c>
      <c r="I188" s="654">
        <v>2</v>
      </c>
      <c r="J188" s="679">
        <v>52</v>
      </c>
      <c r="K188" s="654">
        <v>5</v>
      </c>
      <c r="L188" s="679">
        <f>K188+J188</f>
        <v>57</v>
      </c>
      <c r="M188" s="609">
        <f>L188*I188</f>
        <v>114</v>
      </c>
      <c r="N188" s="609">
        <v>7.99</v>
      </c>
      <c r="O188" s="609">
        <v>3.55</v>
      </c>
    </row>
    <row r="189" spans="1:15">
      <c r="A189" s="133">
        <f t="shared" ref="A189:A198" si="40">A188+1</f>
        <v>57</v>
      </c>
      <c r="B189" s="676" t="s">
        <v>76</v>
      </c>
      <c r="C189" s="677" t="s">
        <v>1352</v>
      </c>
      <c r="D189" s="654">
        <v>3</v>
      </c>
      <c r="E189" s="654">
        <v>30</v>
      </c>
      <c r="F189" s="654">
        <v>2</v>
      </c>
      <c r="G189" s="629">
        <f t="shared" si="39"/>
        <v>180</v>
      </c>
      <c r="H189" s="654">
        <v>0</v>
      </c>
      <c r="I189" s="654">
        <v>0</v>
      </c>
      <c r="J189" s="679">
        <v>0</v>
      </c>
      <c r="K189" s="654">
        <v>0</v>
      </c>
      <c r="L189" s="654">
        <v>0</v>
      </c>
      <c r="M189" s="609">
        <v>0</v>
      </c>
      <c r="N189" s="647">
        <v>4.8</v>
      </c>
      <c r="O189" s="609">
        <v>0</v>
      </c>
    </row>
    <row r="190" spans="1:15" ht="24">
      <c r="A190" s="133">
        <f t="shared" si="40"/>
        <v>58</v>
      </c>
      <c r="B190" s="621" t="s">
        <v>77</v>
      </c>
      <c r="C190" s="677" t="s">
        <v>1353</v>
      </c>
      <c r="D190" s="654">
        <v>10</v>
      </c>
      <c r="E190" s="654">
        <v>30</v>
      </c>
      <c r="F190" s="654">
        <v>2</v>
      </c>
      <c r="G190" s="629">
        <f t="shared" si="39"/>
        <v>600</v>
      </c>
      <c r="H190" s="654">
        <v>8</v>
      </c>
      <c r="I190" s="654">
        <v>2</v>
      </c>
      <c r="J190" s="679">
        <v>178</v>
      </c>
      <c r="K190" s="654">
        <v>58</v>
      </c>
      <c r="L190" s="679">
        <f>K190+J190</f>
        <v>236</v>
      </c>
      <c r="M190" s="609">
        <f>L190*I190</f>
        <v>472</v>
      </c>
      <c r="N190" s="609">
        <v>15.99</v>
      </c>
      <c r="O190" s="609">
        <v>13.15</v>
      </c>
    </row>
    <row r="191" spans="1:15" ht="24">
      <c r="A191" s="133">
        <f t="shared" si="40"/>
        <v>59</v>
      </c>
      <c r="B191" s="621" t="s">
        <v>1196</v>
      </c>
      <c r="C191" s="677" t="s">
        <v>1174</v>
      </c>
      <c r="D191" s="654">
        <v>3</v>
      </c>
      <c r="E191" s="654">
        <v>30</v>
      </c>
      <c r="F191" s="654">
        <v>1</v>
      </c>
      <c r="G191" s="629">
        <f t="shared" si="39"/>
        <v>90</v>
      </c>
      <c r="H191" s="654">
        <v>1</v>
      </c>
      <c r="I191" s="654">
        <v>1</v>
      </c>
      <c r="J191" s="679">
        <v>33</v>
      </c>
      <c r="K191" s="654">
        <v>7</v>
      </c>
      <c r="L191" s="679">
        <f>K191+J191</f>
        <v>40</v>
      </c>
      <c r="M191" s="609">
        <v>40</v>
      </c>
      <c r="N191" s="609">
        <v>0.94</v>
      </c>
      <c r="O191" s="609">
        <v>0.86</v>
      </c>
    </row>
    <row r="192" spans="1:15" ht="24">
      <c r="A192" s="133">
        <f t="shared" si="40"/>
        <v>60</v>
      </c>
      <c r="B192" s="621" t="s">
        <v>78</v>
      </c>
      <c r="C192" s="677" t="s">
        <v>1352</v>
      </c>
      <c r="D192" s="654">
        <v>10</v>
      </c>
      <c r="E192" s="654">
        <v>40</v>
      </c>
      <c r="F192" s="654">
        <v>1</v>
      </c>
      <c r="G192" s="629">
        <f t="shared" si="39"/>
        <v>400</v>
      </c>
      <c r="H192" s="654">
        <v>2</v>
      </c>
      <c r="I192" s="654">
        <v>1</v>
      </c>
      <c r="J192" s="679">
        <v>20</v>
      </c>
      <c r="K192" s="654">
        <v>60</v>
      </c>
      <c r="L192" s="679">
        <f>K192+J192</f>
        <v>80</v>
      </c>
      <c r="M192" s="609">
        <f>L192*I192</f>
        <v>80</v>
      </c>
      <c r="N192" s="609">
        <v>0.94</v>
      </c>
      <c r="O192" s="609">
        <v>1.25</v>
      </c>
    </row>
    <row r="193" spans="1:15" ht="24">
      <c r="A193" s="133">
        <f t="shared" si="40"/>
        <v>61</v>
      </c>
      <c r="B193" s="621" t="s">
        <v>79</v>
      </c>
      <c r="C193" s="677" t="s">
        <v>1352</v>
      </c>
      <c r="D193" s="654">
        <v>10</v>
      </c>
      <c r="E193" s="654">
        <v>60</v>
      </c>
      <c r="F193" s="654">
        <v>1</v>
      </c>
      <c r="G193" s="629">
        <f t="shared" si="39"/>
        <v>600</v>
      </c>
      <c r="H193" s="654">
        <v>17</v>
      </c>
      <c r="I193" s="680">
        <v>1</v>
      </c>
      <c r="J193" s="679">
        <v>255</v>
      </c>
      <c r="K193" s="654">
        <v>255</v>
      </c>
      <c r="L193" s="654">
        <f>K193+J193</f>
        <v>510</v>
      </c>
      <c r="M193" s="609">
        <f>L193*I193</f>
        <v>510</v>
      </c>
      <c r="N193" s="609">
        <v>1.77</v>
      </c>
      <c r="O193" s="647">
        <v>6.99</v>
      </c>
    </row>
    <row r="194" spans="1:15" ht="24">
      <c r="A194" s="133">
        <f t="shared" si="40"/>
        <v>62</v>
      </c>
      <c r="B194" s="621" t="s">
        <v>80</v>
      </c>
      <c r="C194" s="677" t="s">
        <v>1352</v>
      </c>
      <c r="D194" s="654">
        <v>2</v>
      </c>
      <c r="E194" s="654">
        <v>30</v>
      </c>
      <c r="F194" s="654">
        <v>1</v>
      </c>
      <c r="G194" s="629">
        <f t="shared" si="39"/>
        <v>60</v>
      </c>
      <c r="H194" s="654">
        <v>2</v>
      </c>
      <c r="I194" s="680">
        <v>1</v>
      </c>
      <c r="J194" s="679">
        <v>49</v>
      </c>
      <c r="K194" s="654">
        <v>8</v>
      </c>
      <c r="L194" s="654">
        <f>K194+J194</f>
        <v>57</v>
      </c>
      <c r="M194" s="609">
        <f>L194*I194</f>
        <v>57</v>
      </c>
      <c r="N194" s="609">
        <v>1.65</v>
      </c>
      <c r="O194" s="647">
        <v>1.83</v>
      </c>
    </row>
    <row r="195" spans="1:15" ht="24">
      <c r="A195" s="133">
        <f t="shared" si="40"/>
        <v>63</v>
      </c>
      <c r="B195" s="621" t="s">
        <v>81</v>
      </c>
      <c r="C195" s="677" t="s">
        <v>144</v>
      </c>
      <c r="D195" s="654">
        <v>5</v>
      </c>
      <c r="E195" s="654">
        <v>30</v>
      </c>
      <c r="F195" s="654">
        <v>1</v>
      </c>
      <c r="G195" s="629">
        <f t="shared" si="39"/>
        <v>150</v>
      </c>
      <c r="H195" s="654">
        <v>0</v>
      </c>
      <c r="I195" s="654">
        <v>0</v>
      </c>
      <c r="J195" s="679">
        <v>0</v>
      </c>
      <c r="K195" s="654">
        <v>0</v>
      </c>
      <c r="L195" s="654">
        <v>0</v>
      </c>
      <c r="M195" s="609">
        <f>L195*I195</f>
        <v>0</v>
      </c>
      <c r="N195" s="609">
        <v>0.3</v>
      </c>
      <c r="O195" s="681">
        <v>0</v>
      </c>
    </row>
    <row r="196" spans="1:15" ht="24">
      <c r="A196" s="133">
        <f t="shared" si="40"/>
        <v>64</v>
      </c>
      <c r="B196" s="621" t="s">
        <v>82</v>
      </c>
      <c r="C196" s="677" t="s">
        <v>1354</v>
      </c>
      <c r="D196" s="654">
        <v>7</v>
      </c>
      <c r="E196" s="654">
        <v>30</v>
      </c>
      <c r="F196" s="654">
        <v>1</v>
      </c>
      <c r="G196" s="629">
        <f t="shared" si="39"/>
        <v>210</v>
      </c>
      <c r="H196" s="654">
        <v>8</v>
      </c>
      <c r="I196" s="654">
        <v>1</v>
      </c>
      <c r="J196" s="679">
        <v>0</v>
      </c>
      <c r="K196" s="654">
        <v>240</v>
      </c>
      <c r="L196" s="679">
        <f>K196+J196</f>
        <v>240</v>
      </c>
      <c r="M196" s="609">
        <f>L196*I196</f>
        <v>240</v>
      </c>
      <c r="N196" s="609">
        <v>0.54</v>
      </c>
      <c r="O196" s="647">
        <v>2.4</v>
      </c>
    </row>
    <row r="197" spans="1:15" ht="24">
      <c r="A197" s="133">
        <f t="shared" si="40"/>
        <v>65</v>
      </c>
      <c r="B197" s="646" t="s">
        <v>313</v>
      </c>
      <c r="C197" s="682" t="s">
        <v>1355</v>
      </c>
      <c r="D197" s="654">
        <v>1</v>
      </c>
      <c r="E197" s="654">
        <v>30</v>
      </c>
      <c r="F197" s="654">
        <v>30</v>
      </c>
      <c r="G197" s="629">
        <f t="shared" si="39"/>
        <v>900</v>
      </c>
      <c r="H197" s="654">
        <v>12</v>
      </c>
      <c r="I197" s="654"/>
      <c r="J197" s="679">
        <v>398</v>
      </c>
      <c r="K197" s="646">
        <v>140</v>
      </c>
      <c r="L197" s="683">
        <f>K197+J197</f>
        <v>538</v>
      </c>
      <c r="M197" s="684">
        <v>5995</v>
      </c>
      <c r="N197" s="609">
        <v>25.5</v>
      </c>
      <c r="O197" s="685">
        <v>99.24</v>
      </c>
    </row>
    <row r="198" spans="1:15" ht="24">
      <c r="A198" s="133">
        <f t="shared" si="40"/>
        <v>66</v>
      </c>
      <c r="B198" s="646" t="s">
        <v>1201</v>
      </c>
      <c r="C198" s="686" t="s">
        <v>1356</v>
      </c>
      <c r="D198" s="654">
        <v>1</v>
      </c>
      <c r="E198" s="654">
        <v>20</v>
      </c>
      <c r="F198" s="654">
        <v>2</v>
      </c>
      <c r="G198" s="629">
        <f t="shared" si="39"/>
        <v>40</v>
      </c>
      <c r="H198" s="654">
        <v>1</v>
      </c>
      <c r="I198" s="654">
        <v>1</v>
      </c>
      <c r="J198" s="654">
        <v>11</v>
      </c>
      <c r="K198" s="654">
        <v>10</v>
      </c>
      <c r="L198" s="683">
        <f>K198+J198</f>
        <v>21</v>
      </c>
      <c r="M198" s="602">
        <f>L198*I198</f>
        <v>21</v>
      </c>
      <c r="N198" s="609">
        <v>0.31</v>
      </c>
      <c r="O198" s="602">
        <v>0.43</v>
      </c>
    </row>
    <row r="199" spans="1:15" ht="15">
      <c r="A199" s="134"/>
      <c r="B199" s="1245" t="s">
        <v>209</v>
      </c>
      <c r="C199" s="1245"/>
      <c r="D199" s="137">
        <f>SUM(D187:D198)</f>
        <v>62</v>
      </c>
      <c r="E199" s="137">
        <f t="shared" ref="E199:N199" si="41">SUM(E187:E198)</f>
        <v>390</v>
      </c>
      <c r="F199" s="137"/>
      <c r="G199" s="137">
        <f t="shared" si="41"/>
        <v>3680</v>
      </c>
      <c r="H199" s="137">
        <f t="shared" si="41"/>
        <v>53</v>
      </c>
      <c r="I199" s="137"/>
      <c r="J199" s="137">
        <f t="shared" si="41"/>
        <v>996</v>
      </c>
      <c r="K199" s="137">
        <f t="shared" si="41"/>
        <v>783</v>
      </c>
      <c r="L199" s="137">
        <f t="shared" si="41"/>
        <v>1779</v>
      </c>
      <c r="M199" s="137">
        <f t="shared" si="41"/>
        <v>7529</v>
      </c>
      <c r="N199" s="137">
        <f t="shared" si="41"/>
        <v>61.38</v>
      </c>
      <c r="O199" s="137">
        <f>SUM(O187:O198)</f>
        <v>129.69999999999999</v>
      </c>
    </row>
    <row r="200" spans="1:15">
      <c r="A200" s="131" t="s">
        <v>476</v>
      </c>
      <c r="B200" s="1244" t="s">
        <v>477</v>
      </c>
      <c r="C200" s="1244"/>
      <c r="D200" s="1244"/>
      <c r="E200" s="1244"/>
      <c r="F200" s="1244"/>
      <c r="G200" s="1244"/>
      <c r="H200" s="1244"/>
      <c r="I200" s="1244"/>
      <c r="J200" s="1244"/>
      <c r="K200" s="1244"/>
      <c r="L200" s="1244"/>
      <c r="M200" s="1244"/>
      <c r="N200" s="1244"/>
      <c r="O200" s="1244"/>
    </row>
    <row r="201" spans="1:15" s="661" customFormat="1" ht="24">
      <c r="A201" s="133">
        <f>A198+1</f>
        <v>67</v>
      </c>
      <c r="B201" s="621" t="s">
        <v>1100</v>
      </c>
      <c r="C201" s="687" t="s">
        <v>1357</v>
      </c>
      <c r="D201" s="623">
        <v>4</v>
      </c>
      <c r="E201" s="646">
        <v>30</v>
      </c>
      <c r="F201" s="623">
        <v>2</v>
      </c>
      <c r="G201" s="623">
        <f>F201*E201*D201</f>
        <v>240</v>
      </c>
      <c r="H201" s="623">
        <v>4</v>
      </c>
      <c r="I201" s="623">
        <v>2</v>
      </c>
      <c r="J201" s="625">
        <v>104</v>
      </c>
      <c r="K201" s="623">
        <v>2</v>
      </c>
      <c r="L201" s="625">
        <f>K201+J201</f>
        <v>106</v>
      </c>
      <c r="M201" s="609">
        <f>L201*I201</f>
        <v>212</v>
      </c>
      <c r="N201" s="647">
        <v>10</v>
      </c>
      <c r="O201" s="609">
        <v>6.08</v>
      </c>
    </row>
    <row r="202" spans="1:15" s="661" customFormat="1" ht="24">
      <c r="A202" s="133">
        <f>A201+1</f>
        <v>68</v>
      </c>
      <c r="B202" s="621" t="s">
        <v>478</v>
      </c>
      <c r="C202" s="687" t="s">
        <v>1358</v>
      </c>
      <c r="D202" s="623">
        <v>2</v>
      </c>
      <c r="E202" s="654">
        <v>36</v>
      </c>
      <c r="F202" s="623">
        <v>1</v>
      </c>
      <c r="G202" s="623">
        <f>F202*E202*D202</f>
        <v>72</v>
      </c>
      <c r="H202" s="623">
        <v>2</v>
      </c>
      <c r="I202" s="623">
        <v>1</v>
      </c>
      <c r="J202" s="625">
        <v>60</v>
      </c>
      <c r="K202" s="623">
        <v>5</v>
      </c>
      <c r="L202" s="625">
        <f>K202+J202</f>
        <v>65</v>
      </c>
      <c r="M202" s="609">
        <f>L202*I202</f>
        <v>65</v>
      </c>
      <c r="N202" s="647">
        <v>4</v>
      </c>
      <c r="O202" s="609">
        <v>2.4500000000000002</v>
      </c>
    </row>
    <row r="203" spans="1:15" s="661" customFormat="1" ht="24">
      <c r="A203" s="133">
        <f>A202+1</f>
        <v>69</v>
      </c>
      <c r="B203" s="621" t="s">
        <v>478</v>
      </c>
      <c r="C203" s="687" t="s">
        <v>1359</v>
      </c>
      <c r="D203" s="623">
        <v>4</v>
      </c>
      <c r="E203" s="654">
        <v>31</v>
      </c>
      <c r="F203" s="623">
        <v>1</v>
      </c>
      <c r="G203" s="623">
        <f>F203*E203*D203</f>
        <v>124</v>
      </c>
      <c r="H203" s="623">
        <v>4</v>
      </c>
      <c r="I203" s="623">
        <v>1</v>
      </c>
      <c r="J203" s="625">
        <v>97</v>
      </c>
      <c r="K203" s="623">
        <v>4</v>
      </c>
      <c r="L203" s="625">
        <f>K203+J203</f>
        <v>101</v>
      </c>
      <c r="M203" s="609">
        <f>L203*I203</f>
        <v>101</v>
      </c>
      <c r="N203" s="647">
        <v>8</v>
      </c>
      <c r="O203" s="609">
        <v>3.42</v>
      </c>
    </row>
    <row r="204" spans="1:15" s="661" customFormat="1" ht="24">
      <c r="A204" s="133">
        <f>A203+1</f>
        <v>70</v>
      </c>
      <c r="B204" s="621" t="s">
        <v>478</v>
      </c>
      <c r="C204" s="687" t="s">
        <v>1360</v>
      </c>
      <c r="D204" s="623">
        <v>4</v>
      </c>
      <c r="E204" s="654">
        <v>30</v>
      </c>
      <c r="F204" s="623">
        <v>2</v>
      </c>
      <c r="G204" s="623">
        <f>F204*E204*D204</f>
        <v>240</v>
      </c>
      <c r="H204" s="623">
        <v>4</v>
      </c>
      <c r="I204" s="623">
        <v>2</v>
      </c>
      <c r="J204" s="625">
        <v>105</v>
      </c>
      <c r="K204" s="623">
        <v>8</v>
      </c>
      <c r="L204" s="625">
        <f>K204+J204</f>
        <v>113</v>
      </c>
      <c r="M204" s="609">
        <f>L204*I204</f>
        <v>226</v>
      </c>
      <c r="N204" s="647">
        <v>8</v>
      </c>
      <c r="O204" s="609">
        <v>5.83</v>
      </c>
    </row>
    <row r="205" spans="1:15" s="661" customFormat="1">
      <c r="A205" s="133">
        <f>A204+1</f>
        <v>71</v>
      </c>
      <c r="B205" s="621" t="s">
        <v>478</v>
      </c>
      <c r="C205" s="687" t="s">
        <v>1361</v>
      </c>
      <c r="D205" s="623">
        <f>SUM(D201:D204)</f>
        <v>14</v>
      </c>
      <c r="E205" s="654">
        <v>17</v>
      </c>
      <c r="F205" s="623">
        <v>2</v>
      </c>
      <c r="G205" s="623">
        <v>34</v>
      </c>
      <c r="H205" s="623">
        <v>1</v>
      </c>
      <c r="I205" s="623">
        <v>1</v>
      </c>
      <c r="J205" s="625">
        <v>15</v>
      </c>
      <c r="K205" s="623">
        <v>0</v>
      </c>
      <c r="L205" s="625">
        <f>K205+J205</f>
        <v>15</v>
      </c>
      <c r="M205" s="609">
        <f>L205*I205</f>
        <v>15</v>
      </c>
      <c r="N205" s="647">
        <v>1.5</v>
      </c>
      <c r="O205" s="609">
        <v>0.38</v>
      </c>
    </row>
    <row r="206" spans="1:15" s="661" customFormat="1">
      <c r="A206" s="133">
        <f>A205+1</f>
        <v>72</v>
      </c>
      <c r="B206" s="621" t="s">
        <v>478</v>
      </c>
      <c r="C206" s="687" t="s">
        <v>1362</v>
      </c>
      <c r="D206" s="623">
        <v>2</v>
      </c>
      <c r="E206" s="654">
        <v>36</v>
      </c>
      <c r="F206" s="623">
        <v>1</v>
      </c>
      <c r="G206" s="623">
        <f>F206*E206*D206</f>
        <v>72</v>
      </c>
      <c r="H206" s="635"/>
      <c r="I206" s="635"/>
      <c r="J206" s="692"/>
      <c r="K206" s="621"/>
      <c r="L206" s="687"/>
      <c r="M206" s="595"/>
      <c r="N206" s="647">
        <v>4</v>
      </c>
      <c r="O206" s="609">
        <v>0</v>
      </c>
    </row>
    <row r="207" spans="1:15" ht="15">
      <c r="A207" s="134"/>
      <c r="B207" s="1245" t="s">
        <v>209</v>
      </c>
      <c r="C207" s="1245"/>
      <c r="D207" s="137">
        <f>SUM(D201:D206)</f>
        <v>30</v>
      </c>
      <c r="E207" s="137">
        <f t="shared" ref="E207:O207" si="42">SUM(E201:E206)</f>
        <v>180</v>
      </c>
      <c r="F207" s="137">
        <f t="shared" si="42"/>
        <v>9</v>
      </c>
      <c r="G207" s="137">
        <f t="shared" si="42"/>
        <v>782</v>
      </c>
      <c r="H207" s="137">
        <f t="shared" si="42"/>
        <v>15</v>
      </c>
      <c r="I207" s="137">
        <f t="shared" si="42"/>
        <v>7</v>
      </c>
      <c r="J207" s="137">
        <f t="shared" si="42"/>
        <v>381</v>
      </c>
      <c r="K207" s="137">
        <f t="shared" si="42"/>
        <v>19</v>
      </c>
      <c r="L207" s="137">
        <f t="shared" si="42"/>
        <v>400</v>
      </c>
      <c r="M207" s="137">
        <f t="shared" si="42"/>
        <v>619</v>
      </c>
      <c r="N207" s="691">
        <f t="shared" si="42"/>
        <v>35.5</v>
      </c>
      <c r="O207" s="691">
        <f t="shared" si="42"/>
        <v>18.16</v>
      </c>
    </row>
    <row r="208" spans="1:15" s="81" customFormat="1" ht="15" customHeight="1">
      <c r="A208" s="582"/>
      <c r="B208" s="1240" t="s">
        <v>1282</v>
      </c>
      <c r="C208" s="1240"/>
      <c r="D208" s="791">
        <f>D207+D199+D185+D174+D167+D154+D144+D132</f>
        <v>662</v>
      </c>
      <c r="E208" s="791">
        <f>E207+E199+E185+E174+E167+E154+E144+E132</f>
        <v>2139</v>
      </c>
      <c r="F208" s="791">
        <f>F207+F199+F185+F174+F167+F154+F144+F132</f>
        <v>9</v>
      </c>
      <c r="G208" s="791">
        <f>G207+G199+G185+G174+G167+G154+G144+G132</f>
        <v>40647</v>
      </c>
      <c r="H208" s="791">
        <f>H207+H199+H185+H174+H167+H154+H144+H132</f>
        <v>805</v>
      </c>
      <c r="I208" s="791"/>
      <c r="J208" s="791">
        <f t="shared" ref="J208:O208" si="43">J207+J199+J185+J174+L124+J167+J154+J144+J132</f>
        <v>21151</v>
      </c>
      <c r="K208" s="791">
        <f t="shared" si="43"/>
        <v>11808</v>
      </c>
      <c r="L208" s="791">
        <f t="shared" si="43"/>
        <v>32460.6</v>
      </c>
      <c r="M208" s="791">
        <f t="shared" si="43"/>
        <v>63007.31</v>
      </c>
      <c r="N208" s="584">
        <f t="shared" si="43"/>
        <v>680.80000000000007</v>
      </c>
      <c r="O208" s="584">
        <f t="shared" si="43"/>
        <v>674.80499999999995</v>
      </c>
    </row>
    <row r="209" spans="1:16" ht="20.25">
      <c r="A209" s="181" t="s">
        <v>481</v>
      </c>
      <c r="B209" s="167"/>
      <c r="C209" s="167"/>
      <c r="D209" s="167"/>
      <c r="E209" s="167"/>
      <c r="F209" s="167"/>
      <c r="G209" s="167"/>
      <c r="H209" s="167"/>
      <c r="I209" s="167"/>
      <c r="J209" s="167"/>
      <c r="K209" s="167"/>
      <c r="L209" s="167"/>
      <c r="M209" s="167"/>
      <c r="N209" s="168"/>
      <c r="O209" s="168"/>
    </row>
    <row r="210" spans="1:16" ht="24">
      <c r="A210" s="141">
        <v>1</v>
      </c>
      <c r="B210" s="142" t="s">
        <v>482</v>
      </c>
      <c r="C210" s="143" t="s">
        <v>226</v>
      </c>
      <c r="D210" s="141">
        <v>36</v>
      </c>
      <c r="E210" s="144">
        <v>1400</v>
      </c>
      <c r="F210" s="141">
        <v>1</v>
      </c>
      <c r="G210" s="141">
        <v>1400</v>
      </c>
      <c r="H210" s="141">
        <v>36</v>
      </c>
      <c r="I210" s="141">
        <v>1</v>
      </c>
      <c r="J210" s="141">
        <v>0</v>
      </c>
      <c r="K210" s="141">
        <v>1400</v>
      </c>
      <c r="L210" s="141">
        <v>1400</v>
      </c>
      <c r="M210" s="141">
        <v>1400</v>
      </c>
      <c r="N210" s="145">
        <v>6.53</v>
      </c>
      <c r="O210" s="145">
        <v>6.52</v>
      </c>
      <c r="P210" s="79" t="s">
        <v>1585</v>
      </c>
    </row>
    <row r="211" spans="1:16" s="80" customFormat="1" ht="14.25" customHeight="1">
      <c r="A211" s="582"/>
      <c r="B211" s="1240" t="s">
        <v>1283</v>
      </c>
      <c r="C211" s="1240"/>
      <c r="D211" s="582">
        <f>SUM(D210)</f>
        <v>36</v>
      </c>
      <c r="E211" s="582">
        <f t="shared" ref="E211:O211" si="44">SUM(E210)</f>
        <v>1400</v>
      </c>
      <c r="F211" s="582">
        <f t="shared" si="44"/>
        <v>1</v>
      </c>
      <c r="G211" s="582">
        <f t="shared" si="44"/>
        <v>1400</v>
      </c>
      <c r="H211" s="582">
        <f t="shared" si="44"/>
        <v>36</v>
      </c>
      <c r="I211" s="582">
        <f t="shared" si="44"/>
        <v>1</v>
      </c>
      <c r="J211" s="582">
        <f t="shared" si="44"/>
        <v>0</v>
      </c>
      <c r="K211" s="582">
        <f t="shared" si="44"/>
        <v>1400</v>
      </c>
      <c r="L211" s="582">
        <f t="shared" si="44"/>
        <v>1400</v>
      </c>
      <c r="M211" s="582">
        <f t="shared" si="44"/>
        <v>1400</v>
      </c>
      <c r="N211" s="583">
        <f t="shared" si="44"/>
        <v>6.53</v>
      </c>
      <c r="O211" s="584">
        <f t="shared" si="44"/>
        <v>6.52</v>
      </c>
    </row>
    <row r="212" spans="1:16" ht="20.25">
      <c r="A212" s="181" t="s">
        <v>483</v>
      </c>
      <c r="B212" s="167"/>
      <c r="C212" s="167"/>
      <c r="D212" s="167"/>
      <c r="E212" s="167"/>
      <c r="F212" s="167"/>
      <c r="G212" s="167"/>
      <c r="H212" s="167"/>
      <c r="I212" s="167"/>
      <c r="J212" s="167"/>
      <c r="K212" s="167"/>
      <c r="L212" s="167"/>
      <c r="M212" s="167"/>
      <c r="N212" s="168"/>
      <c r="O212" s="168"/>
    </row>
    <row r="213" spans="1:16" s="234" customFormat="1">
      <c r="A213" s="108">
        <v>1</v>
      </c>
      <c r="B213" s="86" t="s">
        <v>395</v>
      </c>
      <c r="C213" s="109" t="s">
        <v>228</v>
      </c>
      <c r="D213" s="108">
        <v>63</v>
      </c>
      <c r="E213" s="108">
        <v>2268</v>
      </c>
      <c r="F213" s="108">
        <v>2</v>
      </c>
      <c r="G213" s="108">
        <v>4536</v>
      </c>
      <c r="H213" s="108">
        <v>63</v>
      </c>
      <c r="I213" s="108">
        <v>2</v>
      </c>
      <c r="J213" s="108">
        <v>493</v>
      </c>
      <c r="K213" s="108">
        <v>1525</v>
      </c>
      <c r="L213" s="108">
        <f>J213+K213</f>
        <v>2018</v>
      </c>
      <c r="M213" s="108">
        <f>L213*I213</f>
        <v>4036</v>
      </c>
      <c r="N213" s="149">
        <v>110</v>
      </c>
      <c r="O213" s="292">
        <v>108.42</v>
      </c>
    </row>
    <row r="214" spans="1:16" s="234" customFormat="1">
      <c r="A214" s="108">
        <f>A213+1</f>
        <v>2</v>
      </c>
      <c r="B214" s="86" t="s">
        <v>417</v>
      </c>
      <c r="C214" s="109" t="s">
        <v>418</v>
      </c>
      <c r="D214" s="108">
        <v>8</v>
      </c>
      <c r="E214" s="108">
        <v>200</v>
      </c>
      <c r="F214" s="108">
        <v>3</v>
      </c>
      <c r="G214" s="108">
        <v>600</v>
      </c>
      <c r="H214" s="108">
        <v>8</v>
      </c>
      <c r="I214" s="108">
        <v>3</v>
      </c>
      <c r="J214" s="108">
        <v>0</v>
      </c>
      <c r="K214" s="108">
        <v>165</v>
      </c>
      <c r="L214" s="108">
        <f>J214+K214</f>
        <v>165</v>
      </c>
      <c r="M214" s="108">
        <f>L214*I214</f>
        <v>495</v>
      </c>
      <c r="N214" s="293">
        <v>14</v>
      </c>
      <c r="O214" s="102">
        <v>13.55</v>
      </c>
    </row>
    <row r="215" spans="1:16" s="234" customFormat="1">
      <c r="A215" s="108">
        <f>A214+1</f>
        <v>3</v>
      </c>
      <c r="B215" s="258" t="s">
        <v>446</v>
      </c>
      <c r="C215" s="259" t="s">
        <v>446</v>
      </c>
      <c r="D215" s="108">
        <v>24</v>
      </c>
      <c r="E215" s="108">
        <v>384</v>
      </c>
      <c r="F215" s="108">
        <v>2</v>
      </c>
      <c r="G215" s="108">
        <v>768</v>
      </c>
      <c r="H215" s="108">
        <v>24</v>
      </c>
      <c r="I215" s="108">
        <v>2</v>
      </c>
      <c r="J215" s="108">
        <v>394</v>
      </c>
      <c r="K215" s="260">
        <v>19</v>
      </c>
      <c r="L215" s="108">
        <f>J215+K215</f>
        <v>413</v>
      </c>
      <c r="M215" s="108">
        <f>L215*I215</f>
        <v>826</v>
      </c>
      <c r="N215" s="149">
        <v>32</v>
      </c>
      <c r="O215" s="292">
        <v>31.67</v>
      </c>
    </row>
    <row r="216" spans="1:16" s="80" customFormat="1">
      <c r="A216" s="582"/>
      <c r="B216" s="1240" t="s">
        <v>1284</v>
      </c>
      <c r="C216" s="1240"/>
      <c r="D216" s="582">
        <f>SUM(D213:D215)</f>
        <v>95</v>
      </c>
      <c r="E216" s="582">
        <f>SUM(E213:E215)</f>
        <v>2852</v>
      </c>
      <c r="F216" s="582"/>
      <c r="G216" s="582">
        <f>SUM(G213:G215)</f>
        <v>5904</v>
      </c>
      <c r="H216" s="582">
        <f>SUM(H213:H215)</f>
        <v>95</v>
      </c>
      <c r="I216" s="582"/>
      <c r="J216" s="582">
        <f t="shared" ref="J216:O216" si="45">SUM(J213:J215)</f>
        <v>887</v>
      </c>
      <c r="K216" s="582">
        <f t="shared" si="45"/>
        <v>1709</v>
      </c>
      <c r="L216" s="582">
        <f t="shared" si="45"/>
        <v>2596</v>
      </c>
      <c r="M216" s="582">
        <f t="shared" si="45"/>
        <v>5357</v>
      </c>
      <c r="N216" s="583">
        <f t="shared" si="45"/>
        <v>156</v>
      </c>
      <c r="O216" s="584">
        <f t="shared" si="45"/>
        <v>153.63999999999999</v>
      </c>
    </row>
    <row r="217" spans="1:16" ht="18">
      <c r="A217" s="181" t="s">
        <v>479</v>
      </c>
      <c r="B217" s="164"/>
      <c r="C217" s="165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6"/>
      <c r="O217" s="166"/>
    </row>
    <row r="218" spans="1:16" s="234" customFormat="1" ht="24">
      <c r="A218" s="101">
        <v>1</v>
      </c>
      <c r="B218" s="139"/>
      <c r="C218" s="248" t="s">
        <v>881</v>
      </c>
      <c r="D218" s="249">
        <v>65</v>
      </c>
      <c r="E218" s="250">
        <v>2600</v>
      </c>
      <c r="F218" s="249">
        <v>2</v>
      </c>
      <c r="G218" s="250">
        <v>5200</v>
      </c>
      <c r="H218" s="249">
        <v>63</v>
      </c>
      <c r="I218" s="251">
        <v>2</v>
      </c>
      <c r="J218" s="249">
        <v>0</v>
      </c>
      <c r="K218" s="251">
        <v>2052</v>
      </c>
      <c r="L218" s="108">
        <f>J218+K218</f>
        <v>2052</v>
      </c>
      <c r="M218" s="108">
        <f t="shared" ref="M218:M225" si="46">L218*I218</f>
        <v>4104</v>
      </c>
      <c r="N218" s="252">
        <v>10</v>
      </c>
      <c r="O218" s="253">
        <v>7.52</v>
      </c>
    </row>
    <row r="219" spans="1:16" s="234" customFormat="1" ht="24">
      <c r="A219" s="101">
        <f>1+A218</f>
        <v>2</v>
      </c>
      <c r="B219" s="139"/>
      <c r="C219" s="248" t="s">
        <v>882</v>
      </c>
      <c r="D219" s="249">
        <v>100</v>
      </c>
      <c r="E219" s="250">
        <v>4000</v>
      </c>
      <c r="F219" s="249">
        <v>1</v>
      </c>
      <c r="G219" s="250">
        <v>4000</v>
      </c>
      <c r="H219" s="249">
        <v>95</v>
      </c>
      <c r="I219" s="251">
        <v>1</v>
      </c>
      <c r="J219" s="249">
        <v>97</v>
      </c>
      <c r="K219" s="251">
        <v>2615</v>
      </c>
      <c r="L219" s="108">
        <f t="shared" ref="L219:L229" si="47">J219+K219</f>
        <v>2712</v>
      </c>
      <c r="M219" s="108">
        <f t="shared" si="46"/>
        <v>2712</v>
      </c>
      <c r="N219" s="252">
        <v>8</v>
      </c>
      <c r="O219" s="254">
        <v>5.2</v>
      </c>
    </row>
    <row r="220" spans="1:16" s="234" customFormat="1" ht="24">
      <c r="A220" s="101">
        <f t="shared" ref="A220:A229" si="48">1+A219</f>
        <v>3</v>
      </c>
      <c r="B220" s="139"/>
      <c r="C220" s="248" t="s">
        <v>883</v>
      </c>
      <c r="D220" s="249">
        <v>40</v>
      </c>
      <c r="E220" s="250">
        <v>1600</v>
      </c>
      <c r="F220" s="249">
        <v>1</v>
      </c>
      <c r="G220" s="250">
        <v>1600</v>
      </c>
      <c r="H220" s="249">
        <v>49</v>
      </c>
      <c r="I220" s="251">
        <v>1</v>
      </c>
      <c r="J220" s="249">
        <v>0</v>
      </c>
      <c r="K220" s="251">
        <v>1669</v>
      </c>
      <c r="L220" s="108">
        <f t="shared" si="47"/>
        <v>1669</v>
      </c>
      <c r="M220" s="108">
        <f t="shared" si="46"/>
        <v>1669</v>
      </c>
      <c r="N220" s="252">
        <v>3</v>
      </c>
      <c r="O220" s="254">
        <v>3.01</v>
      </c>
    </row>
    <row r="221" spans="1:16" s="234" customFormat="1" ht="24">
      <c r="A221" s="101">
        <f t="shared" si="48"/>
        <v>4</v>
      </c>
      <c r="B221" s="139"/>
      <c r="C221" s="248" t="s">
        <v>884</v>
      </c>
      <c r="D221" s="249">
        <v>144</v>
      </c>
      <c r="E221" s="250">
        <v>2880</v>
      </c>
      <c r="F221" s="249">
        <v>120</v>
      </c>
      <c r="G221" s="250">
        <v>345600</v>
      </c>
      <c r="H221" s="249">
        <v>154</v>
      </c>
      <c r="I221" s="251">
        <v>93</v>
      </c>
      <c r="J221" s="249">
        <v>0</v>
      </c>
      <c r="K221" s="251">
        <v>3080</v>
      </c>
      <c r="L221" s="108">
        <f t="shared" si="47"/>
        <v>3080</v>
      </c>
      <c r="M221" s="108">
        <f t="shared" si="46"/>
        <v>286440</v>
      </c>
      <c r="N221" s="252">
        <v>70</v>
      </c>
      <c r="O221" s="254">
        <v>64.48</v>
      </c>
    </row>
    <row r="222" spans="1:16" s="234" customFormat="1" ht="24">
      <c r="A222" s="101">
        <f t="shared" si="48"/>
        <v>5</v>
      </c>
      <c r="B222" s="139"/>
      <c r="C222" s="248" t="s">
        <v>885</v>
      </c>
      <c r="D222" s="249">
        <v>6</v>
      </c>
      <c r="E222" s="250">
        <v>84</v>
      </c>
      <c r="F222" s="249">
        <v>3</v>
      </c>
      <c r="G222" s="250">
        <v>252</v>
      </c>
      <c r="H222" s="249">
        <v>8</v>
      </c>
      <c r="I222" s="251">
        <v>4</v>
      </c>
      <c r="J222" s="249">
        <v>0</v>
      </c>
      <c r="K222" s="251">
        <v>153</v>
      </c>
      <c r="L222" s="108">
        <f t="shared" si="47"/>
        <v>153</v>
      </c>
      <c r="M222" s="108">
        <f t="shared" si="46"/>
        <v>612</v>
      </c>
      <c r="N222" s="252">
        <v>4</v>
      </c>
      <c r="O222" s="254">
        <v>6.49</v>
      </c>
    </row>
    <row r="223" spans="1:16" s="234" customFormat="1" ht="24">
      <c r="A223" s="101">
        <f t="shared" si="48"/>
        <v>6</v>
      </c>
      <c r="B223" s="139"/>
      <c r="C223" s="248" t="s">
        <v>886</v>
      </c>
      <c r="D223" s="249">
        <v>12</v>
      </c>
      <c r="E223" s="250">
        <v>360</v>
      </c>
      <c r="F223" s="249">
        <v>2</v>
      </c>
      <c r="G223" s="250">
        <v>720</v>
      </c>
      <c r="H223" s="249">
        <v>12</v>
      </c>
      <c r="I223" s="251">
        <v>2</v>
      </c>
      <c r="J223" s="249">
        <v>139</v>
      </c>
      <c r="K223" s="251">
        <v>35</v>
      </c>
      <c r="L223" s="108">
        <f t="shared" si="47"/>
        <v>174</v>
      </c>
      <c r="M223" s="108">
        <f t="shared" si="46"/>
        <v>348</v>
      </c>
      <c r="N223" s="252">
        <v>2</v>
      </c>
      <c r="O223" s="254">
        <v>2.16</v>
      </c>
    </row>
    <row r="224" spans="1:16" s="234" customFormat="1" ht="24">
      <c r="A224" s="101">
        <f t="shared" si="48"/>
        <v>7</v>
      </c>
      <c r="B224" s="139"/>
      <c r="C224" s="248" t="s">
        <v>887</v>
      </c>
      <c r="D224" s="108">
        <v>12</v>
      </c>
      <c r="E224" s="250">
        <v>144</v>
      </c>
      <c r="F224" s="108">
        <v>2</v>
      </c>
      <c r="G224" s="250">
        <v>288</v>
      </c>
      <c r="H224" s="249">
        <v>17</v>
      </c>
      <c r="I224" s="251">
        <v>1</v>
      </c>
      <c r="J224" s="249">
        <v>182</v>
      </c>
      <c r="K224" s="251">
        <v>50</v>
      </c>
      <c r="L224" s="108">
        <f t="shared" si="47"/>
        <v>232</v>
      </c>
      <c r="M224" s="108">
        <f t="shared" si="46"/>
        <v>232</v>
      </c>
      <c r="N224" s="252">
        <v>3</v>
      </c>
      <c r="O224" s="254">
        <v>1.91</v>
      </c>
    </row>
    <row r="225" spans="1:15" s="234" customFormat="1" ht="24">
      <c r="A225" s="101">
        <f t="shared" si="48"/>
        <v>8</v>
      </c>
      <c r="B225" s="139"/>
      <c r="C225" s="248" t="s">
        <v>888</v>
      </c>
      <c r="D225" s="249">
        <v>12</v>
      </c>
      <c r="E225" s="250">
        <v>240</v>
      </c>
      <c r="F225" s="249">
        <v>2</v>
      </c>
      <c r="G225" s="250">
        <v>480</v>
      </c>
      <c r="H225" s="249">
        <v>17</v>
      </c>
      <c r="I225" s="251">
        <v>1</v>
      </c>
      <c r="J225" s="249">
        <v>189</v>
      </c>
      <c r="K225" s="251">
        <v>36</v>
      </c>
      <c r="L225" s="108">
        <f t="shared" si="47"/>
        <v>225</v>
      </c>
      <c r="M225" s="108">
        <f t="shared" si="46"/>
        <v>225</v>
      </c>
      <c r="N225" s="252">
        <v>5</v>
      </c>
      <c r="O225" s="254">
        <v>1.89</v>
      </c>
    </row>
    <row r="226" spans="1:15" s="234" customFormat="1" ht="24">
      <c r="A226" s="101">
        <f t="shared" si="48"/>
        <v>9</v>
      </c>
      <c r="B226" s="139"/>
      <c r="C226" s="248" t="s">
        <v>889</v>
      </c>
      <c r="D226" s="249">
        <v>9</v>
      </c>
      <c r="E226" s="250">
        <v>90</v>
      </c>
      <c r="F226" s="249">
        <v>1</v>
      </c>
      <c r="G226" s="250">
        <v>90</v>
      </c>
      <c r="H226" s="249">
        <v>6</v>
      </c>
      <c r="I226" s="251">
        <v>1</v>
      </c>
      <c r="J226" s="249">
        <v>4</v>
      </c>
      <c r="K226" s="251">
        <v>54</v>
      </c>
      <c r="L226" s="108">
        <f t="shared" si="47"/>
        <v>58</v>
      </c>
      <c r="M226" s="108">
        <f>L226*I226</f>
        <v>58</v>
      </c>
      <c r="N226" s="252">
        <v>1.5</v>
      </c>
      <c r="O226" s="254">
        <v>0.68</v>
      </c>
    </row>
    <row r="227" spans="1:15" s="234" customFormat="1" ht="36">
      <c r="A227" s="101">
        <f t="shared" si="48"/>
        <v>10</v>
      </c>
      <c r="B227" s="139"/>
      <c r="C227" s="248" t="s">
        <v>890</v>
      </c>
      <c r="D227" s="249">
        <v>4</v>
      </c>
      <c r="E227" s="250">
        <v>120</v>
      </c>
      <c r="F227" s="249">
        <v>2</v>
      </c>
      <c r="G227" s="250">
        <v>240</v>
      </c>
      <c r="H227" s="249">
        <v>0</v>
      </c>
      <c r="I227" s="251">
        <v>0</v>
      </c>
      <c r="J227" s="249">
        <v>0</v>
      </c>
      <c r="K227" s="251">
        <v>0</v>
      </c>
      <c r="L227" s="108">
        <f t="shared" si="47"/>
        <v>0</v>
      </c>
      <c r="M227" s="108">
        <f>L227*I227</f>
        <v>0</v>
      </c>
      <c r="N227" s="252">
        <v>2.5</v>
      </c>
      <c r="O227" s="254">
        <v>0</v>
      </c>
    </row>
    <row r="228" spans="1:15" s="234" customFormat="1">
      <c r="A228" s="101">
        <f t="shared" si="48"/>
        <v>11</v>
      </c>
      <c r="B228" s="139"/>
      <c r="C228" s="255" t="s">
        <v>891</v>
      </c>
      <c r="D228" s="249">
        <v>2</v>
      </c>
      <c r="E228" s="250">
        <v>60</v>
      </c>
      <c r="F228" s="249">
        <v>2</v>
      </c>
      <c r="G228" s="250">
        <v>120</v>
      </c>
      <c r="H228" s="249">
        <v>1</v>
      </c>
      <c r="I228" s="251">
        <v>1</v>
      </c>
      <c r="J228" s="249">
        <v>26</v>
      </c>
      <c r="K228" s="251">
        <v>1</v>
      </c>
      <c r="L228" s="108">
        <f t="shared" si="47"/>
        <v>27</v>
      </c>
      <c r="M228" s="108">
        <f>L228*I228</f>
        <v>27</v>
      </c>
      <c r="N228" s="252">
        <v>1</v>
      </c>
      <c r="O228" s="254">
        <v>0.31</v>
      </c>
    </row>
    <row r="229" spans="1:15" s="234" customFormat="1" ht="24">
      <c r="A229" s="101">
        <f t="shared" si="48"/>
        <v>12</v>
      </c>
      <c r="B229" s="139"/>
      <c r="C229" s="248" t="s">
        <v>938</v>
      </c>
      <c r="D229" s="256">
        <v>2</v>
      </c>
      <c r="E229" s="256">
        <v>30</v>
      </c>
      <c r="F229" s="256">
        <v>5</v>
      </c>
      <c r="G229" s="256">
        <v>150</v>
      </c>
      <c r="H229" s="249">
        <v>2</v>
      </c>
      <c r="I229" s="251">
        <v>4</v>
      </c>
      <c r="J229" s="249">
        <v>30</v>
      </c>
      <c r="K229" s="251">
        <v>0</v>
      </c>
      <c r="L229" s="108">
        <f t="shared" si="47"/>
        <v>30</v>
      </c>
      <c r="M229" s="108">
        <f>L229*I229</f>
        <v>120</v>
      </c>
      <c r="N229" s="257">
        <v>1.5</v>
      </c>
      <c r="O229" s="254">
        <v>0.85</v>
      </c>
    </row>
    <row r="230" spans="1:15" s="80" customFormat="1">
      <c r="A230" s="582"/>
      <c r="B230" s="1240" t="s">
        <v>1285</v>
      </c>
      <c r="C230" s="1240" t="s">
        <v>480</v>
      </c>
      <c r="D230" s="582">
        <f>SUM(D218:D229)</f>
        <v>408</v>
      </c>
      <c r="E230" s="582">
        <f t="shared" ref="E230:O230" si="49">SUM(E218:E229)</f>
        <v>12208</v>
      </c>
      <c r="F230" s="582">
        <f t="shared" si="49"/>
        <v>143</v>
      </c>
      <c r="G230" s="582">
        <f t="shared" si="49"/>
        <v>358740</v>
      </c>
      <c r="H230" s="582">
        <f t="shared" si="49"/>
        <v>424</v>
      </c>
      <c r="I230" s="582">
        <f t="shared" si="49"/>
        <v>111</v>
      </c>
      <c r="J230" s="582">
        <f t="shared" si="49"/>
        <v>667</v>
      </c>
      <c r="K230" s="582">
        <f t="shared" si="49"/>
        <v>9745</v>
      </c>
      <c r="L230" s="582">
        <f t="shared" si="49"/>
        <v>10412</v>
      </c>
      <c r="M230" s="582">
        <f t="shared" si="49"/>
        <v>296547</v>
      </c>
      <c r="N230" s="583">
        <f t="shared" si="49"/>
        <v>111.5</v>
      </c>
      <c r="O230" s="584">
        <f t="shared" si="49"/>
        <v>94.5</v>
      </c>
    </row>
    <row r="231" spans="1:15" ht="20.25">
      <c r="A231" s="181" t="s">
        <v>704</v>
      </c>
      <c r="B231" s="167"/>
      <c r="C231" s="167"/>
      <c r="D231" s="167"/>
      <c r="E231" s="167"/>
      <c r="F231" s="167"/>
      <c r="G231" s="167"/>
      <c r="H231" s="167"/>
      <c r="I231" s="167"/>
      <c r="J231" s="167"/>
      <c r="K231" s="167"/>
      <c r="L231" s="167"/>
      <c r="M231" s="167"/>
      <c r="N231" s="168"/>
      <c r="O231" s="168"/>
    </row>
    <row r="232" spans="1:15" s="234" customFormat="1">
      <c r="A232" s="192">
        <v>1</v>
      </c>
      <c r="B232" s="193"/>
      <c r="C232" s="244" t="s">
        <v>699</v>
      </c>
      <c r="D232" s="192"/>
      <c r="E232" s="192"/>
      <c r="F232" s="192"/>
      <c r="G232" s="192"/>
      <c r="H232" s="192">
        <v>1</v>
      </c>
      <c r="I232" s="192">
        <v>2</v>
      </c>
      <c r="J232" s="192">
        <f>420-38</f>
        <v>382</v>
      </c>
      <c r="K232" s="192">
        <v>38</v>
      </c>
      <c r="L232" s="192">
        <v>420</v>
      </c>
      <c r="M232" s="192">
        <f>L232*I232</f>
        <v>840</v>
      </c>
      <c r="N232" s="245">
        <v>12.75</v>
      </c>
      <c r="O232" s="245">
        <v>12.75</v>
      </c>
    </row>
    <row r="233" spans="1:15" s="234" customFormat="1" ht="24">
      <c r="A233" s="246">
        <v>2</v>
      </c>
      <c r="B233" s="247"/>
      <c r="C233" s="244" t="s">
        <v>700</v>
      </c>
      <c r="D233" s="192"/>
      <c r="E233" s="192"/>
      <c r="F233" s="192"/>
      <c r="G233" s="192"/>
      <c r="H233" s="192">
        <v>2</v>
      </c>
      <c r="I233" s="192">
        <v>1</v>
      </c>
      <c r="J233" s="192">
        <v>61</v>
      </c>
      <c r="K233" s="192">
        <v>1</v>
      </c>
      <c r="L233" s="192">
        <f>J233+K233</f>
        <v>62</v>
      </c>
      <c r="M233" s="192">
        <f>L233*I233</f>
        <v>62</v>
      </c>
      <c r="N233" s="245">
        <v>3.64</v>
      </c>
      <c r="O233" s="245">
        <v>3.64</v>
      </c>
    </row>
    <row r="234" spans="1:15" s="234" customFormat="1" ht="48">
      <c r="A234" s="192">
        <v>3</v>
      </c>
      <c r="B234" s="247"/>
      <c r="C234" s="244" t="s">
        <v>701</v>
      </c>
      <c r="D234" s="192"/>
      <c r="E234" s="192"/>
      <c r="F234" s="192"/>
      <c r="G234" s="192"/>
      <c r="H234" s="192">
        <v>7</v>
      </c>
      <c r="I234" s="192">
        <v>2</v>
      </c>
      <c r="J234" s="192">
        <v>193</v>
      </c>
      <c r="K234" s="192">
        <v>17</v>
      </c>
      <c r="L234" s="192">
        <f>J234+K234</f>
        <v>210</v>
      </c>
      <c r="M234" s="192">
        <f>L234*I234</f>
        <v>420</v>
      </c>
      <c r="N234" s="245">
        <v>12.79</v>
      </c>
      <c r="O234" s="245">
        <v>12.79</v>
      </c>
    </row>
    <row r="235" spans="1:15" s="234" customFormat="1">
      <c r="A235" s="246">
        <v>4</v>
      </c>
      <c r="B235" s="247"/>
      <c r="C235" s="244" t="s">
        <v>702</v>
      </c>
      <c r="D235" s="192"/>
      <c r="E235" s="192"/>
      <c r="F235" s="192"/>
      <c r="G235" s="192"/>
      <c r="H235" s="192">
        <v>1</v>
      </c>
      <c r="I235" s="192">
        <v>2</v>
      </c>
      <c r="J235" s="192">
        <v>39</v>
      </c>
      <c r="K235" s="192">
        <v>2</v>
      </c>
      <c r="L235" s="192">
        <f>J235+K235</f>
        <v>41</v>
      </c>
      <c r="M235" s="192">
        <f>L235*I235</f>
        <v>82</v>
      </c>
      <c r="N235" s="245">
        <v>2.5299999999999998</v>
      </c>
      <c r="O235" s="245">
        <v>2.5299999999999998</v>
      </c>
    </row>
    <row r="236" spans="1:15" s="80" customFormat="1" ht="15" customHeight="1">
      <c r="A236" s="582"/>
      <c r="B236" s="1240" t="s">
        <v>1286</v>
      </c>
      <c r="C236" s="1240" t="s">
        <v>480</v>
      </c>
      <c r="D236" s="582"/>
      <c r="E236" s="582"/>
      <c r="F236" s="582"/>
      <c r="G236" s="582"/>
      <c r="H236" s="582">
        <f>SUM(H232:H235)</f>
        <v>11</v>
      </c>
      <c r="I236" s="582"/>
      <c r="J236" s="582">
        <f t="shared" ref="J236:O236" si="50">SUM(J232:J235)</f>
        <v>675</v>
      </c>
      <c r="K236" s="582">
        <f t="shared" si="50"/>
        <v>58</v>
      </c>
      <c r="L236" s="582">
        <f t="shared" si="50"/>
        <v>733</v>
      </c>
      <c r="M236" s="582">
        <f t="shared" si="50"/>
        <v>1404</v>
      </c>
      <c r="N236" s="583">
        <f t="shared" si="50"/>
        <v>31.71</v>
      </c>
      <c r="O236" s="584">
        <f t="shared" si="50"/>
        <v>31.71</v>
      </c>
    </row>
    <row r="237" spans="1:15" ht="18">
      <c r="A237" s="181" t="s">
        <v>333</v>
      </c>
      <c r="B237" s="164"/>
      <c r="C237" s="165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66"/>
      <c r="O237" s="138"/>
    </row>
    <row r="238" spans="1:15" s="231" customFormat="1" ht="36">
      <c r="A238" s="101">
        <v>1</v>
      </c>
      <c r="B238" s="108" t="s">
        <v>104</v>
      </c>
      <c r="C238" s="96" t="s">
        <v>334</v>
      </c>
      <c r="D238" s="108">
        <v>6</v>
      </c>
      <c r="E238" s="108">
        <f>34+34+34</f>
        <v>102</v>
      </c>
      <c r="F238" s="108">
        <v>3</v>
      </c>
      <c r="G238" s="108">
        <f>E238*F238</f>
        <v>306</v>
      </c>
      <c r="H238" s="108">
        <v>6</v>
      </c>
      <c r="I238" s="108">
        <v>3</v>
      </c>
      <c r="J238" s="240">
        <f>25+27+26</f>
        <v>78</v>
      </c>
      <c r="K238" s="241">
        <f>9+7+8</f>
        <v>24</v>
      </c>
      <c r="L238" s="242">
        <f>J238+K238</f>
        <v>102</v>
      </c>
      <c r="M238" s="241">
        <f>L238*I238</f>
        <v>306</v>
      </c>
      <c r="N238" s="243">
        <f>1.927+1.865+2.63</f>
        <v>6.4219999999999997</v>
      </c>
      <c r="O238" s="243">
        <f>1.92+1.86+2.62</f>
        <v>6.4</v>
      </c>
    </row>
    <row r="239" spans="1:15" s="82" customFormat="1" ht="15" customHeight="1">
      <c r="A239" s="582"/>
      <c r="B239" s="1240" t="s">
        <v>1287</v>
      </c>
      <c r="C239" s="1240"/>
      <c r="D239" s="582">
        <f>SUM(D238)</f>
        <v>6</v>
      </c>
      <c r="E239" s="582">
        <f t="shared" ref="E239:O239" si="51">SUM(E238)</f>
        <v>102</v>
      </c>
      <c r="F239" s="582">
        <f t="shared" si="51"/>
        <v>3</v>
      </c>
      <c r="G239" s="582">
        <f t="shared" si="51"/>
        <v>306</v>
      </c>
      <c r="H239" s="582">
        <f t="shared" si="51"/>
        <v>6</v>
      </c>
      <c r="I239" s="582"/>
      <c r="J239" s="582">
        <f t="shared" si="51"/>
        <v>78</v>
      </c>
      <c r="K239" s="582">
        <f t="shared" si="51"/>
        <v>24</v>
      </c>
      <c r="L239" s="582">
        <f t="shared" si="51"/>
        <v>102</v>
      </c>
      <c r="M239" s="582">
        <f t="shared" si="51"/>
        <v>306</v>
      </c>
      <c r="N239" s="583">
        <f t="shared" si="51"/>
        <v>6.4219999999999997</v>
      </c>
      <c r="O239" s="584">
        <f t="shared" si="51"/>
        <v>6.4</v>
      </c>
    </row>
    <row r="240" spans="1:15" ht="20.25">
      <c r="A240" s="181" t="s">
        <v>84</v>
      </c>
      <c r="B240" s="167"/>
      <c r="C240" s="167"/>
      <c r="D240" s="167"/>
      <c r="E240" s="167"/>
      <c r="F240" s="167"/>
      <c r="G240" s="167"/>
      <c r="H240" s="167"/>
      <c r="I240" s="167"/>
      <c r="J240" s="167"/>
      <c r="K240" s="167"/>
      <c r="L240" s="167"/>
      <c r="M240" s="167"/>
      <c r="N240" s="168"/>
      <c r="O240" s="168"/>
    </row>
    <row r="241" spans="1:15" s="234" customFormat="1">
      <c r="A241" s="237">
        <v>1</v>
      </c>
      <c r="B241" s="237" t="s">
        <v>203</v>
      </c>
      <c r="C241" s="238" t="s">
        <v>396</v>
      </c>
      <c r="D241" s="237">
        <v>4</v>
      </c>
      <c r="E241" s="237">
        <v>140</v>
      </c>
      <c r="F241" s="237">
        <v>30</v>
      </c>
      <c r="G241" s="237">
        <v>4200</v>
      </c>
      <c r="H241" s="237">
        <v>4</v>
      </c>
      <c r="I241" s="237">
        <v>30</v>
      </c>
      <c r="J241" s="237">
        <v>128</v>
      </c>
      <c r="K241" s="237">
        <v>12</v>
      </c>
      <c r="L241" s="237">
        <v>140</v>
      </c>
      <c r="M241" s="237">
        <v>4200</v>
      </c>
      <c r="N241" s="146">
        <v>74</v>
      </c>
      <c r="O241" s="146">
        <v>72</v>
      </c>
    </row>
    <row r="242" spans="1:15" s="234" customFormat="1" ht="24">
      <c r="A242" s="237">
        <v>2</v>
      </c>
      <c r="B242" s="237" t="s">
        <v>397</v>
      </c>
      <c r="C242" s="239" t="s">
        <v>684</v>
      </c>
      <c r="D242" s="237">
        <v>3</v>
      </c>
      <c r="E242" s="237">
        <v>255</v>
      </c>
      <c r="F242" s="237">
        <v>1</v>
      </c>
      <c r="G242" s="237">
        <v>255</v>
      </c>
      <c r="H242" s="237">
        <v>3</v>
      </c>
      <c r="I242" s="237">
        <v>1</v>
      </c>
      <c r="J242" s="237">
        <v>255</v>
      </c>
      <c r="K242" s="237">
        <v>0</v>
      </c>
      <c r="L242" s="237">
        <v>255</v>
      </c>
      <c r="M242" s="237">
        <v>255</v>
      </c>
      <c r="N242" s="146">
        <v>3.82</v>
      </c>
      <c r="O242" s="146">
        <v>3.82</v>
      </c>
    </row>
    <row r="243" spans="1:15" s="234" customFormat="1" ht="24">
      <c r="A243" s="237">
        <v>3</v>
      </c>
      <c r="B243" s="237" t="s">
        <v>397</v>
      </c>
      <c r="C243" s="239" t="s">
        <v>684</v>
      </c>
      <c r="D243" s="237">
        <v>1</v>
      </c>
      <c r="E243" s="237">
        <v>180</v>
      </c>
      <c r="F243" s="237">
        <v>1</v>
      </c>
      <c r="G243" s="237">
        <v>180</v>
      </c>
      <c r="H243" s="237">
        <v>1</v>
      </c>
      <c r="I243" s="237">
        <v>1</v>
      </c>
      <c r="J243" s="237">
        <v>165</v>
      </c>
      <c r="K243" s="237">
        <v>15</v>
      </c>
      <c r="L243" s="237">
        <v>180</v>
      </c>
      <c r="M243" s="237">
        <v>180</v>
      </c>
      <c r="N243" s="146">
        <v>3.8</v>
      </c>
      <c r="O243" s="146">
        <v>3.8</v>
      </c>
    </row>
    <row r="244" spans="1:15" s="234" customFormat="1">
      <c r="A244" s="237">
        <v>4</v>
      </c>
      <c r="B244" s="237" t="s">
        <v>685</v>
      </c>
      <c r="C244" s="239" t="s">
        <v>686</v>
      </c>
      <c r="D244" s="237">
        <v>1</v>
      </c>
      <c r="E244" s="237">
        <v>70</v>
      </c>
      <c r="F244" s="237">
        <v>1</v>
      </c>
      <c r="G244" s="237">
        <v>70</v>
      </c>
      <c r="H244" s="237">
        <v>1</v>
      </c>
      <c r="I244" s="237">
        <v>1</v>
      </c>
      <c r="J244" s="237">
        <v>63</v>
      </c>
      <c r="K244" s="237">
        <v>7</v>
      </c>
      <c r="L244" s="237">
        <v>70</v>
      </c>
      <c r="M244" s="237">
        <v>70</v>
      </c>
      <c r="N244" s="146">
        <v>0.84</v>
      </c>
      <c r="O244" s="146">
        <v>0.78</v>
      </c>
    </row>
    <row r="245" spans="1:15" s="234" customFormat="1" ht="24">
      <c r="A245" s="237">
        <v>5</v>
      </c>
      <c r="B245" s="237" t="s">
        <v>687</v>
      </c>
      <c r="C245" s="239" t="s">
        <v>688</v>
      </c>
      <c r="D245" s="237">
        <v>3</v>
      </c>
      <c r="E245" s="237">
        <v>195</v>
      </c>
      <c r="F245" s="237">
        <v>1</v>
      </c>
      <c r="G245" s="237">
        <v>195</v>
      </c>
      <c r="H245" s="237">
        <v>3</v>
      </c>
      <c r="I245" s="237">
        <v>1</v>
      </c>
      <c r="J245" s="237">
        <v>195</v>
      </c>
      <c r="K245" s="237">
        <v>0</v>
      </c>
      <c r="L245" s="237">
        <v>195</v>
      </c>
      <c r="M245" s="237">
        <v>195</v>
      </c>
      <c r="N245" s="146">
        <v>1.05</v>
      </c>
      <c r="O245" s="146">
        <v>1.05</v>
      </c>
    </row>
    <row r="246" spans="1:15" s="234" customFormat="1" ht="24">
      <c r="A246" s="237">
        <v>6</v>
      </c>
      <c r="B246" s="237" t="s">
        <v>689</v>
      </c>
      <c r="C246" s="239" t="s">
        <v>690</v>
      </c>
      <c r="D246" s="237">
        <v>3</v>
      </c>
      <c r="E246" s="237">
        <v>309</v>
      </c>
      <c r="F246" s="237">
        <v>1</v>
      </c>
      <c r="G246" s="237">
        <v>309</v>
      </c>
      <c r="H246" s="237">
        <v>3</v>
      </c>
      <c r="I246" s="237">
        <v>1</v>
      </c>
      <c r="J246" s="237">
        <v>309</v>
      </c>
      <c r="K246" s="237">
        <v>0</v>
      </c>
      <c r="L246" s="237">
        <v>309</v>
      </c>
      <c r="M246" s="237">
        <v>309</v>
      </c>
      <c r="N246" s="146">
        <v>1.36</v>
      </c>
      <c r="O246" s="146">
        <v>1.36</v>
      </c>
    </row>
    <row r="247" spans="1:15" s="234" customFormat="1" ht="36">
      <c r="A247" s="237">
        <v>7</v>
      </c>
      <c r="B247" s="237" t="s">
        <v>399</v>
      </c>
      <c r="C247" s="239" t="s">
        <v>655</v>
      </c>
      <c r="D247" s="237">
        <v>46</v>
      </c>
      <c r="E247" s="237">
        <v>1932</v>
      </c>
      <c r="F247" s="237">
        <v>2</v>
      </c>
      <c r="G247" s="237">
        <v>3804</v>
      </c>
      <c r="H247" s="237">
        <v>46</v>
      </c>
      <c r="I247" s="237">
        <v>2</v>
      </c>
      <c r="J247" s="237">
        <v>1453</v>
      </c>
      <c r="K247" s="237">
        <v>403</v>
      </c>
      <c r="L247" s="237">
        <v>1856</v>
      </c>
      <c r="M247" s="237">
        <v>3712</v>
      </c>
      <c r="N247" s="146">
        <v>38.4</v>
      </c>
      <c r="O247" s="146">
        <v>61.5</v>
      </c>
    </row>
    <row r="248" spans="1:15" s="234" customFormat="1" ht="24">
      <c r="A248" s="237">
        <v>8</v>
      </c>
      <c r="B248" s="237" t="s">
        <v>400</v>
      </c>
      <c r="C248" s="239" t="s">
        <v>691</v>
      </c>
      <c r="D248" s="237">
        <v>3</v>
      </c>
      <c r="E248" s="237">
        <v>92</v>
      </c>
      <c r="F248" s="237">
        <v>2</v>
      </c>
      <c r="G248" s="237">
        <v>184</v>
      </c>
      <c r="H248" s="237">
        <v>3</v>
      </c>
      <c r="I248" s="237">
        <v>2</v>
      </c>
      <c r="J248" s="237">
        <v>78</v>
      </c>
      <c r="K248" s="237">
        <v>0</v>
      </c>
      <c r="L248" s="237">
        <v>78</v>
      </c>
      <c r="M248" s="237">
        <v>156</v>
      </c>
      <c r="N248" s="146">
        <v>1.96</v>
      </c>
      <c r="O248" s="146">
        <v>3.42</v>
      </c>
    </row>
    <row r="249" spans="1:15" s="80" customFormat="1">
      <c r="A249" s="582"/>
      <c r="B249" s="1240" t="s">
        <v>1288</v>
      </c>
      <c r="C249" s="1240"/>
      <c r="D249" s="582">
        <f>SUM(D241:D248)</f>
        <v>64</v>
      </c>
      <c r="E249" s="582">
        <f t="shared" ref="E249:O249" si="52">SUM(E241:E248)</f>
        <v>3173</v>
      </c>
      <c r="F249" s="582"/>
      <c r="G249" s="582">
        <f t="shared" si="52"/>
        <v>9197</v>
      </c>
      <c r="H249" s="582">
        <f t="shared" si="52"/>
        <v>64</v>
      </c>
      <c r="I249" s="582">
        <f t="shared" si="52"/>
        <v>39</v>
      </c>
      <c r="J249" s="582">
        <f t="shared" si="52"/>
        <v>2646</v>
      </c>
      <c r="K249" s="582">
        <f t="shared" si="52"/>
        <v>437</v>
      </c>
      <c r="L249" s="582">
        <f t="shared" si="52"/>
        <v>3083</v>
      </c>
      <c r="M249" s="582">
        <f t="shared" si="52"/>
        <v>9077</v>
      </c>
      <c r="N249" s="583">
        <f t="shared" si="52"/>
        <v>125.22999999999998</v>
      </c>
      <c r="O249" s="584">
        <f t="shared" si="52"/>
        <v>147.72999999999999</v>
      </c>
    </row>
    <row r="250" spans="1:15" ht="20.25">
      <c r="A250" s="181" t="s">
        <v>484</v>
      </c>
      <c r="B250" s="167"/>
      <c r="C250" s="167"/>
      <c r="D250" s="167"/>
      <c r="E250" s="167"/>
      <c r="F250" s="167"/>
      <c r="G250" s="167"/>
      <c r="H250" s="167"/>
      <c r="I250" s="167"/>
      <c r="J250" s="167"/>
      <c r="K250" s="167"/>
      <c r="L250" s="167"/>
      <c r="M250" s="167"/>
      <c r="N250" s="168"/>
      <c r="O250" s="168"/>
    </row>
    <row r="251" spans="1:15" s="234" customFormat="1" ht="36">
      <c r="A251" s="108">
        <v>1</v>
      </c>
      <c r="B251" s="235" t="s">
        <v>401</v>
      </c>
      <c r="C251" s="232" t="s">
        <v>232</v>
      </c>
      <c r="D251" s="108">
        <v>2</v>
      </c>
      <c r="E251" s="108">
        <v>60</v>
      </c>
      <c r="F251" s="108">
        <v>2</v>
      </c>
      <c r="G251" s="108">
        <v>120</v>
      </c>
      <c r="H251" s="256">
        <v>1</v>
      </c>
      <c r="I251" s="256">
        <v>2</v>
      </c>
      <c r="J251" s="256">
        <v>28</v>
      </c>
      <c r="K251" s="256">
        <v>0</v>
      </c>
      <c r="L251" s="256">
        <v>28</v>
      </c>
      <c r="M251" s="256">
        <v>56</v>
      </c>
      <c r="N251" s="149">
        <v>1.1499999999999999</v>
      </c>
      <c r="O251" s="299">
        <v>1.1499999999999999</v>
      </c>
    </row>
    <row r="252" spans="1:15" s="234" customFormat="1">
      <c r="A252" s="108">
        <f>A251+1</f>
        <v>2</v>
      </c>
      <c r="B252" s="235" t="s">
        <v>402</v>
      </c>
      <c r="C252" s="232" t="s">
        <v>233</v>
      </c>
      <c r="D252" s="108">
        <v>1</v>
      </c>
      <c r="E252" s="108">
        <v>28</v>
      </c>
      <c r="F252" s="108">
        <v>5</v>
      </c>
      <c r="G252" s="108">
        <v>140</v>
      </c>
      <c r="H252" s="256"/>
      <c r="I252" s="256"/>
      <c r="J252" s="256"/>
      <c r="K252" s="256"/>
      <c r="L252" s="256"/>
      <c r="M252" s="256"/>
      <c r="N252" s="149"/>
      <c r="O252" s="299"/>
    </row>
    <row r="253" spans="1:15" s="234" customFormat="1">
      <c r="A253" s="108">
        <f t="shared" ref="A253:A265" si="53">A252+1</f>
        <v>3</v>
      </c>
      <c r="B253" s="235" t="s">
        <v>403</v>
      </c>
      <c r="C253" s="232" t="s">
        <v>357</v>
      </c>
      <c r="D253" s="108">
        <v>93</v>
      </c>
      <c r="E253" s="108">
        <v>1395</v>
      </c>
      <c r="F253" s="108">
        <v>3</v>
      </c>
      <c r="G253" s="108">
        <v>4185</v>
      </c>
      <c r="H253" s="256">
        <v>76</v>
      </c>
      <c r="I253" s="256">
        <v>3</v>
      </c>
      <c r="J253" s="256">
        <v>0</v>
      </c>
      <c r="K253" s="256">
        <v>15</v>
      </c>
      <c r="L253" s="256">
        <v>15</v>
      </c>
      <c r="M253" s="256">
        <v>3420</v>
      </c>
      <c r="N253" s="149">
        <v>30.6</v>
      </c>
      <c r="O253" s="299">
        <v>25.01</v>
      </c>
    </row>
    <row r="254" spans="1:15" s="234" customFormat="1" ht="24">
      <c r="A254" s="108">
        <f t="shared" si="53"/>
        <v>4</v>
      </c>
      <c r="B254" s="235"/>
      <c r="C254" s="232" t="s">
        <v>581</v>
      </c>
      <c r="D254" s="108">
        <v>78</v>
      </c>
      <c r="E254" s="108">
        <v>1170</v>
      </c>
      <c r="F254" s="108">
        <v>2</v>
      </c>
      <c r="G254" s="108">
        <v>2340</v>
      </c>
      <c r="H254" s="108">
        <v>78</v>
      </c>
      <c r="I254" s="108">
        <v>2</v>
      </c>
      <c r="J254" s="108">
        <v>0</v>
      </c>
      <c r="K254" s="108">
        <v>15</v>
      </c>
      <c r="L254" s="108">
        <v>15</v>
      </c>
      <c r="M254" s="108">
        <v>2340</v>
      </c>
      <c r="N254" s="149">
        <v>18.21</v>
      </c>
      <c r="O254" s="149">
        <v>18.21</v>
      </c>
    </row>
    <row r="255" spans="1:15" s="234" customFormat="1">
      <c r="A255" s="108">
        <f t="shared" si="53"/>
        <v>5</v>
      </c>
      <c r="B255" s="235" t="s">
        <v>404</v>
      </c>
      <c r="C255" s="232" t="s">
        <v>358</v>
      </c>
      <c r="D255" s="108">
        <v>93</v>
      </c>
      <c r="E255" s="108">
        <v>1395</v>
      </c>
      <c r="F255" s="108">
        <v>1</v>
      </c>
      <c r="G255" s="108">
        <v>1395</v>
      </c>
      <c r="H255" s="256">
        <v>77</v>
      </c>
      <c r="I255" s="256">
        <v>1</v>
      </c>
      <c r="J255" s="256">
        <v>0</v>
      </c>
      <c r="K255" s="256">
        <v>15</v>
      </c>
      <c r="L255" s="256">
        <v>15</v>
      </c>
      <c r="M255" s="256">
        <v>1155</v>
      </c>
      <c r="N255" s="149">
        <v>13.21</v>
      </c>
      <c r="O255" s="299">
        <v>10.94</v>
      </c>
    </row>
    <row r="256" spans="1:15" s="234" customFormat="1">
      <c r="A256" s="108">
        <f t="shared" si="53"/>
        <v>6</v>
      </c>
      <c r="B256" s="235"/>
      <c r="C256" s="232" t="s">
        <v>582</v>
      </c>
      <c r="D256" s="108">
        <v>74</v>
      </c>
      <c r="E256" s="108">
        <v>1110</v>
      </c>
      <c r="F256" s="108">
        <v>2</v>
      </c>
      <c r="G256" s="108">
        <v>2220</v>
      </c>
      <c r="H256" s="108">
        <v>74</v>
      </c>
      <c r="I256" s="108">
        <v>2</v>
      </c>
      <c r="J256" s="108">
        <v>0</v>
      </c>
      <c r="K256" s="108">
        <v>15</v>
      </c>
      <c r="L256" s="108">
        <v>15</v>
      </c>
      <c r="M256" s="108">
        <v>2220</v>
      </c>
      <c r="N256" s="149">
        <v>18.21</v>
      </c>
      <c r="O256" s="149">
        <v>18.21</v>
      </c>
    </row>
    <row r="257" spans="1:15" s="234" customFormat="1" ht="24">
      <c r="A257" s="108">
        <f t="shared" si="53"/>
        <v>7</v>
      </c>
      <c r="B257" s="235" t="s">
        <v>405</v>
      </c>
      <c r="C257" s="232" t="s">
        <v>359</v>
      </c>
      <c r="D257" s="108">
        <v>93</v>
      </c>
      <c r="E257" s="108">
        <v>1395</v>
      </c>
      <c r="F257" s="108">
        <v>5</v>
      </c>
      <c r="G257" s="108">
        <v>6975</v>
      </c>
      <c r="H257" s="256">
        <v>50</v>
      </c>
      <c r="I257" s="256">
        <v>5</v>
      </c>
      <c r="J257" s="256">
        <v>0</v>
      </c>
      <c r="K257" s="256">
        <v>15</v>
      </c>
      <c r="L257" s="256">
        <v>15</v>
      </c>
      <c r="M257" s="256">
        <v>3750</v>
      </c>
      <c r="N257" s="149">
        <v>59.99</v>
      </c>
      <c r="O257" s="299">
        <v>32.25</v>
      </c>
    </row>
    <row r="258" spans="1:15" s="234" customFormat="1" ht="24">
      <c r="A258" s="108">
        <f t="shared" si="53"/>
        <v>8</v>
      </c>
      <c r="B258" s="235" t="s">
        <v>407</v>
      </c>
      <c r="C258" s="232" t="s">
        <v>361</v>
      </c>
      <c r="D258" s="108">
        <v>14</v>
      </c>
      <c r="E258" s="108">
        <v>105</v>
      </c>
      <c r="F258" s="108">
        <v>2</v>
      </c>
      <c r="G258" s="108">
        <v>560</v>
      </c>
      <c r="H258" s="108">
        <v>14</v>
      </c>
      <c r="I258" s="108">
        <v>2</v>
      </c>
      <c r="J258" s="108">
        <v>20</v>
      </c>
      <c r="K258" s="108">
        <v>0</v>
      </c>
      <c r="L258" s="108">
        <v>20</v>
      </c>
      <c r="M258" s="108">
        <v>560</v>
      </c>
      <c r="N258" s="149">
        <v>4.2699999999999996</v>
      </c>
      <c r="O258" s="149">
        <v>4.2699999999999996</v>
      </c>
    </row>
    <row r="259" spans="1:15" s="234" customFormat="1" ht="24">
      <c r="A259" s="108">
        <f t="shared" si="53"/>
        <v>9</v>
      </c>
      <c r="B259" s="235" t="s">
        <v>406</v>
      </c>
      <c r="C259" s="232" t="s">
        <v>360</v>
      </c>
      <c r="D259" s="108">
        <v>21</v>
      </c>
      <c r="E259" s="108">
        <v>105</v>
      </c>
      <c r="F259" s="108">
        <v>4</v>
      </c>
      <c r="G259" s="108">
        <v>420</v>
      </c>
      <c r="H259" s="108">
        <v>0</v>
      </c>
      <c r="I259" s="108">
        <v>0</v>
      </c>
      <c r="J259" s="108">
        <v>0</v>
      </c>
      <c r="K259" s="108">
        <v>0</v>
      </c>
      <c r="L259" s="108">
        <v>0</v>
      </c>
      <c r="M259" s="108">
        <v>0</v>
      </c>
      <c r="N259" s="149">
        <v>0</v>
      </c>
      <c r="O259" s="149">
        <v>0</v>
      </c>
    </row>
    <row r="260" spans="1:15" s="234" customFormat="1" ht="26.25" customHeight="1">
      <c r="A260" s="108">
        <f t="shared" si="53"/>
        <v>10</v>
      </c>
      <c r="C260" s="232" t="s">
        <v>361</v>
      </c>
      <c r="D260" s="260">
        <v>21</v>
      </c>
      <c r="E260" s="260">
        <v>105</v>
      </c>
      <c r="F260" s="260">
        <v>2</v>
      </c>
      <c r="G260" s="260">
        <v>210</v>
      </c>
      <c r="H260" s="108">
        <v>0</v>
      </c>
      <c r="I260" s="108">
        <v>0</v>
      </c>
      <c r="J260" s="108">
        <v>0</v>
      </c>
      <c r="K260" s="108">
        <v>0</v>
      </c>
      <c r="L260" s="108">
        <v>0</v>
      </c>
      <c r="M260" s="108">
        <v>0</v>
      </c>
      <c r="N260" s="149">
        <v>0</v>
      </c>
      <c r="O260" s="149">
        <v>0</v>
      </c>
    </row>
    <row r="261" spans="1:15" s="234" customFormat="1" ht="26.25" customHeight="1">
      <c r="A261" s="108">
        <f t="shared" si="53"/>
        <v>11</v>
      </c>
      <c r="C261" s="297" t="s">
        <v>1206</v>
      </c>
      <c r="D261" s="260">
        <v>15</v>
      </c>
      <c r="E261" s="260">
        <v>75</v>
      </c>
      <c r="F261" s="260">
        <v>1</v>
      </c>
      <c r="G261" s="260">
        <v>75</v>
      </c>
      <c r="H261" s="108">
        <v>0</v>
      </c>
      <c r="I261" s="108">
        <v>0</v>
      </c>
      <c r="J261" s="108">
        <v>0</v>
      </c>
      <c r="K261" s="108">
        <v>0</v>
      </c>
      <c r="L261" s="108">
        <v>0</v>
      </c>
      <c r="M261" s="108">
        <v>0</v>
      </c>
      <c r="N261" s="149">
        <v>0</v>
      </c>
      <c r="O261" s="149">
        <v>0</v>
      </c>
    </row>
    <row r="262" spans="1:15" s="234" customFormat="1" ht="26.25" customHeight="1">
      <c r="A262" s="108">
        <f t="shared" si="53"/>
        <v>12</v>
      </c>
      <c r="B262" s="235"/>
      <c r="C262" s="232" t="s">
        <v>10</v>
      </c>
      <c r="D262" s="108">
        <v>1</v>
      </c>
      <c r="E262" s="108">
        <v>24</v>
      </c>
      <c r="F262" s="108">
        <v>5</v>
      </c>
      <c r="G262" s="108">
        <v>120</v>
      </c>
      <c r="H262" s="108">
        <v>1</v>
      </c>
      <c r="I262" s="108">
        <v>5</v>
      </c>
      <c r="J262" s="108">
        <v>16</v>
      </c>
      <c r="K262" s="108">
        <v>6</v>
      </c>
      <c r="L262" s="108">
        <v>22</v>
      </c>
      <c r="M262" s="108">
        <v>110</v>
      </c>
      <c r="N262" s="149">
        <v>0.64</v>
      </c>
      <c r="O262" s="149">
        <v>0.64</v>
      </c>
    </row>
    <row r="263" spans="1:15" s="234" customFormat="1" ht="26.25" customHeight="1">
      <c r="A263" s="108">
        <f t="shared" si="53"/>
        <v>13</v>
      </c>
      <c r="B263" s="235"/>
      <c r="C263" s="232" t="s">
        <v>583</v>
      </c>
      <c r="D263" s="258">
        <v>2</v>
      </c>
      <c r="E263" s="258">
        <v>70</v>
      </c>
      <c r="F263" s="258">
        <v>30</v>
      </c>
      <c r="G263" s="258">
        <v>2100</v>
      </c>
      <c r="H263" s="108">
        <v>2</v>
      </c>
      <c r="I263" s="108">
        <v>30</v>
      </c>
      <c r="J263" s="258">
        <v>65</v>
      </c>
      <c r="K263" s="108">
        <v>5</v>
      </c>
      <c r="L263" s="108">
        <v>70</v>
      </c>
      <c r="M263" s="108">
        <v>2100</v>
      </c>
      <c r="N263" s="149">
        <v>36</v>
      </c>
      <c r="O263" s="149">
        <v>36</v>
      </c>
    </row>
    <row r="264" spans="1:15" s="234" customFormat="1" ht="26.25" customHeight="1">
      <c r="A264" s="108">
        <f t="shared" si="53"/>
        <v>14</v>
      </c>
      <c r="B264" s="235"/>
      <c r="C264" s="232" t="s">
        <v>1207</v>
      </c>
      <c r="D264" s="108">
        <v>1</v>
      </c>
      <c r="E264" s="108">
        <v>16</v>
      </c>
      <c r="F264" s="108">
        <v>4</v>
      </c>
      <c r="G264" s="108">
        <v>64</v>
      </c>
      <c r="H264" s="108">
        <v>1</v>
      </c>
      <c r="I264" s="108">
        <v>4</v>
      </c>
      <c r="J264" s="108">
        <v>16</v>
      </c>
      <c r="K264" s="108">
        <v>0</v>
      </c>
      <c r="L264" s="108">
        <v>16</v>
      </c>
      <c r="M264" s="108">
        <v>64</v>
      </c>
      <c r="N264" s="149">
        <v>2.4</v>
      </c>
      <c r="O264" s="149">
        <v>2.4</v>
      </c>
    </row>
    <row r="265" spans="1:15">
      <c r="A265" s="108">
        <f t="shared" si="53"/>
        <v>15</v>
      </c>
      <c r="C265" s="297" t="s">
        <v>1208</v>
      </c>
      <c r="D265" s="260">
        <v>6</v>
      </c>
      <c r="E265" s="260">
        <v>168</v>
      </c>
      <c r="F265" s="260">
        <v>5</v>
      </c>
      <c r="G265" s="260">
        <v>840</v>
      </c>
      <c r="H265" s="260">
        <v>6</v>
      </c>
      <c r="I265" s="260">
        <v>5</v>
      </c>
      <c r="J265" s="260">
        <v>25</v>
      </c>
      <c r="K265" s="260">
        <v>3</v>
      </c>
      <c r="L265" s="260">
        <v>28</v>
      </c>
      <c r="M265" s="260">
        <v>840</v>
      </c>
      <c r="N265" s="298">
        <v>13.84</v>
      </c>
      <c r="O265" s="300">
        <v>13.84</v>
      </c>
    </row>
    <row r="266" spans="1:15" s="80" customFormat="1">
      <c r="A266" s="582"/>
      <c r="B266" s="1240" t="s">
        <v>1289</v>
      </c>
      <c r="C266" s="1240" t="s">
        <v>485</v>
      </c>
      <c r="D266" s="582">
        <f t="shared" ref="D266:O266" si="54">SUM(D251:D265)</f>
        <v>515</v>
      </c>
      <c r="E266" s="582">
        <f t="shared" si="54"/>
        <v>7221</v>
      </c>
      <c r="F266" s="582">
        <f t="shared" si="54"/>
        <v>73</v>
      </c>
      <c r="G266" s="582">
        <f t="shared" si="54"/>
        <v>21764</v>
      </c>
      <c r="H266" s="582">
        <f t="shared" si="54"/>
        <v>380</v>
      </c>
      <c r="I266" s="582">
        <f t="shared" si="54"/>
        <v>61</v>
      </c>
      <c r="J266" s="582">
        <f t="shared" si="54"/>
        <v>170</v>
      </c>
      <c r="K266" s="582">
        <f t="shared" si="54"/>
        <v>89</v>
      </c>
      <c r="L266" s="582">
        <f t="shared" si="54"/>
        <v>259</v>
      </c>
      <c r="M266" s="582">
        <f t="shared" si="54"/>
        <v>16615</v>
      </c>
      <c r="N266" s="583">
        <f t="shared" si="54"/>
        <v>198.52</v>
      </c>
      <c r="O266" s="584">
        <f t="shared" si="54"/>
        <v>162.92000000000002</v>
      </c>
    </row>
    <row r="267" spans="1:15" ht="18">
      <c r="A267" s="181" t="s">
        <v>486</v>
      </c>
      <c r="B267" s="170"/>
      <c r="C267" s="171"/>
      <c r="D267" s="170"/>
      <c r="E267" s="172"/>
      <c r="F267" s="172"/>
      <c r="G267" s="172"/>
      <c r="H267" s="172"/>
      <c r="I267" s="172"/>
      <c r="J267" s="173"/>
      <c r="K267" s="172"/>
      <c r="L267" s="170"/>
      <c r="M267" s="170"/>
      <c r="N267" s="170"/>
      <c r="O267" s="170"/>
    </row>
    <row r="268" spans="1:15">
      <c r="A268" s="108"/>
      <c r="B268" s="1241" t="s">
        <v>487</v>
      </c>
      <c r="C268" s="1241"/>
      <c r="D268" s="1241"/>
      <c r="E268" s="1241"/>
      <c r="F268" s="108"/>
      <c r="G268" s="108"/>
      <c r="H268" s="108"/>
      <c r="I268" s="108"/>
      <c r="J268" s="108"/>
      <c r="K268" s="108"/>
      <c r="L268" s="108"/>
      <c r="M268" s="108"/>
      <c r="N268" s="109"/>
      <c r="O268" s="109"/>
    </row>
    <row r="269" spans="1:15" ht="24">
      <c r="A269" s="235">
        <v>1</v>
      </c>
      <c r="B269" s="235">
        <v>11</v>
      </c>
      <c r="C269" s="232" t="s">
        <v>86</v>
      </c>
      <c r="D269" s="235">
        <v>20</v>
      </c>
      <c r="E269" s="235"/>
      <c r="F269" s="235">
        <v>1</v>
      </c>
      <c r="G269" s="235"/>
      <c r="H269" s="235">
        <v>16</v>
      </c>
      <c r="I269" s="235">
        <v>1</v>
      </c>
      <c r="J269" s="235">
        <f>16*25</f>
        <v>400</v>
      </c>
      <c r="K269" s="235">
        <v>80</v>
      </c>
      <c r="L269" s="235">
        <f>SUM(J269:K269)</f>
        <v>480</v>
      </c>
      <c r="M269" s="235">
        <f>L269*I269</f>
        <v>480</v>
      </c>
      <c r="N269" s="268">
        <v>5</v>
      </c>
      <c r="O269" s="268">
        <v>4.7</v>
      </c>
    </row>
    <row r="270" spans="1:15" ht="24">
      <c r="A270" s="235">
        <v>2</v>
      </c>
      <c r="B270" s="235">
        <v>17</v>
      </c>
      <c r="C270" s="232" t="s">
        <v>87</v>
      </c>
      <c r="D270" s="235">
        <v>45</v>
      </c>
      <c r="E270" s="235">
        <v>30</v>
      </c>
      <c r="F270" s="235">
        <v>1</v>
      </c>
      <c r="G270" s="235">
        <f>D270*E270*F270</f>
        <v>1350</v>
      </c>
      <c r="H270" s="235">
        <v>25</v>
      </c>
      <c r="I270" s="235">
        <v>1</v>
      </c>
      <c r="J270" s="235">
        <v>1289</v>
      </c>
      <c r="K270" s="235">
        <v>17</v>
      </c>
      <c r="L270" s="235">
        <f>SUM(J270:K270)</f>
        <v>1306</v>
      </c>
      <c r="M270" s="235">
        <f>L270*I270</f>
        <v>1306</v>
      </c>
      <c r="N270" s="268">
        <v>12</v>
      </c>
      <c r="O270" s="268">
        <v>2.4</v>
      </c>
    </row>
    <row r="271" spans="1:15" ht="24">
      <c r="A271" s="235">
        <v>3</v>
      </c>
      <c r="B271" s="235">
        <v>18</v>
      </c>
      <c r="C271" s="232" t="s">
        <v>1141</v>
      </c>
      <c r="D271" s="235">
        <v>6</v>
      </c>
      <c r="E271" s="235">
        <v>30</v>
      </c>
      <c r="F271" s="235">
        <v>1</v>
      </c>
      <c r="G271" s="235">
        <f>D271*E271*F271</f>
        <v>180</v>
      </c>
      <c r="H271" s="235">
        <v>5</v>
      </c>
      <c r="I271" s="235">
        <v>1</v>
      </c>
      <c r="J271" s="235">
        <v>135</v>
      </c>
      <c r="K271" s="235">
        <v>22</v>
      </c>
      <c r="L271" s="235">
        <f>SUM(J271:K271)</f>
        <v>157</v>
      </c>
      <c r="M271" s="235">
        <f>L271*I271</f>
        <v>157</v>
      </c>
      <c r="N271" s="268">
        <v>6.5</v>
      </c>
      <c r="O271" s="268">
        <v>5.4</v>
      </c>
    </row>
    <row r="272" spans="1:15" ht="60">
      <c r="A272" s="235">
        <v>4</v>
      </c>
      <c r="B272" s="235" t="s">
        <v>1163</v>
      </c>
      <c r="C272" s="232" t="s">
        <v>1164</v>
      </c>
      <c r="D272" s="235">
        <v>10</v>
      </c>
      <c r="E272" s="235">
        <v>40</v>
      </c>
      <c r="F272" s="235">
        <v>1</v>
      </c>
      <c r="G272" s="235">
        <f>D272*E272*F272</f>
        <v>400</v>
      </c>
      <c r="H272" s="235"/>
      <c r="I272" s="235"/>
      <c r="J272" s="235"/>
      <c r="K272" s="235"/>
      <c r="L272" s="235">
        <f>SUM(J272:K272)</f>
        <v>0</v>
      </c>
      <c r="M272" s="235">
        <f>L272*I272</f>
        <v>0</v>
      </c>
      <c r="N272" s="268">
        <v>7.25</v>
      </c>
      <c r="O272" s="268">
        <v>0</v>
      </c>
    </row>
    <row r="273" spans="1:15" s="80" customFormat="1">
      <c r="A273" s="189"/>
      <c r="B273" s="189" t="s">
        <v>209</v>
      </c>
      <c r="C273" s="190"/>
      <c r="D273" s="189">
        <f>SUM(D269:D272)</f>
        <v>81</v>
      </c>
      <c r="E273" s="189">
        <f t="shared" ref="E273:N273" si="55">SUM(E269:E272)</f>
        <v>100</v>
      </c>
      <c r="F273" s="189">
        <f t="shared" si="55"/>
        <v>4</v>
      </c>
      <c r="G273" s="189">
        <f t="shared" si="55"/>
        <v>1930</v>
      </c>
      <c r="H273" s="189">
        <f t="shared" si="55"/>
        <v>46</v>
      </c>
      <c r="I273" s="189">
        <f t="shared" si="55"/>
        <v>3</v>
      </c>
      <c r="J273" s="189">
        <f t="shared" si="55"/>
        <v>1824</v>
      </c>
      <c r="K273" s="189">
        <f t="shared" si="55"/>
        <v>119</v>
      </c>
      <c r="L273" s="189">
        <f t="shared" si="55"/>
        <v>1943</v>
      </c>
      <c r="M273" s="189">
        <f t="shared" si="55"/>
        <v>1943</v>
      </c>
      <c r="N273" s="227">
        <f t="shared" si="55"/>
        <v>30.75</v>
      </c>
      <c r="O273" s="227">
        <f>SUM(O269:O272)</f>
        <v>12.5</v>
      </c>
    </row>
    <row r="274" spans="1:15">
      <c r="A274" s="108"/>
      <c r="B274" s="1241" t="s">
        <v>488</v>
      </c>
      <c r="C274" s="1241"/>
      <c r="D274" s="1241"/>
      <c r="E274" s="1241"/>
      <c r="F274" s="108"/>
      <c r="G274" s="108"/>
      <c r="H274" s="108"/>
      <c r="I274" s="108"/>
      <c r="J274" s="108"/>
      <c r="K274" s="108"/>
      <c r="L274" s="108"/>
      <c r="M274" s="108"/>
      <c r="N274" s="109"/>
      <c r="O274" s="149"/>
    </row>
    <row r="275" spans="1:15" ht="60">
      <c r="A275" s="235">
        <v>5</v>
      </c>
      <c r="B275" s="235"/>
      <c r="C275" s="232" t="s">
        <v>241</v>
      </c>
      <c r="D275" s="235">
        <v>1</v>
      </c>
      <c r="E275" s="235">
        <v>20</v>
      </c>
      <c r="F275" s="235">
        <v>3</v>
      </c>
      <c r="G275" s="235">
        <f t="shared" ref="G275:G282" si="56">D275*E275*F275</f>
        <v>60</v>
      </c>
      <c r="H275" s="235"/>
      <c r="I275" s="235"/>
      <c r="J275" s="235"/>
      <c r="K275" s="235"/>
      <c r="L275" s="235"/>
      <c r="M275" s="235"/>
      <c r="N275" s="268">
        <v>1.5</v>
      </c>
      <c r="O275" s="268">
        <v>0</v>
      </c>
    </row>
    <row r="276" spans="1:15" ht="24">
      <c r="A276" s="235">
        <v>6</v>
      </c>
      <c r="B276" s="235">
        <v>21</v>
      </c>
      <c r="C276" s="232" t="s">
        <v>243</v>
      </c>
      <c r="D276" s="235">
        <v>3</v>
      </c>
      <c r="E276" s="235">
        <v>25</v>
      </c>
      <c r="F276" s="235">
        <v>2</v>
      </c>
      <c r="G276" s="235">
        <f t="shared" si="56"/>
        <v>150</v>
      </c>
      <c r="H276" s="235"/>
      <c r="I276" s="235"/>
      <c r="J276" s="235"/>
      <c r="K276" s="235"/>
      <c r="L276" s="235"/>
      <c r="M276" s="235"/>
      <c r="N276" s="268">
        <v>2.25</v>
      </c>
      <c r="O276" s="268"/>
    </row>
    <row r="277" spans="1:15" ht="24">
      <c r="A277" s="235">
        <v>7</v>
      </c>
      <c r="B277" s="235">
        <v>25</v>
      </c>
      <c r="C277" s="232" t="s">
        <v>88</v>
      </c>
      <c r="D277" s="235">
        <v>10</v>
      </c>
      <c r="E277" s="235">
        <v>25</v>
      </c>
      <c r="F277" s="235">
        <v>1</v>
      </c>
      <c r="G277" s="235">
        <f t="shared" si="56"/>
        <v>250</v>
      </c>
      <c r="H277" s="235">
        <v>7</v>
      </c>
      <c r="I277" s="235">
        <v>1</v>
      </c>
      <c r="J277" s="235">
        <v>232</v>
      </c>
      <c r="K277" s="235">
        <v>7</v>
      </c>
      <c r="L277" s="235">
        <f>SUM(J277:K277)</f>
        <v>239</v>
      </c>
      <c r="M277" s="235">
        <f t="shared" ref="M277:M282" si="57">L277*I277</f>
        <v>239</v>
      </c>
      <c r="N277" s="268">
        <v>6.7</v>
      </c>
      <c r="O277" s="268">
        <v>7.2</v>
      </c>
    </row>
    <row r="278" spans="1:15" ht="72">
      <c r="A278" s="235">
        <v>8</v>
      </c>
      <c r="B278" s="235" t="s">
        <v>1165</v>
      </c>
      <c r="C278" s="232" t="s">
        <v>245</v>
      </c>
      <c r="D278" s="235">
        <v>3</v>
      </c>
      <c r="E278" s="235">
        <v>30</v>
      </c>
      <c r="F278" s="235">
        <v>3</v>
      </c>
      <c r="G278" s="235">
        <f t="shared" si="56"/>
        <v>270</v>
      </c>
      <c r="H278" s="235">
        <v>2</v>
      </c>
      <c r="I278" s="235">
        <v>3</v>
      </c>
      <c r="J278" s="235"/>
      <c r="K278" s="235"/>
      <c r="L278" s="235"/>
      <c r="M278" s="235">
        <f t="shared" si="57"/>
        <v>0</v>
      </c>
      <c r="N278" s="268">
        <v>7.7</v>
      </c>
      <c r="O278" s="268">
        <v>3.1</v>
      </c>
    </row>
    <row r="279" spans="1:15" ht="24">
      <c r="A279" s="235">
        <v>9</v>
      </c>
      <c r="B279" s="235">
        <v>29</v>
      </c>
      <c r="C279" s="232" t="s">
        <v>89</v>
      </c>
      <c r="D279" s="235">
        <v>3</v>
      </c>
      <c r="E279" s="235">
        <v>30</v>
      </c>
      <c r="F279" s="235">
        <v>3</v>
      </c>
      <c r="G279" s="235">
        <f t="shared" si="56"/>
        <v>270</v>
      </c>
      <c r="H279" s="235">
        <v>2</v>
      </c>
      <c r="I279" s="235">
        <v>3</v>
      </c>
      <c r="J279" s="235">
        <v>57</v>
      </c>
      <c r="K279" s="235">
        <v>4</v>
      </c>
      <c r="L279" s="235">
        <f>SUM(J279:K279)</f>
        <v>61</v>
      </c>
      <c r="M279" s="235">
        <f t="shared" si="57"/>
        <v>183</v>
      </c>
      <c r="N279" s="268">
        <v>5.8</v>
      </c>
      <c r="O279" s="268">
        <v>2.5</v>
      </c>
    </row>
    <row r="280" spans="1:15">
      <c r="A280" s="235">
        <v>10</v>
      </c>
      <c r="B280" s="235">
        <v>30</v>
      </c>
      <c r="C280" s="232" t="s">
        <v>90</v>
      </c>
      <c r="D280" s="235">
        <v>50</v>
      </c>
      <c r="E280" s="235">
        <v>100</v>
      </c>
      <c r="F280" s="235">
        <v>1</v>
      </c>
      <c r="G280" s="235">
        <f t="shared" si="56"/>
        <v>5000</v>
      </c>
      <c r="H280" s="235">
        <v>41</v>
      </c>
      <c r="I280" s="235">
        <v>1</v>
      </c>
      <c r="J280" s="235">
        <v>5490</v>
      </c>
      <c r="K280" s="235">
        <v>1195</v>
      </c>
      <c r="L280" s="235">
        <f>SUM(J280:K280)</f>
        <v>6685</v>
      </c>
      <c r="M280" s="235">
        <f t="shared" si="57"/>
        <v>6685</v>
      </c>
      <c r="N280" s="268">
        <v>27</v>
      </c>
      <c r="O280" s="268">
        <v>27.87</v>
      </c>
    </row>
    <row r="281" spans="1:15">
      <c r="A281" s="235">
        <v>11</v>
      </c>
      <c r="B281" s="235">
        <v>31</v>
      </c>
      <c r="C281" s="232" t="s">
        <v>198</v>
      </c>
      <c r="D281" s="235">
        <v>30</v>
      </c>
      <c r="E281" s="235">
        <v>21</v>
      </c>
      <c r="F281" s="235">
        <v>1</v>
      </c>
      <c r="G281" s="235">
        <f t="shared" si="56"/>
        <v>630</v>
      </c>
      <c r="H281" s="235">
        <v>5</v>
      </c>
      <c r="I281" s="235">
        <v>1</v>
      </c>
      <c r="J281" s="235">
        <v>40</v>
      </c>
      <c r="K281" s="235">
        <v>20</v>
      </c>
      <c r="L281" s="235">
        <f>SUM(J281:K281)</f>
        <v>60</v>
      </c>
      <c r="M281" s="235">
        <f t="shared" si="57"/>
        <v>60</v>
      </c>
      <c r="N281" s="268">
        <v>3.15</v>
      </c>
      <c r="O281" s="268">
        <v>1.2</v>
      </c>
    </row>
    <row r="282" spans="1:15" ht="36">
      <c r="A282" s="235">
        <v>12</v>
      </c>
      <c r="B282" s="235"/>
      <c r="C282" s="232" t="s">
        <v>1142</v>
      </c>
      <c r="D282" s="235"/>
      <c r="E282" s="235"/>
      <c r="F282" s="235"/>
      <c r="G282" s="235">
        <f t="shared" si="56"/>
        <v>0</v>
      </c>
      <c r="H282" s="235">
        <v>2</v>
      </c>
      <c r="I282" s="235">
        <v>1</v>
      </c>
      <c r="J282" s="235">
        <v>41</v>
      </c>
      <c r="K282" s="235">
        <v>2</v>
      </c>
      <c r="L282" s="235">
        <f>SUM(J282:K282)</f>
        <v>43</v>
      </c>
      <c r="M282" s="235">
        <f t="shared" si="57"/>
        <v>43</v>
      </c>
      <c r="N282" s="268"/>
      <c r="O282" s="268">
        <v>2</v>
      </c>
    </row>
    <row r="283" spans="1:15">
      <c r="A283" s="189"/>
      <c r="B283" s="189" t="s">
        <v>209</v>
      </c>
      <c r="C283" s="190"/>
      <c r="D283" s="230">
        <f t="shared" ref="D283:N283" si="58">SUM(D275:D282)</f>
        <v>100</v>
      </c>
      <c r="E283" s="230">
        <f t="shared" si="58"/>
        <v>251</v>
      </c>
      <c r="F283" s="230">
        <f t="shared" si="58"/>
        <v>14</v>
      </c>
      <c r="G283" s="230">
        <f t="shared" si="58"/>
        <v>6630</v>
      </c>
      <c r="H283" s="230">
        <f t="shared" si="58"/>
        <v>59</v>
      </c>
      <c r="I283" s="230">
        <f t="shared" si="58"/>
        <v>10</v>
      </c>
      <c r="J283" s="230">
        <f>SUM(J275:J282)</f>
        <v>5860</v>
      </c>
      <c r="K283" s="230">
        <f>SUM(K275:K282)</f>
        <v>1228</v>
      </c>
      <c r="L283" s="230">
        <f>SUM(L275:L282)</f>
        <v>7088</v>
      </c>
      <c r="M283" s="230">
        <f>SUM(M275:M282)</f>
        <v>7210</v>
      </c>
      <c r="N283" s="227">
        <f t="shared" si="58"/>
        <v>54.1</v>
      </c>
      <c r="O283" s="227">
        <f>SUM(O275:O282)</f>
        <v>43.870000000000005</v>
      </c>
    </row>
    <row r="284" spans="1:15">
      <c r="A284" s="108"/>
      <c r="B284" s="1241" t="s">
        <v>489</v>
      </c>
      <c r="C284" s="1241"/>
      <c r="D284" s="1241"/>
      <c r="E284" s="1241"/>
      <c r="F284" s="147"/>
      <c r="G284" s="108"/>
      <c r="H284" s="108"/>
      <c r="I284" s="108"/>
      <c r="J284" s="108"/>
      <c r="K284" s="108"/>
      <c r="L284" s="108"/>
      <c r="M284" s="108"/>
      <c r="N284" s="140"/>
      <c r="O284" s="149"/>
    </row>
    <row r="285" spans="1:15" customFormat="1" ht="24">
      <c r="A285" s="235">
        <v>13</v>
      </c>
      <c r="B285" s="235">
        <v>34</v>
      </c>
      <c r="C285" s="232" t="s">
        <v>249</v>
      </c>
      <c r="D285" s="235">
        <v>20</v>
      </c>
      <c r="E285" s="235">
        <v>39</v>
      </c>
      <c r="F285" s="235">
        <v>2</v>
      </c>
      <c r="G285" s="235">
        <f>D285*E285*F285</f>
        <v>1560</v>
      </c>
      <c r="H285" s="235">
        <v>21</v>
      </c>
      <c r="I285" s="235">
        <v>1</v>
      </c>
      <c r="J285" s="235">
        <v>9</v>
      </c>
      <c r="K285" s="235">
        <v>3</v>
      </c>
      <c r="L285" s="235">
        <f>SUM(J285:K285)</f>
        <v>12</v>
      </c>
      <c r="M285" s="235">
        <f>L285*I285</f>
        <v>12</v>
      </c>
      <c r="N285" s="268">
        <v>15</v>
      </c>
      <c r="O285" s="268">
        <v>15.5</v>
      </c>
    </row>
    <row r="286" spans="1:15" customFormat="1" ht="24">
      <c r="A286" s="235">
        <v>14</v>
      </c>
      <c r="B286" s="235">
        <v>37</v>
      </c>
      <c r="C286" s="232" t="s">
        <v>251</v>
      </c>
      <c r="D286" s="235">
        <v>10</v>
      </c>
      <c r="E286" s="235">
        <v>24</v>
      </c>
      <c r="F286" s="235">
        <v>4</v>
      </c>
      <c r="G286" s="235">
        <f>D286*E286*F286</f>
        <v>960</v>
      </c>
      <c r="H286" s="235">
        <v>12</v>
      </c>
      <c r="I286" s="235">
        <v>4</v>
      </c>
      <c r="J286" s="235">
        <v>86</v>
      </c>
      <c r="K286" s="235">
        <v>10</v>
      </c>
      <c r="L286" s="235">
        <f>SUM(J286:K286)</f>
        <v>96</v>
      </c>
      <c r="M286" s="235">
        <f>I286*L286</f>
        <v>384</v>
      </c>
      <c r="N286" s="268">
        <v>7</v>
      </c>
      <c r="O286" s="268">
        <v>12.5</v>
      </c>
    </row>
    <row r="287" spans="1:15" customFormat="1" ht="24">
      <c r="A287" s="235">
        <v>15</v>
      </c>
      <c r="B287" s="235">
        <v>39</v>
      </c>
      <c r="C287" s="232" t="s">
        <v>91</v>
      </c>
      <c r="D287" s="235">
        <v>5</v>
      </c>
      <c r="E287" s="235">
        <v>26</v>
      </c>
      <c r="F287" s="235">
        <v>4</v>
      </c>
      <c r="G287" s="235">
        <f>D287*E287*F287</f>
        <v>520</v>
      </c>
      <c r="H287" s="235">
        <v>5</v>
      </c>
      <c r="I287" s="235">
        <v>4</v>
      </c>
      <c r="J287" s="235">
        <v>90</v>
      </c>
      <c r="K287" s="235">
        <v>30</v>
      </c>
      <c r="L287" s="235">
        <f>SUM(J287:K287)</f>
        <v>120</v>
      </c>
      <c r="M287" s="235">
        <f>I287*L287</f>
        <v>480</v>
      </c>
      <c r="N287" s="268">
        <v>5</v>
      </c>
      <c r="O287" s="268">
        <v>4.9000000000000004</v>
      </c>
    </row>
    <row r="288" spans="1:15" customFormat="1" ht="24">
      <c r="A288" s="235">
        <v>16</v>
      </c>
      <c r="B288" s="235">
        <v>40</v>
      </c>
      <c r="C288" s="232" t="s">
        <v>92</v>
      </c>
      <c r="D288" s="235">
        <v>1</v>
      </c>
      <c r="E288" s="235">
        <v>20</v>
      </c>
      <c r="F288" s="235">
        <v>2</v>
      </c>
      <c r="G288" s="235">
        <f>D288*E288*F288</f>
        <v>40</v>
      </c>
      <c r="H288" s="235"/>
      <c r="I288" s="235"/>
      <c r="J288" s="235"/>
      <c r="K288" s="235"/>
      <c r="L288" s="235"/>
      <c r="M288" s="235"/>
      <c r="N288" s="268">
        <v>0.75</v>
      </c>
      <c r="O288" s="268">
        <v>0</v>
      </c>
    </row>
    <row r="289" spans="1:15" customFormat="1" ht="24">
      <c r="A289" s="235">
        <v>17</v>
      </c>
      <c r="B289" s="235">
        <v>43</v>
      </c>
      <c r="C289" s="232" t="s">
        <v>253</v>
      </c>
      <c r="D289" s="235">
        <v>30</v>
      </c>
      <c r="E289" s="235"/>
      <c r="F289" s="235">
        <v>1</v>
      </c>
      <c r="G289" s="235"/>
      <c r="H289" s="235">
        <v>35</v>
      </c>
      <c r="I289" s="235">
        <v>1</v>
      </c>
      <c r="J289" s="235"/>
      <c r="K289" s="235"/>
      <c r="L289" s="235"/>
      <c r="M289" s="235">
        <f>I289*L289</f>
        <v>0</v>
      </c>
      <c r="N289" s="268">
        <v>7.8</v>
      </c>
      <c r="O289" s="268">
        <v>8.64</v>
      </c>
    </row>
    <row r="290" spans="1:15" customFormat="1" ht="24">
      <c r="A290" s="235">
        <v>18</v>
      </c>
      <c r="B290" s="235" t="s">
        <v>614</v>
      </c>
      <c r="C290" s="232" t="s">
        <v>254</v>
      </c>
      <c r="D290" s="235">
        <v>30</v>
      </c>
      <c r="E290" s="235"/>
      <c r="F290" s="235">
        <v>1</v>
      </c>
      <c r="G290" s="235"/>
      <c r="H290" s="235">
        <v>32</v>
      </c>
      <c r="I290" s="235">
        <v>1</v>
      </c>
      <c r="J290" s="235"/>
      <c r="K290" s="235"/>
      <c r="L290" s="235"/>
      <c r="M290" s="235">
        <f>I290*L290</f>
        <v>0</v>
      </c>
      <c r="N290" s="268">
        <v>7</v>
      </c>
      <c r="O290" s="268">
        <v>7.83</v>
      </c>
    </row>
    <row r="291" spans="1:15" s="80" customFormat="1">
      <c r="A291" s="189"/>
      <c r="B291" s="189" t="s">
        <v>209</v>
      </c>
      <c r="C291" s="190"/>
      <c r="D291" s="189">
        <f>SUM(D285:D290)</f>
        <v>96</v>
      </c>
      <c r="E291" s="189">
        <f t="shared" ref="E291:N291" si="59">SUM(E285:E290)</f>
        <v>109</v>
      </c>
      <c r="F291" s="189">
        <f t="shared" si="59"/>
        <v>14</v>
      </c>
      <c r="G291" s="189">
        <f t="shared" si="59"/>
        <v>3080</v>
      </c>
      <c r="H291" s="189">
        <f>SUM(H285:H290)</f>
        <v>105</v>
      </c>
      <c r="I291" s="189">
        <f t="shared" si="59"/>
        <v>11</v>
      </c>
      <c r="J291" s="189">
        <f t="shared" si="59"/>
        <v>185</v>
      </c>
      <c r="K291" s="189">
        <f t="shared" si="59"/>
        <v>43</v>
      </c>
      <c r="L291" s="189">
        <f t="shared" si="59"/>
        <v>228</v>
      </c>
      <c r="M291" s="189">
        <f t="shared" si="59"/>
        <v>876</v>
      </c>
      <c r="N291" s="191">
        <f t="shared" si="59"/>
        <v>42.55</v>
      </c>
      <c r="O291" s="227">
        <f>SUM(O285:O290)</f>
        <v>49.37</v>
      </c>
    </row>
    <row r="292" spans="1:15" s="80" customFormat="1">
      <c r="A292" s="294"/>
      <c r="B292" s="1241" t="s">
        <v>1186</v>
      </c>
      <c r="C292" s="1241"/>
      <c r="D292" s="1241"/>
      <c r="E292" s="1241"/>
      <c r="F292" s="294"/>
      <c r="G292" s="294"/>
      <c r="H292" s="294"/>
      <c r="I292" s="294"/>
      <c r="J292" s="294"/>
      <c r="K292" s="294"/>
      <c r="L292" s="294"/>
      <c r="M292" s="294"/>
      <c r="N292" s="295"/>
      <c r="O292" s="296"/>
    </row>
    <row r="293" spans="1:15" customFormat="1">
      <c r="A293" s="235">
        <v>19</v>
      </c>
      <c r="B293" s="235">
        <v>53</v>
      </c>
      <c r="C293" s="232" t="s">
        <v>1143</v>
      </c>
      <c r="D293" s="235">
        <v>1</v>
      </c>
      <c r="E293" s="235">
        <v>25</v>
      </c>
      <c r="F293" s="235">
        <v>1</v>
      </c>
      <c r="G293" s="235">
        <f>D293*E293*F293</f>
        <v>25</v>
      </c>
      <c r="H293" s="235">
        <v>3</v>
      </c>
      <c r="I293" s="235">
        <v>1</v>
      </c>
      <c r="J293" s="235">
        <v>50</v>
      </c>
      <c r="K293" s="235">
        <v>25</v>
      </c>
      <c r="L293" s="235">
        <f>SUM(J293:K293)</f>
        <v>75</v>
      </c>
      <c r="M293" s="235">
        <f>I293*L293</f>
        <v>75</v>
      </c>
      <c r="N293" s="268">
        <v>0.21</v>
      </c>
      <c r="O293" s="268">
        <v>0.77</v>
      </c>
    </row>
    <row r="294" spans="1:15" customFormat="1">
      <c r="A294" s="235">
        <v>20</v>
      </c>
      <c r="B294" s="235">
        <v>54</v>
      </c>
      <c r="C294" s="232" t="s">
        <v>1166</v>
      </c>
      <c r="D294" s="235">
        <v>3</v>
      </c>
      <c r="E294" s="235">
        <v>25</v>
      </c>
      <c r="F294" s="235">
        <v>1</v>
      </c>
      <c r="G294" s="235">
        <f>D294*E294*F294</f>
        <v>75</v>
      </c>
      <c r="H294" s="235"/>
      <c r="I294" s="235"/>
      <c r="J294" s="235"/>
      <c r="K294" s="235"/>
      <c r="L294" s="235"/>
      <c r="M294" s="235"/>
      <c r="N294" s="268">
        <v>0.61</v>
      </c>
      <c r="O294" s="268">
        <v>0</v>
      </c>
    </row>
    <row r="295" spans="1:15" customFormat="1">
      <c r="A295" s="235">
        <v>21</v>
      </c>
      <c r="B295" s="235">
        <v>55</v>
      </c>
      <c r="C295" s="232" t="s">
        <v>1166</v>
      </c>
      <c r="D295" s="235">
        <v>6</v>
      </c>
      <c r="E295" s="235">
        <v>25</v>
      </c>
      <c r="F295" s="235">
        <v>1</v>
      </c>
      <c r="G295" s="235">
        <f>D295*E295*F295</f>
        <v>150</v>
      </c>
      <c r="H295" s="235"/>
      <c r="I295" s="235"/>
      <c r="J295" s="235"/>
      <c r="K295" s="235"/>
      <c r="L295" s="235"/>
      <c r="M295" s="235"/>
      <c r="N295" s="268">
        <v>0.85</v>
      </c>
      <c r="O295" s="268">
        <v>0</v>
      </c>
    </row>
    <row r="296" spans="1:15" customFormat="1" ht="24">
      <c r="A296" s="235">
        <v>22</v>
      </c>
      <c r="B296" s="235">
        <v>58</v>
      </c>
      <c r="C296" s="232" t="s">
        <v>625</v>
      </c>
      <c r="D296" s="235">
        <v>10</v>
      </c>
      <c r="E296" s="235">
        <v>20</v>
      </c>
      <c r="F296" s="235">
        <v>2</v>
      </c>
      <c r="G296" s="235">
        <f>D296*E296*F296</f>
        <v>400</v>
      </c>
      <c r="H296" s="235">
        <v>2</v>
      </c>
      <c r="I296" s="235">
        <v>1</v>
      </c>
      <c r="J296" s="235">
        <v>50</v>
      </c>
      <c r="K296" s="235">
        <v>4</v>
      </c>
      <c r="L296" s="235">
        <f>SUM(J296:K296)</f>
        <v>54</v>
      </c>
      <c r="M296" s="235">
        <f>I296*L296</f>
        <v>54</v>
      </c>
      <c r="N296" s="268">
        <v>1.5</v>
      </c>
      <c r="O296" s="268">
        <v>1.89</v>
      </c>
    </row>
    <row r="297" spans="1:15">
      <c r="A297" s="189"/>
      <c r="B297" s="189" t="s">
        <v>209</v>
      </c>
      <c r="C297" s="190"/>
      <c r="D297" s="189">
        <f>SUM(D293:D296)</f>
        <v>20</v>
      </c>
      <c r="E297" s="189">
        <f t="shared" ref="E297:N297" si="60">SUM(E293:E296)</f>
        <v>95</v>
      </c>
      <c r="F297" s="189">
        <f t="shared" si="60"/>
        <v>5</v>
      </c>
      <c r="G297" s="189">
        <f t="shared" si="60"/>
        <v>650</v>
      </c>
      <c r="H297" s="189">
        <f>SUM(H293:H296)</f>
        <v>5</v>
      </c>
      <c r="I297" s="189">
        <f t="shared" si="60"/>
        <v>2</v>
      </c>
      <c r="J297" s="189">
        <f t="shared" si="60"/>
        <v>100</v>
      </c>
      <c r="K297" s="189">
        <f t="shared" si="60"/>
        <v>29</v>
      </c>
      <c r="L297" s="189">
        <f t="shared" si="60"/>
        <v>129</v>
      </c>
      <c r="M297" s="189">
        <f t="shared" si="60"/>
        <v>129</v>
      </c>
      <c r="N297" s="191">
        <f t="shared" si="60"/>
        <v>3.17</v>
      </c>
      <c r="O297" s="227">
        <f>SUM(O293:O296)</f>
        <v>2.66</v>
      </c>
    </row>
    <row r="298" spans="1:15">
      <c r="A298" s="108"/>
      <c r="B298" s="1241" t="s">
        <v>491</v>
      </c>
      <c r="C298" s="1241"/>
      <c r="D298" s="1241"/>
      <c r="E298" s="108"/>
      <c r="F298" s="108"/>
      <c r="G298" s="108"/>
      <c r="H298" s="108"/>
      <c r="I298" s="108"/>
      <c r="J298" s="108"/>
      <c r="K298" s="108"/>
      <c r="L298" s="108"/>
      <c r="M298" s="108"/>
      <c r="N298" s="109"/>
      <c r="O298" s="149"/>
    </row>
    <row r="299" spans="1:15" ht="24">
      <c r="A299" s="235">
        <v>23</v>
      </c>
      <c r="B299" s="235">
        <v>63</v>
      </c>
      <c r="C299" s="232" t="s">
        <v>94</v>
      </c>
      <c r="D299" s="235">
        <v>7</v>
      </c>
      <c r="E299" s="235">
        <v>25</v>
      </c>
      <c r="F299" s="235">
        <v>4</v>
      </c>
      <c r="G299" s="235">
        <f>D299*E299*F299</f>
        <v>700</v>
      </c>
      <c r="H299" s="235">
        <v>10</v>
      </c>
      <c r="I299" s="235">
        <v>4</v>
      </c>
      <c r="J299" s="235">
        <v>221</v>
      </c>
      <c r="K299" s="235">
        <v>7</v>
      </c>
      <c r="L299" s="235">
        <f>SUM(J299:K299)</f>
        <v>228</v>
      </c>
      <c r="M299" s="235">
        <f>I299*L299</f>
        <v>912</v>
      </c>
      <c r="N299" s="268">
        <v>8.5</v>
      </c>
      <c r="O299" s="268">
        <v>17.02</v>
      </c>
    </row>
    <row r="300" spans="1:15" ht="24">
      <c r="A300" s="235">
        <v>24</v>
      </c>
      <c r="B300" s="235">
        <v>64</v>
      </c>
      <c r="C300" s="232" t="s">
        <v>1167</v>
      </c>
      <c r="D300" s="235">
        <v>34</v>
      </c>
      <c r="E300" s="235">
        <v>15</v>
      </c>
      <c r="F300" s="235">
        <v>15</v>
      </c>
      <c r="G300" s="235">
        <f>D300*E300*F300</f>
        <v>7650</v>
      </c>
      <c r="H300" s="235">
        <v>34</v>
      </c>
      <c r="I300" s="235">
        <v>15</v>
      </c>
      <c r="J300" s="235">
        <v>547</v>
      </c>
      <c r="K300" s="235">
        <v>17</v>
      </c>
      <c r="L300" s="235">
        <f>SUM(J300:K300)</f>
        <v>564</v>
      </c>
      <c r="M300" s="235">
        <f>I300*L300</f>
        <v>8460</v>
      </c>
      <c r="N300" s="268">
        <v>6.5</v>
      </c>
      <c r="O300" s="268">
        <v>6.98</v>
      </c>
    </row>
    <row r="301" spans="1:15" ht="24">
      <c r="A301" s="235">
        <v>25</v>
      </c>
      <c r="B301" s="235">
        <v>65</v>
      </c>
      <c r="C301" s="232" t="s">
        <v>199</v>
      </c>
      <c r="D301" s="235">
        <v>34</v>
      </c>
      <c r="E301" s="235">
        <v>30</v>
      </c>
      <c r="F301" s="235">
        <v>2</v>
      </c>
      <c r="G301" s="235">
        <f>D301*E301*F301</f>
        <v>2040</v>
      </c>
      <c r="H301" s="235">
        <v>34</v>
      </c>
      <c r="I301" s="235">
        <v>2</v>
      </c>
      <c r="J301" s="235">
        <v>975</v>
      </c>
      <c r="K301" s="235">
        <v>87</v>
      </c>
      <c r="L301" s="235">
        <f>SUM(J301:K301)</f>
        <v>1062</v>
      </c>
      <c r="M301" s="235">
        <f>I301*L301</f>
        <v>2124</v>
      </c>
      <c r="N301" s="268">
        <v>7</v>
      </c>
      <c r="O301" s="268">
        <v>8.7799999999999994</v>
      </c>
    </row>
    <row r="302" spans="1:15" ht="24">
      <c r="A302" s="235">
        <v>26</v>
      </c>
      <c r="B302" s="235">
        <v>66</v>
      </c>
      <c r="C302" s="232" t="s">
        <v>1144</v>
      </c>
      <c r="D302" s="235">
        <v>10</v>
      </c>
      <c r="E302" s="235">
        <v>25</v>
      </c>
      <c r="F302" s="235">
        <v>3</v>
      </c>
      <c r="G302" s="235">
        <f>D302*E302*F302</f>
        <v>750</v>
      </c>
      <c r="H302" s="235">
        <v>11</v>
      </c>
      <c r="I302" s="235">
        <v>1</v>
      </c>
      <c r="J302" s="235">
        <v>70</v>
      </c>
      <c r="K302" s="235">
        <v>10</v>
      </c>
      <c r="L302" s="235">
        <f>SUM(J302:K302)</f>
        <v>80</v>
      </c>
      <c r="M302" s="235">
        <f>I302*L302</f>
        <v>80</v>
      </c>
      <c r="N302" s="268">
        <v>1.1499999999999999</v>
      </c>
      <c r="O302" s="268">
        <v>2.1</v>
      </c>
    </row>
    <row r="303" spans="1:15" ht="24">
      <c r="A303" s="235">
        <v>27</v>
      </c>
      <c r="B303" s="235">
        <v>69</v>
      </c>
      <c r="C303" s="232" t="s">
        <v>1168</v>
      </c>
      <c r="D303" s="235"/>
      <c r="E303" s="235"/>
      <c r="F303" s="235"/>
      <c r="G303" s="235"/>
      <c r="H303" s="235">
        <v>24</v>
      </c>
      <c r="I303" s="235">
        <v>3</v>
      </c>
      <c r="J303" s="235">
        <v>336</v>
      </c>
      <c r="K303" s="235">
        <v>484</v>
      </c>
      <c r="L303" s="235">
        <f>SUM(J303:K303)</f>
        <v>820</v>
      </c>
      <c r="M303" s="235">
        <f>I303*L303</f>
        <v>2460</v>
      </c>
      <c r="N303" s="268">
        <v>0</v>
      </c>
      <c r="O303" s="268">
        <v>56.4</v>
      </c>
    </row>
    <row r="304" spans="1:15" s="80" customFormat="1">
      <c r="A304" s="189"/>
      <c r="B304" s="189" t="s">
        <v>209</v>
      </c>
      <c r="C304" s="190"/>
      <c r="D304" s="189">
        <f>SUM(D299:D303)</f>
        <v>85</v>
      </c>
      <c r="E304" s="189">
        <f t="shared" ref="E304:N304" si="61">SUM(E299:E303)</f>
        <v>95</v>
      </c>
      <c r="F304" s="189">
        <f t="shared" si="61"/>
        <v>24</v>
      </c>
      <c r="G304" s="189">
        <f t="shared" si="61"/>
        <v>11140</v>
      </c>
      <c r="H304" s="189">
        <f>SUM(H299:H303)</f>
        <v>113</v>
      </c>
      <c r="I304" s="189">
        <f t="shared" si="61"/>
        <v>25</v>
      </c>
      <c r="J304" s="189">
        <f t="shared" si="61"/>
        <v>2149</v>
      </c>
      <c r="K304" s="189">
        <f t="shared" si="61"/>
        <v>605</v>
      </c>
      <c r="L304" s="189">
        <f t="shared" si="61"/>
        <v>2754</v>
      </c>
      <c r="M304" s="189">
        <f t="shared" si="61"/>
        <v>14036</v>
      </c>
      <c r="N304" s="191">
        <f t="shared" si="61"/>
        <v>23.15</v>
      </c>
      <c r="O304" s="227">
        <f>SUM(O299:O303)</f>
        <v>91.28</v>
      </c>
    </row>
    <row r="305" spans="1:15">
      <c r="A305" s="108"/>
      <c r="B305" s="1241" t="s">
        <v>492</v>
      </c>
      <c r="C305" s="1241"/>
      <c r="D305" s="1241"/>
      <c r="E305" s="108"/>
      <c r="F305" s="108"/>
      <c r="G305" s="108"/>
      <c r="H305" s="108"/>
      <c r="I305" s="108"/>
      <c r="J305" s="108"/>
      <c r="K305" s="108"/>
      <c r="L305" s="108"/>
      <c r="M305" s="108"/>
      <c r="N305" s="140"/>
      <c r="O305" s="149"/>
    </row>
    <row r="306" spans="1:15" ht="24">
      <c r="A306" s="235">
        <v>28</v>
      </c>
      <c r="B306" s="235">
        <v>77</v>
      </c>
      <c r="C306" s="232" t="s">
        <v>258</v>
      </c>
      <c r="D306" s="235">
        <v>5</v>
      </c>
      <c r="E306" s="235">
        <v>28</v>
      </c>
      <c r="F306" s="235">
        <v>1</v>
      </c>
      <c r="G306" s="235">
        <f>D306*E306*F306</f>
        <v>140</v>
      </c>
      <c r="H306" s="235">
        <v>6</v>
      </c>
      <c r="I306" s="235">
        <v>1</v>
      </c>
      <c r="J306" s="235">
        <v>158</v>
      </c>
      <c r="K306" s="235">
        <v>14</v>
      </c>
      <c r="L306" s="235">
        <f t="shared" ref="L306:L316" si="62">SUM(J306:K306)</f>
        <v>172</v>
      </c>
      <c r="M306" s="235">
        <f t="shared" ref="M306:M316" si="63">I306*L306</f>
        <v>172</v>
      </c>
      <c r="N306" s="268">
        <v>0.7</v>
      </c>
      <c r="O306" s="268">
        <v>2</v>
      </c>
    </row>
    <row r="307" spans="1:15" ht="24">
      <c r="A307" s="235">
        <v>29</v>
      </c>
      <c r="B307" s="235">
        <v>78</v>
      </c>
      <c r="C307" s="232" t="s">
        <v>200</v>
      </c>
      <c r="D307" s="235">
        <v>20</v>
      </c>
      <c r="E307" s="235">
        <v>25</v>
      </c>
      <c r="F307" s="235">
        <v>3</v>
      </c>
      <c r="G307" s="235">
        <f>D307*E307*F307</f>
        <v>1500</v>
      </c>
      <c r="H307" s="235">
        <v>21</v>
      </c>
      <c r="I307" s="235">
        <v>2</v>
      </c>
      <c r="J307" s="235">
        <v>783</v>
      </c>
      <c r="K307" s="235">
        <v>60</v>
      </c>
      <c r="L307" s="235">
        <f t="shared" si="62"/>
        <v>843</v>
      </c>
      <c r="M307" s="235">
        <f t="shared" si="63"/>
        <v>1686</v>
      </c>
      <c r="N307" s="268">
        <v>3.2</v>
      </c>
      <c r="O307" s="268">
        <v>10.4</v>
      </c>
    </row>
    <row r="308" spans="1:15" ht="24">
      <c r="A308" s="235">
        <v>30</v>
      </c>
      <c r="B308" s="235">
        <v>79</v>
      </c>
      <c r="C308" s="232" t="s">
        <v>1169</v>
      </c>
      <c r="D308" s="235">
        <v>1</v>
      </c>
      <c r="E308" s="235">
        <v>15</v>
      </c>
      <c r="F308" s="235">
        <v>1</v>
      </c>
      <c r="G308" s="235">
        <f t="shared" ref="G308:G316" si="64">D308*E308*F308</f>
        <v>15</v>
      </c>
      <c r="H308" s="235">
        <v>2</v>
      </c>
      <c r="I308" s="235">
        <v>13</v>
      </c>
      <c r="J308" s="235">
        <v>2</v>
      </c>
      <c r="K308" s="235">
        <v>7</v>
      </c>
      <c r="L308" s="235">
        <f t="shared" si="62"/>
        <v>9</v>
      </c>
      <c r="M308" s="235">
        <f t="shared" si="63"/>
        <v>117</v>
      </c>
      <c r="N308" s="268">
        <v>0.35</v>
      </c>
      <c r="O308" s="268">
        <v>1</v>
      </c>
    </row>
    <row r="309" spans="1:15">
      <c r="A309" s="235">
        <v>31</v>
      </c>
      <c r="B309" s="235">
        <v>80</v>
      </c>
      <c r="C309" s="232" t="s">
        <v>95</v>
      </c>
      <c r="D309" s="235">
        <v>5</v>
      </c>
      <c r="E309" s="235">
        <v>25</v>
      </c>
      <c r="F309" s="235">
        <v>2</v>
      </c>
      <c r="G309" s="235">
        <f t="shared" si="64"/>
        <v>250</v>
      </c>
      <c r="H309" s="235">
        <v>3</v>
      </c>
      <c r="I309" s="235">
        <v>2</v>
      </c>
      <c r="J309" s="235">
        <v>98</v>
      </c>
      <c r="K309" s="235">
        <v>7</v>
      </c>
      <c r="L309" s="235">
        <f t="shared" si="62"/>
        <v>105</v>
      </c>
      <c r="M309" s="235">
        <f t="shared" si="63"/>
        <v>210</v>
      </c>
      <c r="N309" s="268">
        <v>1.2</v>
      </c>
      <c r="O309" s="268">
        <v>2.4</v>
      </c>
    </row>
    <row r="310" spans="1:15">
      <c r="A310" s="235">
        <v>32</v>
      </c>
      <c r="B310" s="235">
        <v>81</v>
      </c>
      <c r="C310" s="232" t="s">
        <v>96</v>
      </c>
      <c r="D310" s="235">
        <v>7</v>
      </c>
      <c r="E310" s="235">
        <v>25</v>
      </c>
      <c r="F310" s="235">
        <v>2</v>
      </c>
      <c r="G310" s="235">
        <f t="shared" si="64"/>
        <v>350</v>
      </c>
      <c r="H310" s="235">
        <v>7</v>
      </c>
      <c r="I310" s="235">
        <v>1</v>
      </c>
      <c r="J310" s="235">
        <v>312</v>
      </c>
      <c r="K310" s="235">
        <v>35</v>
      </c>
      <c r="L310" s="235">
        <f t="shared" si="62"/>
        <v>347</v>
      </c>
      <c r="M310" s="235">
        <f t="shared" si="63"/>
        <v>347</v>
      </c>
      <c r="N310" s="268">
        <v>1</v>
      </c>
      <c r="O310" s="268">
        <v>1.5</v>
      </c>
    </row>
    <row r="311" spans="1:15" ht="24">
      <c r="A311" s="235">
        <v>33</v>
      </c>
      <c r="B311" s="235">
        <v>82</v>
      </c>
      <c r="C311" s="232" t="s">
        <v>1170</v>
      </c>
      <c r="D311" s="235">
        <v>20</v>
      </c>
      <c r="E311" s="235">
        <v>20</v>
      </c>
      <c r="F311" s="235">
        <v>1</v>
      </c>
      <c r="G311" s="235">
        <f t="shared" si="64"/>
        <v>400</v>
      </c>
      <c r="H311" s="235">
        <v>21</v>
      </c>
      <c r="I311" s="235">
        <v>1</v>
      </c>
      <c r="J311" s="235">
        <v>387</v>
      </c>
      <c r="K311" s="235">
        <v>35</v>
      </c>
      <c r="L311" s="235">
        <f t="shared" si="62"/>
        <v>422</v>
      </c>
      <c r="M311" s="235">
        <f t="shared" si="63"/>
        <v>422</v>
      </c>
      <c r="N311" s="268">
        <v>1</v>
      </c>
      <c r="O311" s="268">
        <v>2</v>
      </c>
    </row>
    <row r="312" spans="1:15" ht="24">
      <c r="A312" s="235">
        <v>34</v>
      </c>
      <c r="B312" s="235">
        <v>83</v>
      </c>
      <c r="C312" s="232" t="s">
        <v>201</v>
      </c>
      <c r="D312" s="235">
        <v>20</v>
      </c>
      <c r="E312" s="235">
        <v>20</v>
      </c>
      <c r="F312" s="235">
        <v>1</v>
      </c>
      <c r="G312" s="235">
        <f t="shared" si="64"/>
        <v>400</v>
      </c>
      <c r="H312" s="235">
        <v>21</v>
      </c>
      <c r="I312" s="235">
        <v>1</v>
      </c>
      <c r="J312" s="235">
        <v>387</v>
      </c>
      <c r="K312" s="235">
        <v>35</v>
      </c>
      <c r="L312" s="235">
        <f t="shared" si="62"/>
        <v>422</v>
      </c>
      <c r="M312" s="235">
        <f t="shared" si="63"/>
        <v>422</v>
      </c>
      <c r="N312" s="268">
        <v>1.5</v>
      </c>
      <c r="O312" s="268">
        <v>2</v>
      </c>
    </row>
    <row r="313" spans="1:15">
      <c r="A313" s="235">
        <v>35</v>
      </c>
      <c r="B313" s="235">
        <v>84</v>
      </c>
      <c r="C313" s="232" t="s">
        <v>1171</v>
      </c>
      <c r="D313" s="235">
        <v>20</v>
      </c>
      <c r="E313" s="235">
        <v>20</v>
      </c>
      <c r="F313" s="235">
        <v>1</v>
      </c>
      <c r="G313" s="235">
        <f t="shared" si="64"/>
        <v>400</v>
      </c>
      <c r="H313" s="235">
        <v>21</v>
      </c>
      <c r="I313" s="235">
        <v>1</v>
      </c>
      <c r="J313" s="235">
        <v>387</v>
      </c>
      <c r="K313" s="235">
        <v>35</v>
      </c>
      <c r="L313" s="235">
        <f t="shared" si="62"/>
        <v>422</v>
      </c>
      <c r="M313" s="235">
        <f t="shared" si="63"/>
        <v>422</v>
      </c>
      <c r="N313" s="268">
        <v>1</v>
      </c>
      <c r="O313" s="268">
        <v>1</v>
      </c>
    </row>
    <row r="314" spans="1:15" ht="24">
      <c r="A314" s="235">
        <v>36</v>
      </c>
      <c r="B314" s="235">
        <v>85</v>
      </c>
      <c r="C314" s="232" t="s">
        <v>99</v>
      </c>
      <c r="D314" s="235">
        <v>20</v>
      </c>
      <c r="E314" s="235">
        <v>20</v>
      </c>
      <c r="F314" s="235">
        <v>1</v>
      </c>
      <c r="G314" s="235">
        <f t="shared" si="64"/>
        <v>400</v>
      </c>
      <c r="H314" s="235">
        <v>21</v>
      </c>
      <c r="I314" s="235">
        <v>1</v>
      </c>
      <c r="J314" s="235">
        <v>387</v>
      </c>
      <c r="K314" s="235">
        <v>35</v>
      </c>
      <c r="L314" s="235">
        <f t="shared" si="62"/>
        <v>422</v>
      </c>
      <c r="M314" s="235">
        <f t="shared" si="63"/>
        <v>422</v>
      </c>
      <c r="N314" s="268">
        <v>1</v>
      </c>
      <c r="O314" s="268">
        <v>1</v>
      </c>
    </row>
    <row r="315" spans="1:15" ht="24">
      <c r="A315" s="235">
        <v>37</v>
      </c>
      <c r="B315" s="235">
        <v>86</v>
      </c>
      <c r="C315" s="232" t="s">
        <v>99</v>
      </c>
      <c r="D315" s="235">
        <v>20</v>
      </c>
      <c r="E315" s="235">
        <v>20</v>
      </c>
      <c r="F315" s="235">
        <v>1</v>
      </c>
      <c r="G315" s="235">
        <f t="shared" si="64"/>
        <v>400</v>
      </c>
      <c r="H315" s="235">
        <v>21</v>
      </c>
      <c r="I315" s="235">
        <v>1</v>
      </c>
      <c r="J315" s="235">
        <v>387</v>
      </c>
      <c r="K315" s="235">
        <v>35</v>
      </c>
      <c r="L315" s="235">
        <f t="shared" si="62"/>
        <v>422</v>
      </c>
      <c r="M315" s="235">
        <f t="shared" si="63"/>
        <v>422</v>
      </c>
      <c r="N315" s="268">
        <v>1</v>
      </c>
      <c r="O315" s="268">
        <v>1</v>
      </c>
    </row>
    <row r="316" spans="1:15">
      <c r="A316" s="235">
        <v>38</v>
      </c>
      <c r="B316" s="235">
        <v>87</v>
      </c>
      <c r="C316" s="232" t="s">
        <v>1172</v>
      </c>
      <c r="D316" s="235">
        <v>10</v>
      </c>
      <c r="E316" s="235">
        <v>30</v>
      </c>
      <c r="F316" s="235">
        <v>2</v>
      </c>
      <c r="G316" s="235">
        <f t="shared" si="64"/>
        <v>600</v>
      </c>
      <c r="H316" s="235">
        <v>10</v>
      </c>
      <c r="I316" s="235">
        <v>2</v>
      </c>
      <c r="J316" s="235">
        <v>265</v>
      </c>
      <c r="K316" s="235">
        <v>25</v>
      </c>
      <c r="L316" s="235">
        <f t="shared" si="62"/>
        <v>290</v>
      </c>
      <c r="M316" s="235">
        <f t="shared" si="63"/>
        <v>580</v>
      </c>
      <c r="N316" s="268">
        <v>0.5</v>
      </c>
      <c r="O316" s="268">
        <v>0.57999999999999996</v>
      </c>
    </row>
    <row r="317" spans="1:15" s="80" customFormat="1">
      <c r="A317" s="189"/>
      <c r="B317" s="189" t="s">
        <v>209</v>
      </c>
      <c r="C317" s="190"/>
      <c r="D317" s="189">
        <f>SUM(D306:D316)</f>
        <v>148</v>
      </c>
      <c r="E317" s="189">
        <f t="shared" ref="E317:N317" si="65">SUM(E306:E316)</f>
        <v>248</v>
      </c>
      <c r="F317" s="189">
        <f t="shared" si="65"/>
        <v>16</v>
      </c>
      <c r="G317" s="189">
        <f t="shared" si="65"/>
        <v>4855</v>
      </c>
      <c r="H317" s="189">
        <f>SUM(H306:H316)</f>
        <v>154</v>
      </c>
      <c r="I317" s="189">
        <f t="shared" si="65"/>
        <v>26</v>
      </c>
      <c r="J317" s="189">
        <f t="shared" si="65"/>
        <v>3553</v>
      </c>
      <c r="K317" s="189">
        <f t="shared" si="65"/>
        <v>323</v>
      </c>
      <c r="L317" s="189">
        <f t="shared" si="65"/>
        <v>3876</v>
      </c>
      <c r="M317" s="189">
        <f t="shared" si="65"/>
        <v>5222</v>
      </c>
      <c r="N317" s="191">
        <f t="shared" si="65"/>
        <v>12.45</v>
      </c>
      <c r="O317" s="227">
        <f>SUM(O306:O316)</f>
        <v>24.88</v>
      </c>
    </row>
    <row r="318" spans="1:15" ht="12.75" customHeight="1">
      <c r="A318" s="108"/>
      <c r="B318" s="1242" t="s">
        <v>493</v>
      </c>
      <c r="C318" s="1243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48"/>
      <c r="O318" s="149"/>
    </row>
    <row r="319" spans="1:15" ht="12.75" customHeight="1">
      <c r="A319" s="235">
        <v>39</v>
      </c>
      <c r="B319" s="235">
        <v>90</v>
      </c>
      <c r="C319" s="232" t="s">
        <v>1173</v>
      </c>
      <c r="D319" s="235"/>
      <c r="E319" s="235"/>
      <c r="F319" s="235"/>
      <c r="G319" s="235"/>
      <c r="H319" s="235">
        <v>4</v>
      </c>
      <c r="I319" s="235">
        <v>2</v>
      </c>
      <c r="J319" s="235">
        <v>106</v>
      </c>
      <c r="K319" s="235">
        <v>4</v>
      </c>
      <c r="L319" s="235">
        <f>SUM(J319:K319)</f>
        <v>110</v>
      </c>
      <c r="M319" s="235">
        <f>I319*L319</f>
        <v>220</v>
      </c>
      <c r="N319" s="268">
        <v>0</v>
      </c>
      <c r="O319" s="268">
        <v>7.32</v>
      </c>
    </row>
    <row r="320" spans="1:15" ht="12.75" customHeight="1">
      <c r="A320" s="235">
        <v>40</v>
      </c>
      <c r="B320" s="235">
        <v>91</v>
      </c>
      <c r="C320" s="232" t="s">
        <v>101</v>
      </c>
      <c r="D320" s="235">
        <v>40</v>
      </c>
      <c r="E320" s="235">
        <v>40</v>
      </c>
      <c r="F320" s="235">
        <v>1</v>
      </c>
      <c r="G320" s="235">
        <f>D320*E320*F320</f>
        <v>1600</v>
      </c>
      <c r="H320" s="235">
        <v>10</v>
      </c>
      <c r="I320" s="235">
        <v>1</v>
      </c>
      <c r="J320" s="235">
        <v>255</v>
      </c>
      <c r="K320" s="235">
        <v>265</v>
      </c>
      <c r="L320" s="235">
        <f>SUM(J320:K320)</f>
        <v>520</v>
      </c>
      <c r="M320" s="235">
        <f>I320*L320</f>
        <v>520</v>
      </c>
      <c r="N320" s="268">
        <v>17</v>
      </c>
      <c r="O320" s="268">
        <v>5.3</v>
      </c>
    </row>
    <row r="321" spans="1:15" ht="12.75" customHeight="1">
      <c r="A321" s="189"/>
      <c r="B321" s="189" t="s">
        <v>209</v>
      </c>
      <c r="C321" s="190"/>
      <c r="D321" s="189">
        <f>SUM(D320)</f>
        <v>40</v>
      </c>
      <c r="E321" s="189">
        <f>SUM(E320)</f>
        <v>40</v>
      </c>
      <c r="F321" s="189">
        <f>SUM(F320)</f>
        <v>1</v>
      </c>
      <c r="G321" s="189">
        <f>SUM(G320)</f>
        <v>1600</v>
      </c>
      <c r="H321" s="189">
        <f>SUM(H319:H320)</f>
        <v>14</v>
      </c>
      <c r="I321" s="189">
        <f>SUM(I320)</f>
        <v>1</v>
      </c>
      <c r="J321" s="189">
        <f t="shared" ref="J321:O321" si="66">SUM(J319:J320)</f>
        <v>361</v>
      </c>
      <c r="K321" s="189">
        <f t="shared" si="66"/>
        <v>269</v>
      </c>
      <c r="L321" s="189">
        <f t="shared" si="66"/>
        <v>630</v>
      </c>
      <c r="M321" s="189">
        <f t="shared" si="66"/>
        <v>740</v>
      </c>
      <c r="N321" s="191">
        <f t="shared" si="66"/>
        <v>17</v>
      </c>
      <c r="O321" s="191">
        <f t="shared" si="66"/>
        <v>12.620000000000001</v>
      </c>
    </row>
    <row r="322" spans="1:15">
      <c r="A322" s="108"/>
      <c r="B322" s="1242" t="s">
        <v>494</v>
      </c>
      <c r="C322" s="1243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9"/>
      <c r="O322" s="149"/>
    </row>
    <row r="323" spans="1:15">
      <c r="A323" s="235">
        <v>41</v>
      </c>
      <c r="B323" s="235">
        <v>93</v>
      </c>
      <c r="C323" s="232" t="s">
        <v>1174</v>
      </c>
      <c r="D323" s="235"/>
      <c r="E323" s="235"/>
      <c r="F323" s="235"/>
      <c r="G323" s="235"/>
      <c r="H323" s="235">
        <v>1</v>
      </c>
      <c r="I323" s="235">
        <v>2</v>
      </c>
      <c r="J323" s="235">
        <v>24</v>
      </c>
      <c r="K323" s="235">
        <v>2</v>
      </c>
      <c r="L323" s="235">
        <f>SUM(J323:K323)</f>
        <v>26</v>
      </c>
      <c r="M323" s="235">
        <f>I323*L323</f>
        <v>52</v>
      </c>
      <c r="N323" s="268">
        <v>0</v>
      </c>
      <c r="O323" s="268">
        <v>1.07</v>
      </c>
    </row>
    <row r="324" spans="1:15" ht="36">
      <c r="A324" s="235">
        <v>42</v>
      </c>
      <c r="B324" s="235">
        <v>94</v>
      </c>
      <c r="C324" s="232" t="s">
        <v>1175</v>
      </c>
      <c r="D324" s="235">
        <v>3</v>
      </c>
      <c r="E324" s="235">
        <v>30</v>
      </c>
      <c r="F324" s="235">
        <v>2</v>
      </c>
      <c r="G324" s="235">
        <f>D324*E324*F324</f>
        <v>180</v>
      </c>
      <c r="H324" s="235">
        <v>0</v>
      </c>
      <c r="I324" s="235">
        <v>2</v>
      </c>
      <c r="J324" s="235">
        <v>0</v>
      </c>
      <c r="K324" s="235"/>
      <c r="L324" s="235">
        <f>SUM(J324:K324)</f>
        <v>0</v>
      </c>
      <c r="M324" s="235">
        <f>I324*L324</f>
        <v>0</v>
      </c>
      <c r="N324" s="268">
        <v>4.5</v>
      </c>
      <c r="O324" s="268">
        <v>0</v>
      </c>
    </row>
    <row r="325" spans="1:15" ht="36.75" customHeight="1">
      <c r="A325" s="235">
        <v>43</v>
      </c>
      <c r="B325" s="235">
        <v>97</v>
      </c>
      <c r="C325" s="232" t="s">
        <v>640</v>
      </c>
      <c r="D325" s="235">
        <v>15</v>
      </c>
      <c r="E325" s="235">
        <v>30</v>
      </c>
      <c r="F325" s="235">
        <v>1</v>
      </c>
      <c r="G325" s="235">
        <f>D325*E325*F325</f>
        <v>450</v>
      </c>
      <c r="H325" s="235">
        <v>20</v>
      </c>
      <c r="I325" s="235">
        <v>1</v>
      </c>
      <c r="J325" s="235">
        <v>698</v>
      </c>
      <c r="K325" s="235">
        <v>276</v>
      </c>
      <c r="L325" s="235">
        <f>SUM(J325:K325)</f>
        <v>974</v>
      </c>
      <c r="M325" s="235">
        <f>I325*L325</f>
        <v>974</v>
      </c>
      <c r="N325" s="268">
        <v>4.32</v>
      </c>
      <c r="O325" s="268">
        <v>8.8800000000000008</v>
      </c>
    </row>
    <row r="326" spans="1:15" ht="25.5" customHeight="1">
      <c r="A326" s="235">
        <v>44</v>
      </c>
      <c r="B326" s="235">
        <v>98</v>
      </c>
      <c r="C326" s="232" t="s">
        <v>102</v>
      </c>
      <c r="D326" s="235">
        <v>40</v>
      </c>
      <c r="E326" s="235">
        <v>40</v>
      </c>
      <c r="F326" s="235">
        <v>1</v>
      </c>
      <c r="G326" s="235">
        <f>D326*E326*F326</f>
        <v>1600</v>
      </c>
      <c r="H326" s="235">
        <v>10</v>
      </c>
      <c r="I326" s="235">
        <v>1</v>
      </c>
      <c r="J326" s="235">
        <v>255</v>
      </c>
      <c r="K326" s="235">
        <v>265</v>
      </c>
      <c r="L326" s="235">
        <f>SUM(J326:K326)</f>
        <v>520</v>
      </c>
      <c r="M326" s="235">
        <f>I326*L326</f>
        <v>520</v>
      </c>
      <c r="N326" s="268">
        <v>6.51</v>
      </c>
      <c r="O326" s="268">
        <v>5.3</v>
      </c>
    </row>
    <row r="327" spans="1:15" ht="24">
      <c r="A327" s="235">
        <v>45</v>
      </c>
      <c r="B327" s="235">
        <v>99</v>
      </c>
      <c r="C327" s="232" t="s">
        <v>1176</v>
      </c>
      <c r="D327" s="235">
        <v>10</v>
      </c>
      <c r="E327" s="235">
        <v>30</v>
      </c>
      <c r="F327" s="235">
        <v>3</v>
      </c>
      <c r="G327" s="235">
        <f>D327*E327*F327</f>
        <v>900</v>
      </c>
      <c r="H327" s="235">
        <v>10</v>
      </c>
      <c r="I327" s="235">
        <v>10</v>
      </c>
      <c r="J327" s="235">
        <v>0</v>
      </c>
      <c r="K327" s="235">
        <v>221</v>
      </c>
      <c r="L327" s="235">
        <f>SUM(J327:K327)</f>
        <v>221</v>
      </c>
      <c r="M327" s="235">
        <f>I327*L327</f>
        <v>2210</v>
      </c>
      <c r="N327" s="268">
        <v>1.5</v>
      </c>
      <c r="O327" s="268">
        <v>2.3199999999999998</v>
      </c>
    </row>
    <row r="328" spans="1:15" s="80" customFormat="1">
      <c r="A328" s="189"/>
      <c r="B328" s="189" t="s">
        <v>209</v>
      </c>
      <c r="C328" s="190"/>
      <c r="D328" s="189">
        <f>SUM(D324:D327)</f>
        <v>68</v>
      </c>
      <c r="E328" s="189">
        <f t="shared" ref="E328:N328" si="67">SUM(E324:E327)</f>
        <v>130</v>
      </c>
      <c r="F328" s="189">
        <f t="shared" si="67"/>
        <v>7</v>
      </c>
      <c r="G328" s="189">
        <f t="shared" si="67"/>
        <v>3130</v>
      </c>
      <c r="H328" s="189">
        <f>SUM(H323:H327)</f>
        <v>41</v>
      </c>
      <c r="I328" s="189">
        <f t="shared" si="67"/>
        <v>14</v>
      </c>
      <c r="J328" s="189">
        <f>SUM(J323:J327)</f>
        <v>977</v>
      </c>
      <c r="K328" s="189">
        <f t="shared" si="67"/>
        <v>762</v>
      </c>
      <c r="L328" s="189">
        <f t="shared" si="67"/>
        <v>1715</v>
      </c>
      <c r="M328" s="189">
        <f>SUM(M323:M327)</f>
        <v>3756</v>
      </c>
      <c r="N328" s="227">
        <f t="shared" si="67"/>
        <v>16.829999999999998</v>
      </c>
      <c r="O328" s="227">
        <f>SUM(O323:O327)</f>
        <v>17.57</v>
      </c>
    </row>
    <row r="329" spans="1:15">
      <c r="A329" s="140"/>
      <c r="B329" s="140"/>
      <c r="C329" s="140" t="s">
        <v>495</v>
      </c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9">
        <v>15.87</v>
      </c>
    </row>
    <row r="330" spans="1:15" s="80" customFormat="1">
      <c r="A330" s="582"/>
      <c r="B330" s="1240" t="s">
        <v>1290</v>
      </c>
      <c r="C330" s="1240" t="s">
        <v>586</v>
      </c>
      <c r="D330" s="582">
        <f t="shared" ref="D330:N330" si="68">D328+D321+D317+D304+D297+D291+D283+D273+D329</f>
        <v>638</v>
      </c>
      <c r="E330" s="582">
        <f t="shared" si="68"/>
        <v>1068</v>
      </c>
      <c r="F330" s="582"/>
      <c r="G330" s="582">
        <f t="shared" si="68"/>
        <v>33015</v>
      </c>
      <c r="H330" s="582">
        <f t="shared" si="68"/>
        <v>537</v>
      </c>
      <c r="I330" s="582"/>
      <c r="J330" s="582">
        <f t="shared" si="68"/>
        <v>15009</v>
      </c>
      <c r="K330" s="582">
        <f t="shared" si="68"/>
        <v>3378</v>
      </c>
      <c r="L330" s="582">
        <f t="shared" si="68"/>
        <v>18363</v>
      </c>
      <c r="M330" s="582">
        <f t="shared" si="68"/>
        <v>33912</v>
      </c>
      <c r="N330" s="583">
        <f t="shared" si="68"/>
        <v>200</v>
      </c>
      <c r="O330" s="584">
        <f>O328+O321+O317+O304+O297+O291+O283+O273+O329</f>
        <v>270.62</v>
      </c>
    </row>
    <row r="331" spans="1:15" ht="18">
      <c r="A331" s="181" t="s">
        <v>496</v>
      </c>
      <c r="B331" s="164"/>
      <c r="C331" s="165"/>
      <c r="D331" s="164"/>
      <c r="E331" s="164"/>
      <c r="F331" s="164"/>
      <c r="G331" s="164"/>
      <c r="H331" s="164"/>
      <c r="I331" s="164"/>
      <c r="J331" s="164"/>
      <c r="K331" s="164"/>
      <c r="L331" s="164"/>
      <c r="M331" s="164"/>
      <c r="N331" s="166"/>
      <c r="O331" s="166"/>
    </row>
    <row r="332" spans="1:15" s="231" customFormat="1">
      <c r="A332" s="108">
        <v>1</v>
      </c>
      <c r="B332" s="139"/>
      <c r="C332" s="96" t="s">
        <v>269</v>
      </c>
      <c r="D332" s="108">
        <v>1</v>
      </c>
      <c r="E332" s="108">
        <v>40</v>
      </c>
      <c r="F332" s="108">
        <v>1</v>
      </c>
      <c r="G332" s="108">
        <f t="shared" ref="G332:G352" si="69">F332*E332</f>
        <v>40</v>
      </c>
      <c r="H332" s="108">
        <v>0</v>
      </c>
      <c r="I332" s="108">
        <v>0</v>
      </c>
      <c r="J332" s="108">
        <v>0</v>
      </c>
      <c r="K332" s="108">
        <v>0</v>
      </c>
      <c r="L332" s="108">
        <f t="shared" ref="L332:L352" si="70">J332+K332</f>
        <v>0</v>
      </c>
      <c r="M332" s="108">
        <f t="shared" ref="M332:M352" si="71">L332*I332</f>
        <v>0</v>
      </c>
      <c r="N332" s="149">
        <v>0.5</v>
      </c>
      <c r="O332" s="149">
        <v>0</v>
      </c>
    </row>
    <row r="333" spans="1:15" s="231" customFormat="1">
      <c r="A333" s="108">
        <f>1+A332</f>
        <v>2</v>
      </c>
      <c r="B333" s="139"/>
      <c r="C333" s="96" t="s">
        <v>892</v>
      </c>
      <c r="D333" s="108">
        <v>0</v>
      </c>
      <c r="E333" s="108">
        <v>0</v>
      </c>
      <c r="F333" s="108">
        <v>0</v>
      </c>
      <c r="G333" s="108">
        <f t="shared" si="69"/>
        <v>0</v>
      </c>
      <c r="H333" s="108">
        <v>0</v>
      </c>
      <c r="I333" s="108">
        <v>0</v>
      </c>
      <c r="J333" s="108">
        <v>0</v>
      </c>
      <c r="K333" s="108">
        <v>0</v>
      </c>
      <c r="L333" s="108">
        <f t="shared" si="70"/>
        <v>0</v>
      </c>
      <c r="M333" s="108">
        <f t="shared" si="71"/>
        <v>0</v>
      </c>
      <c r="N333" s="149">
        <v>0</v>
      </c>
      <c r="O333" s="149">
        <v>0</v>
      </c>
    </row>
    <row r="334" spans="1:15" s="231" customFormat="1">
      <c r="A334" s="108">
        <f t="shared" ref="A334:A352" si="72">1+A333</f>
        <v>3</v>
      </c>
      <c r="B334" s="139"/>
      <c r="C334" s="96" t="s">
        <v>893</v>
      </c>
      <c r="D334" s="108">
        <v>6</v>
      </c>
      <c r="E334" s="108">
        <v>60</v>
      </c>
      <c r="F334" s="108">
        <v>1</v>
      </c>
      <c r="G334" s="108">
        <f t="shared" si="69"/>
        <v>60</v>
      </c>
      <c r="H334" s="108">
        <v>0</v>
      </c>
      <c r="I334" s="108">
        <v>0</v>
      </c>
      <c r="J334" s="108">
        <v>0</v>
      </c>
      <c r="K334" s="108">
        <v>0</v>
      </c>
      <c r="L334" s="108">
        <f t="shared" si="70"/>
        <v>0</v>
      </c>
      <c r="M334" s="108">
        <f t="shared" si="71"/>
        <v>0</v>
      </c>
      <c r="N334" s="149">
        <v>0.56999999999999995</v>
      </c>
      <c r="O334" s="149">
        <v>0</v>
      </c>
    </row>
    <row r="335" spans="1:15" s="231" customFormat="1" ht="24">
      <c r="A335" s="108">
        <f t="shared" si="72"/>
        <v>4</v>
      </c>
      <c r="B335" s="139"/>
      <c r="C335" s="96" t="s">
        <v>408</v>
      </c>
      <c r="D335" s="108">
        <v>10</v>
      </c>
      <c r="E335" s="108">
        <v>300</v>
      </c>
      <c r="F335" s="108">
        <v>1</v>
      </c>
      <c r="G335" s="108">
        <f t="shared" si="69"/>
        <v>300</v>
      </c>
      <c r="H335" s="108">
        <v>2</v>
      </c>
      <c r="I335" s="108">
        <v>1</v>
      </c>
      <c r="J335" s="108">
        <v>28</v>
      </c>
      <c r="K335" s="108">
        <v>26</v>
      </c>
      <c r="L335" s="108">
        <f t="shared" si="70"/>
        <v>54</v>
      </c>
      <c r="M335" s="108">
        <f t="shared" si="71"/>
        <v>54</v>
      </c>
      <c r="N335" s="149">
        <v>0.36</v>
      </c>
      <c r="O335" s="149">
        <v>0.06</v>
      </c>
    </row>
    <row r="336" spans="1:15" s="231" customFormat="1">
      <c r="A336" s="108">
        <f t="shared" si="72"/>
        <v>5</v>
      </c>
      <c r="B336" s="139"/>
      <c r="C336" s="232" t="s">
        <v>894</v>
      </c>
      <c r="D336" s="108">
        <v>2</v>
      </c>
      <c r="E336" s="108">
        <v>40</v>
      </c>
      <c r="F336" s="108">
        <v>6</v>
      </c>
      <c r="G336" s="108">
        <f t="shared" si="69"/>
        <v>240</v>
      </c>
      <c r="H336" s="108">
        <v>6</v>
      </c>
      <c r="I336" s="108" t="s">
        <v>895</v>
      </c>
      <c r="J336" s="108">
        <v>124</v>
      </c>
      <c r="K336" s="108">
        <v>82</v>
      </c>
      <c r="L336" s="108">
        <f t="shared" si="70"/>
        <v>206</v>
      </c>
      <c r="M336" s="108">
        <v>147</v>
      </c>
      <c r="N336" s="149">
        <v>4</v>
      </c>
      <c r="O336" s="149">
        <v>8.82</v>
      </c>
    </row>
    <row r="337" spans="1:15" s="231" customFormat="1">
      <c r="A337" s="108">
        <f t="shared" si="72"/>
        <v>6</v>
      </c>
      <c r="B337" s="139"/>
      <c r="C337" s="232" t="s">
        <v>270</v>
      </c>
      <c r="D337" s="108">
        <v>14</v>
      </c>
      <c r="E337" s="108">
        <v>420</v>
      </c>
      <c r="F337" s="108">
        <v>1</v>
      </c>
      <c r="G337" s="108">
        <f t="shared" si="69"/>
        <v>420</v>
      </c>
      <c r="H337" s="108">
        <v>16</v>
      </c>
      <c r="I337" s="108">
        <v>1</v>
      </c>
      <c r="J337" s="108">
        <v>316</v>
      </c>
      <c r="K337" s="108">
        <v>96</v>
      </c>
      <c r="L337" s="108">
        <f t="shared" si="70"/>
        <v>412</v>
      </c>
      <c r="M337" s="108">
        <f t="shared" si="71"/>
        <v>412</v>
      </c>
      <c r="N337" s="149">
        <v>1.33</v>
      </c>
      <c r="O337" s="149">
        <v>1.1200000000000001</v>
      </c>
    </row>
    <row r="338" spans="1:15" s="231" customFormat="1">
      <c r="A338" s="108">
        <f>1+A337</f>
        <v>7</v>
      </c>
      <c r="B338" s="139"/>
      <c r="C338" s="232" t="s">
        <v>265</v>
      </c>
      <c r="D338" s="108">
        <v>14</v>
      </c>
      <c r="E338" s="108">
        <v>420</v>
      </c>
      <c r="F338" s="108">
        <v>1</v>
      </c>
      <c r="G338" s="108">
        <f t="shared" si="69"/>
        <v>420</v>
      </c>
      <c r="H338" s="108">
        <v>6</v>
      </c>
      <c r="I338" s="108">
        <v>1</v>
      </c>
      <c r="J338" s="108">
        <v>117</v>
      </c>
      <c r="K338" s="108">
        <v>43</v>
      </c>
      <c r="L338" s="108">
        <f t="shared" si="70"/>
        <v>160</v>
      </c>
      <c r="M338" s="108">
        <f t="shared" si="71"/>
        <v>160</v>
      </c>
      <c r="N338" s="149">
        <v>1.33</v>
      </c>
      <c r="O338" s="149">
        <v>1.45</v>
      </c>
    </row>
    <row r="339" spans="1:15" s="231" customFormat="1">
      <c r="A339" s="108">
        <f t="shared" si="72"/>
        <v>8</v>
      </c>
      <c r="B339" s="139"/>
      <c r="C339" s="232" t="s">
        <v>266</v>
      </c>
      <c r="D339" s="108">
        <v>26</v>
      </c>
      <c r="E339" s="108">
        <v>780</v>
      </c>
      <c r="F339" s="108">
        <v>1</v>
      </c>
      <c r="G339" s="108">
        <f t="shared" si="69"/>
        <v>780</v>
      </c>
      <c r="H339" s="108">
        <v>16</v>
      </c>
      <c r="I339" s="108">
        <v>1</v>
      </c>
      <c r="J339" s="108">
        <v>324</v>
      </c>
      <c r="K339" s="108">
        <v>115</v>
      </c>
      <c r="L339" s="108">
        <f t="shared" si="70"/>
        <v>439</v>
      </c>
      <c r="M339" s="108">
        <f t="shared" si="71"/>
        <v>439</v>
      </c>
      <c r="N339" s="149">
        <v>0.78</v>
      </c>
      <c r="O339" s="149">
        <v>0.46</v>
      </c>
    </row>
    <row r="340" spans="1:15" s="231" customFormat="1">
      <c r="A340" s="108">
        <f t="shared" si="72"/>
        <v>9</v>
      </c>
      <c r="B340" s="139"/>
      <c r="C340" s="232" t="s">
        <v>896</v>
      </c>
      <c r="D340" s="108">
        <v>4</v>
      </c>
      <c r="E340" s="108">
        <v>96</v>
      </c>
      <c r="F340" s="108">
        <v>1</v>
      </c>
      <c r="G340" s="108">
        <f t="shared" si="69"/>
        <v>96</v>
      </c>
      <c r="H340" s="108">
        <v>0</v>
      </c>
      <c r="I340" s="108">
        <v>0</v>
      </c>
      <c r="J340" s="108">
        <v>0</v>
      </c>
      <c r="K340" s="108">
        <v>0</v>
      </c>
      <c r="L340" s="108">
        <f t="shared" si="70"/>
        <v>0</v>
      </c>
      <c r="M340" s="108">
        <f t="shared" si="71"/>
        <v>0</v>
      </c>
      <c r="N340" s="149">
        <v>0.72</v>
      </c>
      <c r="O340" s="149">
        <v>0</v>
      </c>
    </row>
    <row r="341" spans="1:15" s="231" customFormat="1" ht="24" customHeight="1">
      <c r="A341" s="108">
        <f t="shared" si="72"/>
        <v>10</v>
      </c>
      <c r="B341" s="139"/>
      <c r="C341" s="232" t="s">
        <v>897</v>
      </c>
      <c r="D341" s="141">
        <v>1</v>
      </c>
      <c r="E341" s="108">
        <v>30</v>
      </c>
      <c r="F341" s="108">
        <v>6</v>
      </c>
      <c r="G341" s="108">
        <f t="shared" si="69"/>
        <v>180</v>
      </c>
      <c r="H341" s="108">
        <v>1</v>
      </c>
      <c r="I341" s="108">
        <v>7</v>
      </c>
      <c r="J341" s="108">
        <v>25</v>
      </c>
      <c r="K341" s="108">
        <v>0</v>
      </c>
      <c r="L341" s="108">
        <f t="shared" si="70"/>
        <v>25</v>
      </c>
      <c r="M341" s="108">
        <f t="shared" si="71"/>
        <v>175</v>
      </c>
      <c r="N341" s="149">
        <v>1.5</v>
      </c>
      <c r="O341" s="149">
        <v>1.56</v>
      </c>
    </row>
    <row r="342" spans="1:15" s="231" customFormat="1" ht="24">
      <c r="A342" s="108">
        <f>1+A341</f>
        <v>11</v>
      </c>
      <c r="B342" s="139"/>
      <c r="C342" s="232" t="s">
        <v>267</v>
      </c>
      <c r="D342" s="108">
        <v>24</v>
      </c>
      <c r="E342" s="108">
        <v>576</v>
      </c>
      <c r="F342" s="108">
        <v>4</v>
      </c>
      <c r="G342" s="108">
        <f t="shared" si="69"/>
        <v>2304</v>
      </c>
      <c r="H342" s="108">
        <v>8</v>
      </c>
      <c r="I342" s="108">
        <v>4</v>
      </c>
      <c r="J342" s="108">
        <v>146</v>
      </c>
      <c r="K342" s="108">
        <v>43</v>
      </c>
      <c r="L342" s="108">
        <f t="shared" si="70"/>
        <v>189</v>
      </c>
      <c r="M342" s="108">
        <f t="shared" si="71"/>
        <v>756</v>
      </c>
      <c r="N342" s="149">
        <v>8.16</v>
      </c>
      <c r="O342" s="149">
        <v>2.23</v>
      </c>
    </row>
    <row r="343" spans="1:15" s="231" customFormat="1" ht="15" customHeight="1">
      <c r="A343" s="108">
        <f t="shared" si="72"/>
        <v>12</v>
      </c>
      <c r="B343" s="139"/>
      <c r="C343" s="232" t="s">
        <v>271</v>
      </c>
      <c r="D343" s="108">
        <v>10</v>
      </c>
      <c r="E343" s="108">
        <v>240</v>
      </c>
      <c r="F343" s="108">
        <v>2</v>
      </c>
      <c r="G343" s="108">
        <f t="shared" si="69"/>
        <v>480</v>
      </c>
      <c r="H343" s="108">
        <v>4</v>
      </c>
      <c r="I343" s="108">
        <v>2</v>
      </c>
      <c r="J343" s="108">
        <v>280</v>
      </c>
      <c r="K343" s="108">
        <v>114</v>
      </c>
      <c r="L343" s="108">
        <f t="shared" si="70"/>
        <v>394</v>
      </c>
      <c r="M343" s="108">
        <f t="shared" si="71"/>
        <v>788</v>
      </c>
      <c r="N343" s="149">
        <v>1.8</v>
      </c>
      <c r="O343" s="149">
        <v>2.0299999999999998</v>
      </c>
    </row>
    <row r="344" spans="1:15" s="231" customFormat="1" ht="36">
      <c r="A344" s="108">
        <f t="shared" si="72"/>
        <v>13</v>
      </c>
      <c r="B344" s="139"/>
      <c r="C344" s="232" t="s">
        <v>898</v>
      </c>
      <c r="D344" s="108">
        <v>34</v>
      </c>
      <c r="E344" s="108">
        <v>2720</v>
      </c>
      <c r="F344" s="108">
        <v>1</v>
      </c>
      <c r="G344" s="108">
        <f t="shared" si="69"/>
        <v>2720</v>
      </c>
      <c r="H344" s="108">
        <v>4</v>
      </c>
      <c r="I344" s="108">
        <v>1</v>
      </c>
      <c r="J344" s="108">
        <v>355</v>
      </c>
      <c r="K344" s="108">
        <v>137</v>
      </c>
      <c r="L344" s="108">
        <f t="shared" si="70"/>
        <v>492</v>
      </c>
      <c r="M344" s="108">
        <f t="shared" si="71"/>
        <v>492</v>
      </c>
      <c r="N344" s="149">
        <v>2.04</v>
      </c>
      <c r="O344" s="149">
        <v>0.91</v>
      </c>
    </row>
    <row r="345" spans="1:15" s="231" customFormat="1" ht="24">
      <c r="A345" s="108">
        <f>1+A344</f>
        <v>14</v>
      </c>
      <c r="B345" s="139"/>
      <c r="C345" s="232" t="s">
        <v>268</v>
      </c>
      <c r="D345" s="108">
        <v>1</v>
      </c>
      <c r="E345" s="108">
        <v>30</v>
      </c>
      <c r="F345" s="108">
        <v>1</v>
      </c>
      <c r="G345" s="108">
        <f t="shared" si="69"/>
        <v>30</v>
      </c>
      <c r="H345" s="108">
        <v>1</v>
      </c>
      <c r="I345" s="108">
        <v>1</v>
      </c>
      <c r="J345" s="108">
        <v>29</v>
      </c>
      <c r="K345" s="108">
        <v>1</v>
      </c>
      <c r="L345" s="108">
        <f t="shared" si="70"/>
        <v>30</v>
      </c>
      <c r="M345" s="108">
        <f t="shared" si="71"/>
        <v>30</v>
      </c>
      <c r="N345" s="149">
        <v>0.5</v>
      </c>
      <c r="O345" s="149">
        <v>0.5</v>
      </c>
    </row>
    <row r="346" spans="1:15" s="231" customFormat="1" ht="24">
      <c r="A346" s="108">
        <f t="shared" si="72"/>
        <v>15</v>
      </c>
      <c r="B346" s="139"/>
      <c r="C346" s="232" t="s">
        <v>899</v>
      </c>
      <c r="D346" s="108">
        <v>62</v>
      </c>
      <c r="E346" s="108">
        <v>1860</v>
      </c>
      <c r="F346" s="108">
        <v>1</v>
      </c>
      <c r="G346" s="108">
        <f t="shared" si="69"/>
        <v>1860</v>
      </c>
      <c r="H346" s="108">
        <v>15</v>
      </c>
      <c r="I346" s="108">
        <v>1</v>
      </c>
      <c r="J346" s="108">
        <v>294</v>
      </c>
      <c r="K346" s="108">
        <v>119</v>
      </c>
      <c r="L346" s="108">
        <f t="shared" si="70"/>
        <v>413</v>
      </c>
      <c r="M346" s="108">
        <f t="shared" si="71"/>
        <v>413</v>
      </c>
      <c r="N346" s="149">
        <v>2.17</v>
      </c>
      <c r="O346" s="149">
        <v>0.38</v>
      </c>
    </row>
    <row r="347" spans="1:15" s="231" customFormat="1" ht="24">
      <c r="A347" s="108">
        <f t="shared" si="72"/>
        <v>16</v>
      </c>
      <c r="B347" s="139"/>
      <c r="C347" s="232" t="s">
        <v>900</v>
      </c>
      <c r="D347" s="108">
        <v>1</v>
      </c>
      <c r="E347" s="108">
        <v>40</v>
      </c>
      <c r="F347" s="108">
        <v>1</v>
      </c>
      <c r="G347" s="108">
        <f t="shared" si="69"/>
        <v>40</v>
      </c>
      <c r="H347" s="108">
        <v>1</v>
      </c>
      <c r="I347" s="108">
        <v>1</v>
      </c>
      <c r="J347" s="108">
        <v>40</v>
      </c>
      <c r="K347" s="108">
        <v>1</v>
      </c>
      <c r="L347" s="108">
        <f t="shared" si="70"/>
        <v>41</v>
      </c>
      <c r="M347" s="108">
        <f t="shared" si="71"/>
        <v>41</v>
      </c>
      <c r="N347" s="149">
        <v>0.6</v>
      </c>
      <c r="O347" s="149">
        <v>0.49</v>
      </c>
    </row>
    <row r="348" spans="1:15" s="231" customFormat="1" ht="24">
      <c r="A348" s="108">
        <f t="shared" si="72"/>
        <v>17</v>
      </c>
      <c r="B348" s="139"/>
      <c r="C348" s="232" t="s">
        <v>901</v>
      </c>
      <c r="D348" s="108">
        <v>1</v>
      </c>
      <c r="E348" s="108">
        <v>30</v>
      </c>
      <c r="F348" s="108">
        <v>3</v>
      </c>
      <c r="G348" s="108">
        <f t="shared" si="69"/>
        <v>90</v>
      </c>
      <c r="H348" s="108">
        <v>0</v>
      </c>
      <c r="I348" s="108">
        <v>0</v>
      </c>
      <c r="J348" s="108">
        <v>0</v>
      </c>
      <c r="K348" s="108">
        <v>0</v>
      </c>
      <c r="L348" s="108">
        <f t="shared" si="70"/>
        <v>0</v>
      </c>
      <c r="M348" s="108">
        <f t="shared" si="71"/>
        <v>0</v>
      </c>
      <c r="N348" s="149">
        <v>2.5</v>
      </c>
      <c r="O348" s="149">
        <v>0</v>
      </c>
    </row>
    <row r="349" spans="1:15" s="231" customFormat="1">
      <c r="A349" s="108">
        <f>1+A348</f>
        <v>18</v>
      </c>
      <c r="B349" s="139"/>
      <c r="C349" s="232" t="s">
        <v>902</v>
      </c>
      <c r="D349" s="108">
        <v>2</v>
      </c>
      <c r="E349" s="108">
        <v>40</v>
      </c>
      <c r="F349" s="108">
        <v>2</v>
      </c>
      <c r="G349" s="108">
        <f t="shared" si="69"/>
        <v>80</v>
      </c>
      <c r="H349" s="108">
        <v>0</v>
      </c>
      <c r="I349" s="108">
        <v>0</v>
      </c>
      <c r="J349" s="108">
        <v>0</v>
      </c>
      <c r="K349" s="108">
        <v>0</v>
      </c>
      <c r="L349" s="108">
        <f t="shared" si="70"/>
        <v>0</v>
      </c>
      <c r="M349" s="108">
        <f t="shared" si="71"/>
        <v>0</v>
      </c>
      <c r="N349" s="149">
        <v>1</v>
      </c>
      <c r="O349" s="149">
        <v>0</v>
      </c>
    </row>
    <row r="350" spans="1:15" s="231" customFormat="1" ht="24">
      <c r="A350" s="108">
        <f t="shared" si="72"/>
        <v>19</v>
      </c>
      <c r="B350" s="139"/>
      <c r="C350" s="232" t="s">
        <v>409</v>
      </c>
      <c r="D350" s="108">
        <v>1</v>
      </c>
      <c r="E350" s="108">
        <v>24</v>
      </c>
      <c r="F350" s="108">
        <v>3</v>
      </c>
      <c r="G350" s="108">
        <f t="shared" si="69"/>
        <v>72</v>
      </c>
      <c r="H350" s="108">
        <v>1</v>
      </c>
      <c r="I350" s="108">
        <v>6</v>
      </c>
      <c r="J350" s="108">
        <v>18</v>
      </c>
      <c r="K350" s="108">
        <v>6</v>
      </c>
      <c r="L350" s="108">
        <f t="shared" si="70"/>
        <v>24</v>
      </c>
      <c r="M350" s="108">
        <f t="shared" si="71"/>
        <v>144</v>
      </c>
      <c r="N350" s="149">
        <v>0.5</v>
      </c>
      <c r="O350" s="149">
        <v>0.5</v>
      </c>
    </row>
    <row r="351" spans="1:15" s="231" customFormat="1">
      <c r="A351" s="108">
        <f t="shared" si="72"/>
        <v>20</v>
      </c>
      <c r="B351" s="139"/>
      <c r="C351" s="232" t="s">
        <v>968</v>
      </c>
      <c r="D351" s="108">
        <v>14</v>
      </c>
      <c r="E351" s="108">
        <v>336</v>
      </c>
      <c r="F351" s="108">
        <v>2</v>
      </c>
      <c r="G351" s="108">
        <f t="shared" si="69"/>
        <v>672</v>
      </c>
      <c r="H351" s="108">
        <v>14</v>
      </c>
      <c r="I351" s="108">
        <v>2</v>
      </c>
      <c r="J351" s="108">
        <v>240</v>
      </c>
      <c r="K351" s="108">
        <v>100</v>
      </c>
      <c r="L351" s="108">
        <f t="shared" si="70"/>
        <v>340</v>
      </c>
      <c r="M351" s="108">
        <f t="shared" si="71"/>
        <v>680</v>
      </c>
      <c r="N351" s="149">
        <v>2.2400000000000002</v>
      </c>
      <c r="O351" s="149">
        <v>4.16</v>
      </c>
    </row>
    <row r="352" spans="1:15" s="231" customFormat="1">
      <c r="A352" s="108">
        <f t="shared" si="72"/>
        <v>21</v>
      </c>
      <c r="B352" s="139"/>
      <c r="C352" s="232" t="s">
        <v>903</v>
      </c>
      <c r="D352" s="108">
        <v>67</v>
      </c>
      <c r="E352" s="108">
        <v>2010</v>
      </c>
      <c r="F352" s="108">
        <v>1</v>
      </c>
      <c r="G352" s="108">
        <f t="shared" si="69"/>
        <v>2010</v>
      </c>
      <c r="H352" s="108">
        <v>18</v>
      </c>
      <c r="I352" s="108">
        <v>1</v>
      </c>
      <c r="J352" s="108">
        <v>734</v>
      </c>
      <c r="K352" s="108">
        <v>570</v>
      </c>
      <c r="L352" s="108">
        <f t="shared" si="70"/>
        <v>1304</v>
      </c>
      <c r="M352" s="108">
        <f t="shared" si="71"/>
        <v>1304</v>
      </c>
      <c r="N352" s="149">
        <v>1.47</v>
      </c>
      <c r="O352" s="149">
        <v>1.19</v>
      </c>
    </row>
    <row r="353" spans="1:15" s="80" customFormat="1" ht="16.5" customHeight="1">
      <c r="A353" s="582"/>
      <c r="B353" s="1240" t="s">
        <v>1365</v>
      </c>
      <c r="C353" s="1240"/>
      <c r="D353" s="582">
        <f>SUM(D332:D352)</f>
        <v>295</v>
      </c>
      <c r="E353" s="582">
        <f t="shared" ref="E353:O353" si="73">SUM(E332:E352)</f>
        <v>10092</v>
      </c>
      <c r="F353" s="582"/>
      <c r="G353" s="582">
        <f t="shared" si="73"/>
        <v>12894</v>
      </c>
      <c r="H353" s="582">
        <f t="shared" si="73"/>
        <v>113</v>
      </c>
      <c r="I353" s="582"/>
      <c r="J353" s="582">
        <f t="shared" si="73"/>
        <v>3070</v>
      </c>
      <c r="K353" s="582">
        <f t="shared" si="73"/>
        <v>1453</v>
      </c>
      <c r="L353" s="582">
        <f t="shared" si="73"/>
        <v>4523</v>
      </c>
      <c r="M353" s="582">
        <f t="shared" si="73"/>
        <v>6035</v>
      </c>
      <c r="N353" s="583">
        <f t="shared" si="73"/>
        <v>34.07</v>
      </c>
      <c r="O353" s="584">
        <f t="shared" si="73"/>
        <v>25.86</v>
      </c>
    </row>
    <row r="354" spans="1:15" ht="20.25">
      <c r="A354" s="181" t="s">
        <v>498</v>
      </c>
      <c r="B354" s="16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69"/>
      <c r="N354" s="174"/>
      <c r="O354" s="174"/>
    </row>
    <row r="355" spans="1:15" s="234" customFormat="1" ht="24">
      <c r="A355" s="235">
        <v>1</v>
      </c>
      <c r="B355" s="235" t="s">
        <v>988</v>
      </c>
      <c r="C355" s="232" t="s">
        <v>974</v>
      </c>
      <c r="D355" s="235">
        <v>1</v>
      </c>
      <c r="E355" s="235">
        <v>110</v>
      </c>
      <c r="F355" s="235">
        <v>1</v>
      </c>
      <c r="G355" s="235">
        <v>110</v>
      </c>
      <c r="H355" s="235">
        <v>1</v>
      </c>
      <c r="I355" s="235">
        <v>1</v>
      </c>
      <c r="J355" s="235">
        <v>107</v>
      </c>
      <c r="K355" s="235">
        <v>2</v>
      </c>
      <c r="L355" s="235">
        <v>109</v>
      </c>
      <c r="M355" s="235">
        <v>109</v>
      </c>
      <c r="N355" s="268">
        <v>1.28</v>
      </c>
      <c r="O355" s="268">
        <v>1.28</v>
      </c>
    </row>
    <row r="356" spans="1:15" s="234" customFormat="1" ht="24">
      <c r="A356" s="235">
        <f>A355+1</f>
        <v>2</v>
      </c>
      <c r="B356" s="235" t="s">
        <v>987</v>
      </c>
      <c r="C356" s="232" t="s">
        <v>974</v>
      </c>
      <c r="D356" s="235">
        <v>1</v>
      </c>
      <c r="E356" s="235">
        <v>48</v>
      </c>
      <c r="F356" s="235">
        <v>1</v>
      </c>
      <c r="G356" s="235">
        <v>48</v>
      </c>
      <c r="H356" s="235">
        <v>1</v>
      </c>
      <c r="I356" s="235">
        <v>1</v>
      </c>
      <c r="J356" s="235">
        <v>46</v>
      </c>
      <c r="K356" s="235">
        <v>2</v>
      </c>
      <c r="L356" s="235">
        <v>48</v>
      </c>
      <c r="M356" s="235">
        <v>48</v>
      </c>
      <c r="N356" s="268">
        <v>1.05</v>
      </c>
      <c r="O356" s="268">
        <v>1.05</v>
      </c>
    </row>
    <row r="357" spans="1:15" s="234" customFormat="1" ht="24">
      <c r="A357" s="235">
        <f t="shared" ref="A357:A370" si="74">A356+1</f>
        <v>3</v>
      </c>
      <c r="B357" s="235" t="s">
        <v>984</v>
      </c>
      <c r="C357" s="232" t="s">
        <v>975</v>
      </c>
      <c r="D357" s="235">
        <v>1</v>
      </c>
      <c r="E357" s="235">
        <v>54</v>
      </c>
      <c r="F357" s="235">
        <v>1</v>
      </c>
      <c r="G357" s="235">
        <v>54</v>
      </c>
      <c r="H357" s="235">
        <v>1</v>
      </c>
      <c r="I357" s="235">
        <v>1</v>
      </c>
      <c r="J357" s="235">
        <v>36</v>
      </c>
      <c r="K357" s="235">
        <v>18</v>
      </c>
      <c r="L357" s="235">
        <v>54</v>
      </c>
      <c r="M357" s="235">
        <v>54</v>
      </c>
      <c r="N357" s="268">
        <v>1.36</v>
      </c>
      <c r="O357" s="268">
        <v>1.3</v>
      </c>
    </row>
    <row r="358" spans="1:15" s="234" customFormat="1" ht="24">
      <c r="A358" s="235">
        <f t="shared" si="74"/>
        <v>4</v>
      </c>
      <c r="B358" s="235" t="s">
        <v>989</v>
      </c>
      <c r="C358" s="232" t="s">
        <v>976</v>
      </c>
      <c r="D358" s="235">
        <v>1</v>
      </c>
      <c r="E358" s="235">
        <v>54</v>
      </c>
      <c r="F358" s="235">
        <v>1</v>
      </c>
      <c r="G358" s="235">
        <v>54</v>
      </c>
      <c r="H358" s="235">
        <v>1</v>
      </c>
      <c r="I358" s="235">
        <v>1</v>
      </c>
      <c r="J358" s="235">
        <v>50</v>
      </c>
      <c r="K358" s="235">
        <v>3</v>
      </c>
      <c r="L358" s="235">
        <v>53</v>
      </c>
      <c r="M358" s="235">
        <v>53</v>
      </c>
      <c r="N358" s="268">
        <v>1.36</v>
      </c>
      <c r="O358" s="268">
        <v>1.28</v>
      </c>
    </row>
    <row r="359" spans="1:15" s="234" customFormat="1" ht="24">
      <c r="A359" s="235">
        <f t="shared" si="74"/>
        <v>5</v>
      </c>
      <c r="B359" s="235" t="s">
        <v>990</v>
      </c>
      <c r="C359" s="232" t="s">
        <v>977</v>
      </c>
      <c r="D359" s="235">
        <v>1</v>
      </c>
      <c r="E359" s="235">
        <v>30</v>
      </c>
      <c r="F359" s="235">
        <v>2</v>
      </c>
      <c r="G359" s="235">
        <v>60</v>
      </c>
      <c r="H359" s="235">
        <v>1</v>
      </c>
      <c r="I359" s="235">
        <v>2</v>
      </c>
      <c r="J359" s="235">
        <v>23</v>
      </c>
      <c r="K359" s="235">
        <v>4</v>
      </c>
      <c r="L359" s="235">
        <v>27</v>
      </c>
      <c r="M359" s="235">
        <v>54</v>
      </c>
      <c r="N359" s="268">
        <v>8</v>
      </c>
      <c r="O359" s="268">
        <v>7.8</v>
      </c>
    </row>
    <row r="360" spans="1:15" s="234" customFormat="1" ht="36">
      <c r="A360" s="235">
        <f t="shared" si="74"/>
        <v>6</v>
      </c>
      <c r="B360" s="235" t="s">
        <v>991</v>
      </c>
      <c r="C360" s="232" t="s">
        <v>978</v>
      </c>
      <c r="D360" s="235">
        <v>1</v>
      </c>
      <c r="E360" s="235">
        <v>140</v>
      </c>
      <c r="F360" s="235">
        <v>1</v>
      </c>
      <c r="G360" s="235">
        <v>140</v>
      </c>
      <c r="H360" s="235">
        <v>1</v>
      </c>
      <c r="I360" s="235">
        <v>1</v>
      </c>
      <c r="J360" s="235">
        <v>124</v>
      </c>
      <c r="K360" s="235"/>
      <c r="L360" s="235">
        <v>124</v>
      </c>
      <c r="M360" s="235">
        <v>124</v>
      </c>
      <c r="N360" s="268">
        <v>2.8</v>
      </c>
      <c r="O360" s="268">
        <v>2.5</v>
      </c>
    </row>
    <row r="361" spans="1:15" s="234" customFormat="1">
      <c r="A361" s="235">
        <f t="shared" si="74"/>
        <v>7</v>
      </c>
      <c r="B361" s="235" t="s">
        <v>992</v>
      </c>
      <c r="C361" s="232" t="s">
        <v>979</v>
      </c>
      <c r="D361" s="235">
        <v>1</v>
      </c>
      <c r="E361" s="235">
        <v>30</v>
      </c>
      <c r="F361" s="235">
        <v>2</v>
      </c>
      <c r="G361" s="235">
        <v>60</v>
      </c>
      <c r="H361" s="235">
        <v>1</v>
      </c>
      <c r="I361" s="235">
        <v>2</v>
      </c>
      <c r="J361" s="235">
        <v>25</v>
      </c>
      <c r="K361" s="235">
        <v>2</v>
      </c>
      <c r="L361" s="235">
        <v>27</v>
      </c>
      <c r="M361" s="235">
        <v>54</v>
      </c>
      <c r="N361" s="268">
        <v>10</v>
      </c>
      <c r="O361" s="268">
        <v>9.8000000000000007</v>
      </c>
    </row>
    <row r="362" spans="1:15" s="234" customFormat="1" ht="24">
      <c r="A362" s="235">
        <f t="shared" si="74"/>
        <v>8</v>
      </c>
      <c r="B362" s="235" t="s">
        <v>983</v>
      </c>
      <c r="C362" s="232" t="s">
        <v>975</v>
      </c>
      <c r="D362" s="235">
        <v>1</v>
      </c>
      <c r="E362" s="235">
        <v>17</v>
      </c>
      <c r="F362" s="235">
        <v>1</v>
      </c>
      <c r="G362" s="235">
        <v>17</v>
      </c>
      <c r="H362" s="235">
        <v>1</v>
      </c>
      <c r="I362" s="235">
        <v>1</v>
      </c>
      <c r="J362" s="235">
        <v>10</v>
      </c>
      <c r="K362" s="235">
        <v>6</v>
      </c>
      <c r="L362" s="235">
        <v>16</v>
      </c>
      <c r="M362" s="235">
        <v>16</v>
      </c>
      <c r="N362" s="268">
        <v>0.52</v>
      </c>
      <c r="O362" s="268">
        <v>0.52</v>
      </c>
    </row>
    <row r="363" spans="1:15" s="234" customFormat="1" ht="24">
      <c r="A363" s="235">
        <f t="shared" si="74"/>
        <v>9</v>
      </c>
      <c r="B363" s="235" t="s">
        <v>983</v>
      </c>
      <c r="C363" s="232" t="s">
        <v>975</v>
      </c>
      <c r="D363" s="235">
        <v>1</v>
      </c>
      <c r="E363" s="235">
        <v>23</v>
      </c>
      <c r="F363" s="235">
        <v>1</v>
      </c>
      <c r="G363" s="235">
        <v>23</v>
      </c>
      <c r="H363" s="235">
        <v>1</v>
      </c>
      <c r="I363" s="235">
        <v>1</v>
      </c>
      <c r="J363" s="235">
        <v>12</v>
      </c>
      <c r="K363" s="235">
        <v>9</v>
      </c>
      <c r="L363" s="235">
        <v>21</v>
      </c>
      <c r="M363" s="235">
        <v>21</v>
      </c>
      <c r="N363" s="268">
        <v>0.87</v>
      </c>
      <c r="O363" s="268">
        <v>0.85</v>
      </c>
    </row>
    <row r="364" spans="1:15" s="234" customFormat="1" ht="48">
      <c r="A364" s="235">
        <f t="shared" si="74"/>
        <v>10</v>
      </c>
      <c r="B364" s="235" t="s">
        <v>993</v>
      </c>
      <c r="C364" s="232" t="s">
        <v>980</v>
      </c>
      <c r="D364" s="235">
        <v>4</v>
      </c>
      <c r="E364" s="235">
        <v>30</v>
      </c>
      <c r="F364" s="235">
        <v>1</v>
      </c>
      <c r="G364" s="235">
        <v>120</v>
      </c>
      <c r="H364" s="235">
        <v>4</v>
      </c>
      <c r="I364" s="235">
        <v>1</v>
      </c>
      <c r="J364" s="235">
        <v>79</v>
      </c>
      <c r="K364" s="235">
        <v>2</v>
      </c>
      <c r="L364" s="235">
        <v>81</v>
      </c>
      <c r="M364" s="235">
        <v>81</v>
      </c>
      <c r="N364" s="268">
        <v>10</v>
      </c>
      <c r="O364" s="268">
        <v>9.6999999999999993</v>
      </c>
    </row>
    <row r="365" spans="1:15" s="234" customFormat="1" ht="24">
      <c r="A365" s="235">
        <f t="shared" si="74"/>
        <v>11</v>
      </c>
      <c r="B365" s="235" t="s">
        <v>499</v>
      </c>
      <c r="C365" s="232" t="s">
        <v>975</v>
      </c>
      <c r="D365" s="235">
        <v>1</v>
      </c>
      <c r="E365" s="235">
        <v>24</v>
      </c>
      <c r="F365" s="235">
        <v>1</v>
      </c>
      <c r="G365" s="235">
        <v>24</v>
      </c>
      <c r="H365" s="235">
        <v>1</v>
      </c>
      <c r="I365" s="235">
        <v>1</v>
      </c>
      <c r="J365" s="235">
        <v>14</v>
      </c>
      <c r="K365" s="235">
        <v>10</v>
      </c>
      <c r="L365" s="235">
        <v>24</v>
      </c>
      <c r="M365" s="235">
        <v>24</v>
      </c>
      <c r="N365" s="268">
        <v>0.73</v>
      </c>
      <c r="O365" s="268">
        <v>0.73</v>
      </c>
    </row>
    <row r="366" spans="1:15" s="234" customFormat="1" ht="24">
      <c r="A366" s="235">
        <f t="shared" si="74"/>
        <v>12</v>
      </c>
      <c r="B366" s="235" t="s">
        <v>499</v>
      </c>
      <c r="C366" s="232" t="s">
        <v>975</v>
      </c>
      <c r="D366" s="235">
        <v>1</v>
      </c>
      <c r="E366" s="235">
        <v>16</v>
      </c>
      <c r="F366" s="235">
        <v>1</v>
      </c>
      <c r="G366" s="235">
        <v>16</v>
      </c>
      <c r="H366" s="235">
        <v>1</v>
      </c>
      <c r="I366" s="235">
        <v>1</v>
      </c>
      <c r="J366" s="235">
        <v>10</v>
      </c>
      <c r="K366" s="235">
        <v>5</v>
      </c>
      <c r="L366" s="235">
        <v>15</v>
      </c>
      <c r="M366" s="235">
        <v>15</v>
      </c>
      <c r="N366" s="268">
        <v>0.49</v>
      </c>
      <c r="O366" s="268">
        <v>0.48</v>
      </c>
    </row>
    <row r="367" spans="1:15" s="234" customFormat="1" ht="24">
      <c r="A367" s="235">
        <f t="shared" si="74"/>
        <v>13</v>
      </c>
      <c r="B367" s="235" t="s">
        <v>499</v>
      </c>
      <c r="C367" s="232" t="s">
        <v>975</v>
      </c>
      <c r="D367" s="235">
        <v>1</v>
      </c>
      <c r="E367" s="235">
        <v>25</v>
      </c>
      <c r="F367" s="235">
        <v>1</v>
      </c>
      <c r="G367" s="235">
        <v>25</v>
      </c>
      <c r="H367" s="235">
        <v>1</v>
      </c>
      <c r="I367" s="235">
        <v>1</v>
      </c>
      <c r="J367" s="235">
        <v>14</v>
      </c>
      <c r="K367" s="235">
        <v>10</v>
      </c>
      <c r="L367" s="235">
        <v>24</v>
      </c>
      <c r="M367" s="235">
        <v>24</v>
      </c>
      <c r="N367" s="268">
        <v>0.99</v>
      </c>
      <c r="O367" s="268">
        <v>0.92</v>
      </c>
    </row>
    <row r="368" spans="1:15" s="234" customFormat="1">
      <c r="A368" s="235">
        <f t="shared" si="74"/>
        <v>14</v>
      </c>
      <c r="B368" s="235" t="s">
        <v>986</v>
      </c>
      <c r="C368" s="232" t="s">
        <v>981</v>
      </c>
      <c r="D368" s="235">
        <v>6</v>
      </c>
      <c r="E368" s="235">
        <v>30</v>
      </c>
      <c r="F368" s="235">
        <v>2</v>
      </c>
      <c r="G368" s="235">
        <v>360</v>
      </c>
      <c r="H368" s="235">
        <v>6</v>
      </c>
      <c r="I368" s="235">
        <v>2</v>
      </c>
      <c r="J368" s="235">
        <v>144</v>
      </c>
      <c r="K368" s="235">
        <v>16</v>
      </c>
      <c r="L368" s="235">
        <v>160</v>
      </c>
      <c r="M368" s="235">
        <v>320</v>
      </c>
      <c r="N368" s="268">
        <v>12</v>
      </c>
      <c r="O368" s="268">
        <v>11.5</v>
      </c>
    </row>
    <row r="369" spans="1:17" s="234" customFormat="1" ht="24">
      <c r="A369" s="235">
        <f t="shared" si="74"/>
        <v>15</v>
      </c>
      <c r="B369" s="235" t="s">
        <v>499</v>
      </c>
      <c r="C369" s="232" t="s">
        <v>975</v>
      </c>
      <c r="D369" s="235">
        <v>1</v>
      </c>
      <c r="E369" s="235">
        <v>25</v>
      </c>
      <c r="F369" s="235">
        <v>1</v>
      </c>
      <c r="G369" s="235">
        <v>25</v>
      </c>
      <c r="H369" s="235">
        <v>1</v>
      </c>
      <c r="I369" s="235">
        <v>1</v>
      </c>
      <c r="J369" s="235">
        <v>13</v>
      </c>
      <c r="K369" s="235">
        <v>11</v>
      </c>
      <c r="L369" s="235">
        <v>24</v>
      </c>
      <c r="M369" s="235">
        <v>24</v>
      </c>
      <c r="N369" s="268">
        <v>0.81</v>
      </c>
      <c r="O369" s="268">
        <v>0.81</v>
      </c>
    </row>
    <row r="370" spans="1:17" s="234" customFormat="1" ht="24">
      <c r="A370" s="235">
        <f t="shared" si="74"/>
        <v>16</v>
      </c>
      <c r="B370" s="235" t="s">
        <v>994</v>
      </c>
      <c r="C370" s="232" t="s">
        <v>982</v>
      </c>
      <c r="D370" s="235">
        <v>48</v>
      </c>
      <c r="E370" s="235">
        <v>40</v>
      </c>
      <c r="F370" s="235">
        <v>1</v>
      </c>
      <c r="G370" s="235">
        <v>1920</v>
      </c>
      <c r="H370" s="235">
        <v>48</v>
      </c>
      <c r="I370" s="235">
        <v>1</v>
      </c>
      <c r="J370" s="235">
        <v>25</v>
      </c>
      <c r="K370" s="235">
        <v>15</v>
      </c>
      <c r="L370" s="235">
        <v>40</v>
      </c>
      <c r="M370" s="235">
        <v>1920</v>
      </c>
      <c r="N370" s="236">
        <v>24</v>
      </c>
      <c r="O370" s="236">
        <v>24</v>
      </c>
    </row>
    <row r="371" spans="1:17" s="80" customFormat="1">
      <c r="A371" s="582"/>
      <c r="B371" s="1240" t="s">
        <v>1291</v>
      </c>
      <c r="C371" s="1240" t="s">
        <v>500</v>
      </c>
      <c r="D371" s="582">
        <f>SUM(D355:D370)</f>
        <v>71</v>
      </c>
      <c r="E371" s="582">
        <f>SUM(E355:E370)</f>
        <v>696</v>
      </c>
      <c r="F371" s="582"/>
      <c r="G371" s="582">
        <f>SUM(G355:G370)</f>
        <v>3056</v>
      </c>
      <c r="H371" s="582">
        <f>SUM(H355:H370)</f>
        <v>71</v>
      </c>
      <c r="I371" s="582"/>
      <c r="J371" s="582">
        <f t="shared" ref="J371:O371" si="75">SUM(J355:J370)</f>
        <v>732</v>
      </c>
      <c r="K371" s="582">
        <f t="shared" si="75"/>
        <v>115</v>
      </c>
      <c r="L371" s="582">
        <f t="shared" si="75"/>
        <v>847</v>
      </c>
      <c r="M371" s="582">
        <f t="shared" si="75"/>
        <v>2941</v>
      </c>
      <c r="N371" s="583">
        <f t="shared" si="75"/>
        <v>76.260000000000005</v>
      </c>
      <c r="O371" s="584">
        <f t="shared" si="75"/>
        <v>74.52</v>
      </c>
    </row>
    <row r="372" spans="1:17" ht="18">
      <c r="A372" s="181" t="s">
        <v>501</v>
      </c>
      <c r="B372" s="175"/>
      <c r="C372" s="169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4"/>
      <c r="O372" s="174"/>
    </row>
    <row r="373" spans="1:17" s="234" customFormat="1" ht="24">
      <c r="A373" s="108">
        <v>1</v>
      </c>
      <c r="B373" s="233" t="s">
        <v>376</v>
      </c>
      <c r="C373" s="232" t="s">
        <v>524</v>
      </c>
      <c r="D373" s="108">
        <v>200</v>
      </c>
      <c r="E373" s="108">
        <v>4000</v>
      </c>
      <c r="F373" s="108">
        <v>2</v>
      </c>
      <c r="G373" s="108">
        <v>8000</v>
      </c>
      <c r="H373" s="210">
        <v>148</v>
      </c>
      <c r="I373" s="141" t="s">
        <v>523</v>
      </c>
      <c r="J373" s="141">
        <v>130</v>
      </c>
      <c r="K373" s="141">
        <v>3660</v>
      </c>
      <c r="L373" s="141">
        <f>J373+K373</f>
        <v>3790</v>
      </c>
      <c r="M373" s="210">
        <f>I373*L373</f>
        <v>7580</v>
      </c>
      <c r="N373" s="140">
        <v>36</v>
      </c>
      <c r="O373" s="140">
        <v>34.81</v>
      </c>
    </row>
    <row r="374" spans="1:17" s="234" customFormat="1" ht="24">
      <c r="A374" s="108">
        <f>A373+1</f>
        <v>2</v>
      </c>
      <c r="B374" s="233" t="s">
        <v>194</v>
      </c>
      <c r="C374" s="232" t="s">
        <v>525</v>
      </c>
      <c r="D374" s="108">
        <v>8</v>
      </c>
      <c r="E374" s="108">
        <v>200</v>
      </c>
      <c r="F374" s="108">
        <v>2</v>
      </c>
      <c r="G374" s="108">
        <v>200</v>
      </c>
      <c r="H374" s="210">
        <v>6</v>
      </c>
      <c r="I374" s="141">
        <v>2</v>
      </c>
      <c r="J374" s="141">
        <v>15</v>
      </c>
      <c r="K374" s="141">
        <v>135</v>
      </c>
      <c r="L374" s="141">
        <f t="shared" ref="L374:L390" si="76">J374+K374</f>
        <v>150</v>
      </c>
      <c r="M374" s="210">
        <f>I374*L374</f>
        <v>300</v>
      </c>
      <c r="N374" s="140">
        <v>4</v>
      </c>
      <c r="O374" s="140">
        <v>3.98</v>
      </c>
    </row>
    <row r="375" spans="1:17" s="234" customFormat="1" ht="24">
      <c r="A375" s="108">
        <f t="shared" ref="A375:A390" si="77">A374+1</f>
        <v>3</v>
      </c>
      <c r="B375" s="233" t="s">
        <v>377</v>
      </c>
      <c r="C375" s="232" t="s">
        <v>526</v>
      </c>
      <c r="D375" s="108">
        <v>100</v>
      </c>
      <c r="E375" s="108">
        <v>2000</v>
      </c>
      <c r="F375" s="108">
        <v>3</v>
      </c>
      <c r="G375" s="108">
        <v>6000</v>
      </c>
      <c r="H375" s="141">
        <v>70</v>
      </c>
      <c r="I375" s="210">
        <v>3</v>
      </c>
      <c r="J375" s="141">
        <v>95</v>
      </c>
      <c r="K375" s="141">
        <v>1290</v>
      </c>
      <c r="L375" s="141">
        <f t="shared" si="76"/>
        <v>1385</v>
      </c>
      <c r="M375" s="210">
        <f>I375*L375</f>
        <v>4155</v>
      </c>
      <c r="N375" s="140">
        <v>30</v>
      </c>
      <c r="O375" s="140">
        <v>29.19</v>
      </c>
    </row>
    <row r="376" spans="1:17" s="234" customFormat="1">
      <c r="A376" s="108">
        <f t="shared" si="77"/>
        <v>4</v>
      </c>
      <c r="B376" s="233" t="s">
        <v>194</v>
      </c>
      <c r="C376" s="232" t="s">
        <v>527</v>
      </c>
      <c r="D376" s="108">
        <v>72</v>
      </c>
      <c r="E376" s="108">
        <v>1656</v>
      </c>
      <c r="F376" s="108">
        <v>1</v>
      </c>
      <c r="G376" s="108">
        <v>1656</v>
      </c>
      <c r="H376" s="210">
        <v>64</v>
      </c>
      <c r="I376" s="141">
        <v>1</v>
      </c>
      <c r="J376" s="141">
        <v>110</v>
      </c>
      <c r="K376" s="141">
        <v>1490</v>
      </c>
      <c r="L376" s="141">
        <f t="shared" si="76"/>
        <v>1600</v>
      </c>
      <c r="M376" s="210">
        <f>I376*L376</f>
        <v>1600</v>
      </c>
      <c r="N376" s="140">
        <v>4</v>
      </c>
      <c r="O376" s="140">
        <v>3.53</v>
      </c>
    </row>
    <row r="377" spans="1:17" s="234" customFormat="1">
      <c r="A377" s="108">
        <f t="shared" si="77"/>
        <v>5</v>
      </c>
      <c r="B377" s="233" t="s">
        <v>194</v>
      </c>
      <c r="C377" s="232" t="s">
        <v>528</v>
      </c>
      <c r="D377" s="108">
        <v>165</v>
      </c>
      <c r="E377" s="108">
        <v>3300</v>
      </c>
      <c r="F377" s="108">
        <v>1</v>
      </c>
      <c r="G377" s="108">
        <v>3300</v>
      </c>
      <c r="H377" s="210">
        <v>130</v>
      </c>
      <c r="I377" s="141">
        <v>1</v>
      </c>
      <c r="J377" s="141">
        <v>200</v>
      </c>
      <c r="K377" s="141">
        <v>2559</v>
      </c>
      <c r="L377" s="141">
        <f t="shared" si="76"/>
        <v>2759</v>
      </c>
      <c r="M377" s="210">
        <f t="shared" ref="M377:M382" si="78">I377*L377</f>
        <v>2759</v>
      </c>
      <c r="N377" s="140">
        <v>9</v>
      </c>
      <c r="O377" s="140">
        <v>8.7200000000000006</v>
      </c>
    </row>
    <row r="378" spans="1:17" s="234" customFormat="1">
      <c r="A378" s="108">
        <f t="shared" si="77"/>
        <v>6</v>
      </c>
      <c r="B378" s="233" t="s">
        <v>44</v>
      </c>
      <c r="C378" s="232" t="s">
        <v>304</v>
      </c>
      <c r="D378" s="108">
        <v>100</v>
      </c>
      <c r="E378" s="108">
        <v>2400</v>
      </c>
      <c r="F378" s="108">
        <v>3</v>
      </c>
      <c r="G378" s="108">
        <v>7200</v>
      </c>
      <c r="H378" s="210">
        <v>80</v>
      </c>
      <c r="I378" s="141">
        <v>3</v>
      </c>
      <c r="J378" s="141">
        <v>480</v>
      </c>
      <c r="K378" s="141">
        <v>1420</v>
      </c>
      <c r="L378" s="141">
        <f t="shared" si="76"/>
        <v>1900</v>
      </c>
      <c r="M378" s="210">
        <f t="shared" si="78"/>
        <v>5700</v>
      </c>
      <c r="N378" s="140">
        <v>3</v>
      </c>
      <c r="O378" s="140">
        <v>2.4500000000000002</v>
      </c>
    </row>
    <row r="379" spans="1:17" s="234" customFormat="1" ht="24">
      <c r="A379" s="108">
        <f t="shared" si="77"/>
        <v>7</v>
      </c>
      <c r="B379" s="233" t="s">
        <v>378</v>
      </c>
      <c r="C379" s="232" t="s">
        <v>222</v>
      </c>
      <c r="D379" s="108">
        <v>30</v>
      </c>
      <c r="E379" s="108">
        <v>750</v>
      </c>
      <c r="F379" s="108">
        <v>3</v>
      </c>
      <c r="G379" s="108">
        <v>2250</v>
      </c>
      <c r="H379" s="210">
        <v>25</v>
      </c>
      <c r="I379" s="141">
        <v>2</v>
      </c>
      <c r="J379" s="141">
        <v>8</v>
      </c>
      <c r="K379" s="141">
        <v>617</v>
      </c>
      <c r="L379" s="141">
        <f t="shared" si="76"/>
        <v>625</v>
      </c>
      <c r="M379" s="210">
        <f t="shared" si="78"/>
        <v>1250</v>
      </c>
      <c r="N379" s="140">
        <v>21.5</v>
      </c>
      <c r="O379" s="140">
        <v>21.4</v>
      </c>
    </row>
    <row r="380" spans="1:17" s="234" customFormat="1">
      <c r="A380" s="108">
        <f t="shared" si="77"/>
        <v>8</v>
      </c>
      <c r="B380" s="233" t="s">
        <v>380</v>
      </c>
      <c r="C380" s="232" t="s">
        <v>379</v>
      </c>
      <c r="D380" s="108">
        <v>50</v>
      </c>
      <c r="E380" s="108">
        <v>1250</v>
      </c>
      <c r="F380" s="108">
        <v>2</v>
      </c>
      <c r="G380" s="108">
        <v>2500</v>
      </c>
      <c r="H380" s="210">
        <v>15</v>
      </c>
      <c r="I380" s="141">
        <v>2</v>
      </c>
      <c r="J380" s="141">
        <v>3</v>
      </c>
      <c r="K380" s="141">
        <v>372</v>
      </c>
      <c r="L380" s="141">
        <f t="shared" si="76"/>
        <v>375</v>
      </c>
      <c r="M380" s="210">
        <f t="shared" si="78"/>
        <v>750</v>
      </c>
      <c r="N380" s="140">
        <v>6</v>
      </c>
      <c r="O380" s="140">
        <v>5.8</v>
      </c>
    </row>
    <row r="381" spans="1:17" s="234" customFormat="1" ht="24">
      <c r="A381" s="108">
        <f t="shared" si="77"/>
        <v>9</v>
      </c>
      <c r="B381" s="233" t="s">
        <v>393</v>
      </c>
      <c r="C381" s="232" t="s">
        <v>502</v>
      </c>
      <c r="D381" s="108">
        <v>55</v>
      </c>
      <c r="E381" s="108">
        <v>1375</v>
      </c>
      <c r="F381" s="108">
        <v>2</v>
      </c>
      <c r="G381" s="108">
        <v>2750</v>
      </c>
      <c r="H381" s="141">
        <v>35</v>
      </c>
      <c r="I381" s="141">
        <v>2</v>
      </c>
      <c r="J381" s="141">
        <v>18</v>
      </c>
      <c r="K381" s="141">
        <v>682</v>
      </c>
      <c r="L381" s="141">
        <f t="shared" si="76"/>
        <v>700</v>
      </c>
      <c r="M381" s="210">
        <f t="shared" si="78"/>
        <v>1400</v>
      </c>
      <c r="N381" s="140">
        <v>18.75</v>
      </c>
      <c r="O381" s="140">
        <v>16.95</v>
      </c>
    </row>
    <row r="382" spans="1:17" s="234" customFormat="1" ht="24">
      <c r="A382" s="108">
        <f t="shared" si="77"/>
        <v>10</v>
      </c>
      <c r="B382" s="233" t="s">
        <v>394</v>
      </c>
      <c r="C382" s="232" t="s">
        <v>529</v>
      </c>
      <c r="D382" s="108">
        <v>2</v>
      </c>
      <c r="E382" s="108">
        <v>46</v>
      </c>
      <c r="F382" s="108">
        <v>2</v>
      </c>
      <c r="G382" s="108">
        <v>92</v>
      </c>
      <c r="H382" s="141">
        <v>3</v>
      </c>
      <c r="I382" s="141">
        <v>2</v>
      </c>
      <c r="J382" s="141">
        <v>60</v>
      </c>
      <c r="K382" s="141">
        <v>20</v>
      </c>
      <c r="L382" s="141">
        <f>J382+K382</f>
        <v>80</v>
      </c>
      <c r="M382" s="210">
        <f t="shared" si="78"/>
        <v>160</v>
      </c>
      <c r="N382" s="140">
        <v>4</v>
      </c>
      <c r="O382" s="140">
        <v>6</v>
      </c>
    </row>
    <row r="383" spans="1:17" s="234" customFormat="1" ht="48">
      <c r="A383" s="108">
        <f t="shared" si="77"/>
        <v>11</v>
      </c>
      <c r="B383" s="235" t="s">
        <v>382</v>
      </c>
      <c r="C383" s="232" t="s">
        <v>381</v>
      </c>
      <c r="D383" s="108">
        <v>1</v>
      </c>
      <c r="E383" s="108">
        <v>25</v>
      </c>
      <c r="F383" s="108">
        <v>2</v>
      </c>
      <c r="G383" s="108">
        <v>288</v>
      </c>
      <c r="H383" s="210">
        <v>3</v>
      </c>
      <c r="I383" s="141">
        <v>2</v>
      </c>
      <c r="J383" s="141">
        <v>45</v>
      </c>
      <c r="K383" s="141">
        <v>45</v>
      </c>
      <c r="L383" s="141">
        <f t="shared" si="76"/>
        <v>90</v>
      </c>
      <c r="M383" s="210">
        <v>180</v>
      </c>
      <c r="N383" s="140">
        <v>2.5</v>
      </c>
      <c r="O383" s="140">
        <v>1.46</v>
      </c>
      <c r="Q383" s="234" t="s">
        <v>1269</v>
      </c>
    </row>
    <row r="384" spans="1:17" s="234" customFormat="1" ht="36">
      <c r="A384" s="108">
        <f t="shared" si="77"/>
        <v>12</v>
      </c>
      <c r="B384" s="235" t="s">
        <v>383</v>
      </c>
      <c r="C384" s="232" t="s">
        <v>530</v>
      </c>
      <c r="D384" s="108">
        <v>23</v>
      </c>
      <c r="E384" s="108">
        <v>575</v>
      </c>
      <c r="F384" s="108">
        <v>3</v>
      </c>
      <c r="G384" s="108">
        <v>1725</v>
      </c>
      <c r="H384" s="210">
        <v>9</v>
      </c>
      <c r="I384" s="141">
        <v>4</v>
      </c>
      <c r="J384" s="141">
        <v>0</v>
      </c>
      <c r="K384" s="141">
        <v>72</v>
      </c>
      <c r="L384" s="141">
        <f t="shared" si="76"/>
        <v>72</v>
      </c>
      <c r="M384" s="210">
        <v>288</v>
      </c>
      <c r="N384" s="140">
        <v>5.4</v>
      </c>
      <c r="O384" s="140">
        <v>5.2</v>
      </c>
    </row>
    <row r="385" spans="1:18" s="234" customFormat="1" ht="24">
      <c r="A385" s="108">
        <f t="shared" si="77"/>
        <v>13</v>
      </c>
      <c r="B385" s="235" t="s">
        <v>384</v>
      </c>
      <c r="C385" s="232" t="s">
        <v>338</v>
      </c>
      <c r="D385" s="108">
        <v>40</v>
      </c>
      <c r="E385" s="108">
        <v>1000</v>
      </c>
      <c r="F385" s="108">
        <v>4</v>
      </c>
      <c r="G385" s="108">
        <v>4000</v>
      </c>
      <c r="H385" s="210">
        <v>46</v>
      </c>
      <c r="I385" s="141">
        <v>4</v>
      </c>
      <c r="J385" s="141">
        <v>100</v>
      </c>
      <c r="K385" s="141">
        <v>1101</v>
      </c>
      <c r="L385" s="141">
        <f t="shared" si="76"/>
        <v>1201</v>
      </c>
      <c r="M385" s="210">
        <v>4804</v>
      </c>
      <c r="N385" s="140">
        <v>21</v>
      </c>
      <c r="O385" s="140">
        <v>20</v>
      </c>
    </row>
    <row r="386" spans="1:18" s="234" customFormat="1">
      <c r="A386" s="108">
        <f t="shared" si="77"/>
        <v>14</v>
      </c>
      <c r="B386" s="235" t="s">
        <v>385</v>
      </c>
      <c r="C386" s="232" t="s">
        <v>531</v>
      </c>
      <c r="D386" s="108">
        <v>23</v>
      </c>
      <c r="E386" s="108">
        <v>575</v>
      </c>
      <c r="F386" s="108">
        <v>3</v>
      </c>
      <c r="G386" s="108">
        <v>1725</v>
      </c>
      <c r="H386" s="108">
        <v>0</v>
      </c>
      <c r="I386" s="108">
        <v>0</v>
      </c>
      <c r="J386" s="108">
        <v>0</v>
      </c>
      <c r="K386" s="108">
        <v>0</v>
      </c>
      <c r="L386" s="141">
        <f>J386+K386</f>
        <v>0</v>
      </c>
      <c r="M386" s="108">
        <v>0</v>
      </c>
      <c r="N386" s="264">
        <v>0</v>
      </c>
      <c r="O386" s="264">
        <v>0</v>
      </c>
    </row>
    <row r="387" spans="1:18" s="234" customFormat="1">
      <c r="A387" s="108">
        <f t="shared" si="77"/>
        <v>15</v>
      </c>
      <c r="B387" s="235" t="s">
        <v>386</v>
      </c>
      <c r="C387" s="232" t="s">
        <v>387</v>
      </c>
      <c r="D387" s="108">
        <v>1</v>
      </c>
      <c r="E387" s="108">
        <v>23</v>
      </c>
      <c r="F387" s="108">
        <v>3</v>
      </c>
      <c r="G387" s="108">
        <v>69</v>
      </c>
      <c r="H387" s="108">
        <v>0</v>
      </c>
      <c r="I387" s="108">
        <v>0</v>
      </c>
      <c r="J387" s="108">
        <v>0</v>
      </c>
      <c r="K387" s="108">
        <v>0</v>
      </c>
      <c r="L387" s="141">
        <f t="shared" si="76"/>
        <v>0</v>
      </c>
      <c r="M387" s="108">
        <v>0</v>
      </c>
      <c r="N387" s="264">
        <v>0</v>
      </c>
      <c r="O387" s="264">
        <v>0</v>
      </c>
    </row>
    <row r="388" spans="1:18" s="234" customFormat="1">
      <c r="A388" s="108">
        <f t="shared" si="77"/>
        <v>16</v>
      </c>
      <c r="B388" s="235" t="s">
        <v>388</v>
      </c>
      <c r="C388" s="232" t="s">
        <v>339</v>
      </c>
      <c r="D388" s="108">
        <v>1</v>
      </c>
      <c r="E388" s="108">
        <v>35</v>
      </c>
      <c r="F388" s="108">
        <v>2</v>
      </c>
      <c r="G388" s="108">
        <v>70</v>
      </c>
      <c r="H388" s="210">
        <v>2</v>
      </c>
      <c r="I388" s="141">
        <v>2</v>
      </c>
      <c r="J388" s="141">
        <v>15</v>
      </c>
      <c r="K388" s="141">
        <v>41</v>
      </c>
      <c r="L388" s="141">
        <f t="shared" si="76"/>
        <v>56</v>
      </c>
      <c r="M388" s="210">
        <v>112</v>
      </c>
      <c r="N388" s="140">
        <v>2</v>
      </c>
      <c r="O388" s="140">
        <v>1.95</v>
      </c>
    </row>
    <row r="389" spans="1:18" s="234" customFormat="1" ht="36">
      <c r="A389" s="108">
        <f t="shared" si="77"/>
        <v>17</v>
      </c>
      <c r="B389" s="235" t="s">
        <v>390</v>
      </c>
      <c r="C389" s="232" t="s">
        <v>389</v>
      </c>
      <c r="D389" s="108">
        <v>4</v>
      </c>
      <c r="E389" s="108">
        <v>120</v>
      </c>
      <c r="F389" s="108">
        <v>1</v>
      </c>
      <c r="G389" s="108">
        <v>120</v>
      </c>
      <c r="H389" s="210">
        <v>2</v>
      </c>
      <c r="I389" s="141">
        <v>1</v>
      </c>
      <c r="J389" s="141">
        <v>20</v>
      </c>
      <c r="K389" s="141">
        <v>36</v>
      </c>
      <c r="L389" s="141">
        <f t="shared" si="76"/>
        <v>56</v>
      </c>
      <c r="M389" s="210">
        <v>56</v>
      </c>
      <c r="N389" s="140">
        <v>1.8</v>
      </c>
      <c r="O389" s="140">
        <v>1.74</v>
      </c>
    </row>
    <row r="390" spans="1:18" s="234" customFormat="1" ht="24">
      <c r="A390" s="108">
        <f t="shared" si="77"/>
        <v>18</v>
      </c>
      <c r="B390" s="235" t="s">
        <v>392</v>
      </c>
      <c r="C390" s="232" t="s">
        <v>391</v>
      </c>
      <c r="D390" s="108">
        <v>5</v>
      </c>
      <c r="E390" s="108">
        <v>250</v>
      </c>
      <c r="F390" s="108">
        <v>1</v>
      </c>
      <c r="G390" s="108">
        <v>250</v>
      </c>
      <c r="H390" s="210">
        <v>4</v>
      </c>
      <c r="I390" s="210">
        <v>1</v>
      </c>
      <c r="J390" s="141">
        <v>120</v>
      </c>
      <c r="K390" s="141">
        <v>80</v>
      </c>
      <c r="L390" s="141">
        <f t="shared" si="76"/>
        <v>200</v>
      </c>
      <c r="M390" s="210">
        <v>200</v>
      </c>
      <c r="N390" s="140">
        <v>5.8</v>
      </c>
      <c r="O390" s="140">
        <v>5.0999999999999996</v>
      </c>
    </row>
    <row r="391" spans="1:18" s="80" customFormat="1" ht="16.5" customHeight="1">
      <c r="A391" s="582" t="s">
        <v>217</v>
      </c>
      <c r="B391" s="1240" t="s">
        <v>1292</v>
      </c>
      <c r="C391" s="1240" t="s">
        <v>503</v>
      </c>
      <c r="D391" s="582">
        <f>SUM(D373:D390)</f>
        <v>880</v>
      </c>
      <c r="E391" s="582">
        <f>SUM(E373:E390)</f>
        <v>19580</v>
      </c>
      <c r="F391" s="582"/>
      <c r="G391" s="582">
        <f>SUM(G373:G390)</f>
        <v>42195</v>
      </c>
      <c r="H391" s="582">
        <f>SUM(H373:H390)</f>
        <v>642</v>
      </c>
      <c r="I391" s="582"/>
      <c r="J391" s="582">
        <f t="shared" ref="J391:O391" si="79">SUM(J373:J390)</f>
        <v>1419</v>
      </c>
      <c r="K391" s="582">
        <f t="shared" si="79"/>
        <v>13620</v>
      </c>
      <c r="L391" s="582">
        <f t="shared" si="79"/>
        <v>15039</v>
      </c>
      <c r="M391" s="582">
        <f t="shared" si="79"/>
        <v>31294</v>
      </c>
      <c r="N391" s="583">
        <f t="shared" si="79"/>
        <v>174.75000000000003</v>
      </c>
      <c r="O391" s="583">
        <f t="shared" si="79"/>
        <v>168.28</v>
      </c>
      <c r="Q391" s="585"/>
      <c r="R391" s="586"/>
    </row>
    <row r="392" spans="1:18" ht="21" customHeight="1">
      <c r="A392" s="199" t="s">
        <v>944</v>
      </c>
      <c r="B392" s="199"/>
      <c r="C392" s="199"/>
      <c r="D392" s="200">
        <f>D28</f>
        <v>75</v>
      </c>
      <c r="E392" s="200">
        <f t="shared" ref="E392:O392" si="80">E28</f>
        <v>1790</v>
      </c>
      <c r="F392" s="200"/>
      <c r="G392" s="200">
        <f t="shared" si="80"/>
        <v>6705</v>
      </c>
      <c r="H392" s="200">
        <f t="shared" si="80"/>
        <v>81</v>
      </c>
      <c r="I392" s="200"/>
      <c r="J392" s="200">
        <f t="shared" si="80"/>
        <v>1991</v>
      </c>
      <c r="K392" s="200">
        <f t="shared" si="80"/>
        <v>33</v>
      </c>
      <c r="L392" s="200">
        <f t="shared" si="80"/>
        <v>2024</v>
      </c>
      <c r="M392" s="200">
        <f t="shared" si="80"/>
        <v>7222</v>
      </c>
      <c r="N392" s="201">
        <f t="shared" si="80"/>
        <v>127.76</v>
      </c>
      <c r="O392" s="201">
        <f t="shared" si="80"/>
        <v>124.20738</v>
      </c>
    </row>
    <row r="393" spans="1:18" ht="18" customHeight="1">
      <c r="A393" s="198" t="s">
        <v>945</v>
      </c>
      <c r="B393" s="198"/>
      <c r="C393" s="198"/>
      <c r="D393" s="856">
        <f>D391+D371+D353+D330+D266+D249+D239+D236+D230+D216+D211+D208+D114+D77+D70+D66+D60+D54+D50</f>
        <v>7499</v>
      </c>
      <c r="E393" s="856">
        <f>E391+E371+E353+E330+E266+E249+E239+E236+E230+E216+E211+E208+E114+E77+E70+E66+E60+E54+E50</f>
        <v>145912</v>
      </c>
      <c r="F393" s="197"/>
      <c r="G393" s="856">
        <f>G391+G371+G353+G330+G266+G249+G216+G236+G211+G216+G230+G239+G208+G114+G77+G70+G66+G60+G54+G50</f>
        <v>1127944</v>
      </c>
      <c r="H393" s="856">
        <f>H391+H371+H353+H330+H266+H249+H239+H236+H230+H216+H211+H208+H114+H77+H70+H66+H60+H54+H50</f>
        <v>7093</v>
      </c>
      <c r="I393" s="197"/>
      <c r="J393" s="856">
        <f t="shared" ref="J393:O393" si="81">J391+J371+J353+J330+J266+J249+J239+J236+J230+J216+J211+J208+J114+J77+J70+J66+J60+J54+J50</f>
        <v>121817</v>
      </c>
      <c r="K393" s="856">
        <f t="shared" si="81"/>
        <v>68962</v>
      </c>
      <c r="L393" s="856">
        <f t="shared" si="81"/>
        <v>186401.6</v>
      </c>
      <c r="M393" s="856">
        <f t="shared" si="81"/>
        <v>1037170.31</v>
      </c>
      <c r="N393" s="211">
        <f t="shared" si="81"/>
        <v>8585.8269999999993</v>
      </c>
      <c r="O393" s="211">
        <f t="shared" si="81"/>
        <v>8441.9399999999987</v>
      </c>
    </row>
    <row r="394" spans="1:18" ht="18" customHeight="1">
      <c r="A394" s="202" t="s">
        <v>1118</v>
      </c>
      <c r="B394" s="202"/>
      <c r="C394" s="202"/>
      <c r="D394" s="212">
        <f>D392+D393</f>
        <v>7574</v>
      </c>
      <c r="E394" s="212">
        <f t="shared" ref="E394:O394" si="82">E392+E393</f>
        <v>147702</v>
      </c>
      <c r="F394" s="212"/>
      <c r="G394" s="212">
        <f t="shared" si="82"/>
        <v>1134649</v>
      </c>
      <c r="H394" s="203">
        <f t="shared" si="82"/>
        <v>7174</v>
      </c>
      <c r="I394" s="203"/>
      <c r="J394" s="855">
        <f t="shared" si="82"/>
        <v>123808</v>
      </c>
      <c r="K394" s="212">
        <f t="shared" si="82"/>
        <v>68995</v>
      </c>
      <c r="L394" s="212">
        <f t="shared" si="82"/>
        <v>188425.60000000001</v>
      </c>
      <c r="M394" s="212">
        <f t="shared" si="82"/>
        <v>1044392.31</v>
      </c>
      <c r="N394" s="204">
        <f t="shared" si="82"/>
        <v>8713.5869999999995</v>
      </c>
      <c r="O394" s="204">
        <f t="shared" si="82"/>
        <v>8566.1473799999985</v>
      </c>
    </row>
    <row r="395" spans="1:18">
      <c r="A395" s="85"/>
      <c r="B395" s="85"/>
      <c r="C395" s="85"/>
      <c r="D395" s="85"/>
      <c r="E395" s="85"/>
      <c r="F395" s="85"/>
      <c r="G395" s="85"/>
      <c r="H395" s="85"/>
      <c r="I395" s="85"/>
      <c r="J395" s="85"/>
      <c r="K395" s="85"/>
      <c r="L395" s="85"/>
      <c r="M395" s="85"/>
      <c r="N395" s="85"/>
      <c r="O395" s="85"/>
    </row>
    <row r="396" spans="1:18">
      <c r="A396" s="85"/>
      <c r="B396" s="85"/>
      <c r="C396" s="85"/>
      <c r="D396" s="85"/>
      <c r="E396" s="85"/>
      <c r="F396" s="85"/>
      <c r="G396" s="85"/>
      <c r="H396" s="85"/>
      <c r="I396" s="85"/>
      <c r="J396" s="85"/>
      <c r="K396" s="85"/>
      <c r="L396" s="85"/>
      <c r="M396" s="85"/>
      <c r="N396" s="85"/>
      <c r="O396" s="85"/>
    </row>
    <row r="397" spans="1:18">
      <c r="A397" s="85"/>
      <c r="B397" s="85"/>
      <c r="C397" s="85"/>
      <c r="D397" s="85"/>
      <c r="F397" s="85"/>
      <c r="G397" s="85"/>
      <c r="H397" s="85"/>
      <c r="I397" s="85"/>
      <c r="J397" s="85"/>
      <c r="K397" s="85"/>
      <c r="L397" s="85"/>
      <c r="M397" s="85"/>
      <c r="N397" s="85"/>
      <c r="O397" s="85"/>
    </row>
  </sheetData>
  <mergeCells count="68">
    <mergeCell ref="A1:O1"/>
    <mergeCell ref="A2:O2"/>
    <mergeCell ref="A3:O3"/>
    <mergeCell ref="A4:A6"/>
    <mergeCell ref="B4:B6"/>
    <mergeCell ref="C4:C6"/>
    <mergeCell ref="D4:G4"/>
    <mergeCell ref="H4:M4"/>
    <mergeCell ref="N4:N6"/>
    <mergeCell ref="O4:O6"/>
    <mergeCell ref="J5:K5"/>
    <mergeCell ref="L5:L6"/>
    <mergeCell ref="M5:M6"/>
    <mergeCell ref="B27:C27"/>
    <mergeCell ref="D5:D6"/>
    <mergeCell ref="E5:E6"/>
    <mergeCell ref="F5:F6"/>
    <mergeCell ref="G5:G6"/>
    <mergeCell ref="A8:O8"/>
    <mergeCell ref="H5:H6"/>
    <mergeCell ref="I5:I6"/>
    <mergeCell ref="B20:C20"/>
    <mergeCell ref="B144:C144"/>
    <mergeCell ref="B145:O145"/>
    <mergeCell ref="B154:C154"/>
    <mergeCell ref="B60:C60"/>
    <mergeCell ref="B66:C66"/>
    <mergeCell ref="B70:C70"/>
    <mergeCell ref="B77:C77"/>
    <mergeCell ref="B114:C114"/>
    <mergeCell ref="B28:C28"/>
    <mergeCell ref="A39:O39"/>
    <mergeCell ref="B116:O116"/>
    <mergeCell ref="B132:C132"/>
    <mergeCell ref="B133:O133"/>
    <mergeCell ref="B44:C44"/>
    <mergeCell ref="B38:C38"/>
    <mergeCell ref="B50:C50"/>
    <mergeCell ref="B155:O155"/>
    <mergeCell ref="B211:C211"/>
    <mergeCell ref="B216:C216"/>
    <mergeCell ref="B230:C230"/>
    <mergeCell ref="B236:C236"/>
    <mergeCell ref="B167:C167"/>
    <mergeCell ref="B168:O168"/>
    <mergeCell ref="B174:C174"/>
    <mergeCell ref="B175:O175"/>
    <mergeCell ref="B185:C185"/>
    <mergeCell ref="B186:O186"/>
    <mergeCell ref="B199:C199"/>
    <mergeCell ref="B200:O200"/>
    <mergeCell ref="B207:C207"/>
    <mergeCell ref="B208:C208"/>
    <mergeCell ref="B371:C371"/>
    <mergeCell ref="B268:E268"/>
    <mergeCell ref="B292:E292"/>
    <mergeCell ref="B284:E284"/>
    <mergeCell ref="B274:E274"/>
    <mergeCell ref="B391:C391"/>
    <mergeCell ref="B239:C239"/>
    <mergeCell ref="B249:C249"/>
    <mergeCell ref="B266:C266"/>
    <mergeCell ref="B330:C330"/>
    <mergeCell ref="B353:C353"/>
    <mergeCell ref="B298:D298"/>
    <mergeCell ref="B305:D305"/>
    <mergeCell ref="B318:C318"/>
    <mergeCell ref="B322:C322"/>
  </mergeCells>
  <printOptions gridLines="1"/>
  <pageMargins left="1" right="1" top="0.8" bottom="0.8" header="0.27" footer="0.3"/>
  <pageSetup paperSize="9" scale="85" orientation="landscape" r:id="rId1"/>
  <headerFooter>
    <oddHeader xml:space="preserve">&amp;R&amp;14TRAINING ACHIEVEMENT FY 2012-13 </oddHeader>
    <oddFooter>&amp;RPage &amp;P+5&amp;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2"/>
  <sheetViews>
    <sheetView view="pageBreakPreview" zoomScale="60" zoomScaleNormal="60" zoomScalePageLayoutView="63" workbookViewId="0">
      <selection activeCell="T77" sqref="T77"/>
    </sheetView>
  </sheetViews>
  <sheetFormatPr defaultRowHeight="12.75"/>
  <cols>
    <col min="1" max="1" width="6.28515625" customWidth="1"/>
    <col min="15" max="15" width="6.7109375" customWidth="1"/>
  </cols>
  <sheetData>
    <row r="1" ht="392.25" customHeight="1"/>
    <row r="2" ht="98.25" customHeight="1"/>
  </sheetData>
  <printOptions horizontalCentered="1" verticalCentered="1"/>
  <pageMargins left="0.44" right="0.36" top="0.34" bottom="0.4" header="0.38" footer="0.5"/>
  <pageSetup paperSize="4328" orientation="landscape" r:id="rId1"/>
  <drawing r:id="rId2"/>
  <legacyDrawing r:id="rId3"/>
  <oleObjects>
    <oleObject progId="Word.Picture.8" shapeId="11265" r:id="rId4"/>
  </oleObjects>
</worksheet>
</file>

<file path=xl/worksheets/sheet15.xml><?xml version="1.0" encoding="utf-8"?>
<worksheet xmlns="http://schemas.openxmlformats.org/spreadsheetml/2006/main" xmlns:r="http://schemas.openxmlformats.org/officeDocument/2006/relationships">
  <dimension ref="A1:P13"/>
  <sheetViews>
    <sheetView topLeftCell="A7" zoomScale="70" zoomScaleNormal="70" zoomScaleSheetLayoutView="50" zoomScalePageLayoutView="70" workbookViewId="0">
      <selection activeCell="Q18" sqref="Q18"/>
    </sheetView>
  </sheetViews>
  <sheetFormatPr defaultRowHeight="12.75"/>
  <cols>
    <col min="1" max="1" width="9.140625" style="1" customWidth="1"/>
    <col min="2" max="2" width="11.85546875" style="1" bestFit="1" customWidth="1"/>
    <col min="3" max="4" width="9.140625" style="1"/>
    <col min="5" max="6" width="9.140625" style="1" customWidth="1"/>
    <col min="7" max="10" width="9.140625" style="1"/>
    <col min="11" max="12" width="9.140625" style="1" customWidth="1"/>
    <col min="13" max="13" width="6.42578125" style="1" customWidth="1"/>
    <col min="14" max="16384" width="9.140625" style="1"/>
  </cols>
  <sheetData>
    <row r="1" spans="1:16" ht="392.25" customHeight="1">
      <c r="A1" s="14" t="s">
        <v>22</v>
      </c>
      <c r="B1" s="15"/>
      <c r="C1" s="15"/>
      <c r="D1" s="15"/>
      <c r="E1" s="16"/>
      <c r="F1" s="17"/>
      <c r="G1" s="16"/>
      <c r="H1" s="16"/>
      <c r="I1" s="15"/>
      <c r="J1" s="15"/>
      <c r="K1" s="15"/>
      <c r="L1" s="18"/>
    </row>
    <row r="2" spans="1:16" ht="96.6" customHeight="1">
      <c r="A2" s="19"/>
      <c r="B2" s="19"/>
      <c r="C2" s="19"/>
      <c r="D2" s="19"/>
      <c r="E2" s="20"/>
      <c r="F2" s="20"/>
      <c r="G2" s="20"/>
      <c r="H2" s="20"/>
      <c r="I2" s="19"/>
      <c r="J2" s="19"/>
      <c r="K2" s="19"/>
      <c r="L2" s="21"/>
    </row>
    <row r="3" spans="1:1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21"/>
    </row>
    <row r="4" spans="1:1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21"/>
    </row>
    <row r="5" spans="1:1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21"/>
    </row>
    <row r="6" spans="1:1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21"/>
    </row>
    <row r="7" spans="1:1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21"/>
    </row>
    <row r="8" spans="1:1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21"/>
    </row>
    <row r="9" spans="1:1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21"/>
    </row>
    <row r="10" spans="1:16">
      <c r="M10" s="3"/>
      <c r="N10" s="23"/>
      <c r="O10" s="2"/>
      <c r="P10" s="22"/>
    </row>
    <row r="11" spans="1:16" ht="15.75">
      <c r="A11" s="25"/>
    </row>
    <row r="12" spans="1:16" ht="15">
      <c r="A12" s="26"/>
    </row>
    <row r="13" spans="1:16" ht="15.75">
      <c r="A13" s="27"/>
    </row>
  </sheetData>
  <printOptions horizontalCentered="1" verticalCentered="1"/>
  <pageMargins left="0.6" right="0.5" top="0.37" bottom="0.32" header="0.32" footer="0.41"/>
  <pageSetup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B88"/>
  <sheetViews>
    <sheetView topLeftCell="O1" zoomScalePageLayoutView="73" workbookViewId="0">
      <selection activeCell="AA20" sqref="AA20"/>
    </sheetView>
  </sheetViews>
  <sheetFormatPr defaultRowHeight="12.75"/>
  <cols>
    <col min="1" max="1" width="3.85546875" style="4" customWidth="1"/>
    <col min="2" max="2" width="20.140625" style="4" customWidth="1"/>
    <col min="3" max="3" width="7.5703125" style="4" customWidth="1"/>
    <col min="4" max="4" width="7.28515625" style="4" customWidth="1"/>
    <col min="5" max="5" width="10.140625" style="4" customWidth="1"/>
    <col min="6" max="6" width="9.28515625" style="4" customWidth="1"/>
    <col min="7" max="7" width="8.140625" style="4" customWidth="1"/>
    <col min="8" max="8" width="8.28515625" style="4" customWidth="1"/>
    <col min="9" max="9" width="7.28515625" style="4" customWidth="1"/>
    <col min="10" max="10" width="7.140625" style="4" customWidth="1"/>
    <col min="11" max="16" width="7.7109375" style="4" customWidth="1"/>
    <col min="17" max="17" width="12.28515625" style="4" customWidth="1"/>
    <col min="18" max="18" width="6.7109375" style="4" customWidth="1"/>
    <col min="19" max="19" width="8.28515625" style="4" customWidth="1"/>
    <col min="20" max="20" width="10.42578125" style="4" customWidth="1"/>
    <col min="21" max="21" width="8.140625" style="4" customWidth="1"/>
    <col min="22" max="22" width="7.7109375" style="4" customWidth="1"/>
    <col min="23" max="23" width="10.28515625" style="4" customWidth="1"/>
    <col min="24" max="24" width="9.5703125" style="4" customWidth="1"/>
    <col min="25" max="25" width="12" style="4" customWidth="1"/>
    <col min="26" max="26" width="12.7109375" style="4" customWidth="1"/>
    <col min="27" max="27" width="15.85546875" style="4" customWidth="1"/>
    <col min="28" max="28" width="10.5703125" style="4" customWidth="1"/>
    <col min="29" max="16384" width="9.140625" style="4"/>
  </cols>
  <sheetData>
    <row r="1" spans="20:28" ht="30.75" customHeight="1"/>
    <row r="3" spans="20:28" ht="25.5">
      <c r="T3" s="70" t="s">
        <v>426</v>
      </c>
      <c r="U3" s="71" t="s">
        <v>433</v>
      </c>
      <c r="V3" s="71" t="s">
        <v>432</v>
      </c>
      <c r="W3" s="71" t="s">
        <v>430</v>
      </c>
      <c r="X3" s="71" t="s">
        <v>431</v>
      </c>
      <c r="Y3" s="71" t="s">
        <v>428</v>
      </c>
      <c r="Z3" s="71" t="s">
        <v>429</v>
      </c>
      <c r="AA3" s="70" t="s">
        <v>880</v>
      </c>
      <c r="AB3" s="70" t="s">
        <v>427</v>
      </c>
    </row>
    <row r="4" spans="20:28">
      <c r="T4" s="72" t="s">
        <v>969</v>
      </c>
      <c r="U4" s="228">
        <v>74</v>
      </c>
      <c r="V4" s="228">
        <v>81</v>
      </c>
      <c r="W4" s="228">
        <v>1760</v>
      </c>
      <c r="X4" s="228">
        <v>2054</v>
      </c>
      <c r="Y4" s="228">
        <v>6645</v>
      </c>
      <c r="Z4" s="228">
        <v>7372</v>
      </c>
      <c r="AA4" s="579">
        <v>125</v>
      </c>
      <c r="AB4" s="579">
        <v>125</v>
      </c>
    </row>
    <row r="5" spans="20:28">
      <c r="T5" s="72" t="s">
        <v>329</v>
      </c>
      <c r="U5" s="73">
        <v>4</v>
      </c>
      <c r="V5" s="228">
        <v>4</v>
      </c>
      <c r="W5" s="73">
        <v>120</v>
      </c>
      <c r="X5" s="228">
        <v>115</v>
      </c>
      <c r="Y5" s="73">
        <v>600</v>
      </c>
      <c r="Z5" s="228">
        <v>575</v>
      </c>
      <c r="AA5" s="580">
        <v>12</v>
      </c>
      <c r="AB5" s="579">
        <v>11.11</v>
      </c>
    </row>
    <row r="6" spans="20:28">
      <c r="T6" s="72" t="s">
        <v>371</v>
      </c>
      <c r="U6" s="73">
        <v>4</v>
      </c>
      <c r="V6" s="228">
        <v>3</v>
      </c>
      <c r="W6" s="73">
        <v>75</v>
      </c>
      <c r="X6" s="228">
        <v>136</v>
      </c>
      <c r="Y6" s="73">
        <v>150</v>
      </c>
      <c r="Z6" s="228">
        <v>195</v>
      </c>
      <c r="AA6" s="580">
        <v>7</v>
      </c>
      <c r="AB6" s="579">
        <v>7.57</v>
      </c>
    </row>
    <row r="7" spans="20:28">
      <c r="T7" s="72" t="s">
        <v>330</v>
      </c>
      <c r="U7" s="73">
        <v>5</v>
      </c>
      <c r="V7" s="228">
        <v>4</v>
      </c>
      <c r="W7" s="73">
        <v>189</v>
      </c>
      <c r="X7" s="228">
        <v>310</v>
      </c>
      <c r="Y7" s="73">
        <v>432</v>
      </c>
      <c r="Z7" s="228">
        <v>310</v>
      </c>
      <c r="AA7" s="580">
        <v>5.5</v>
      </c>
      <c r="AB7" s="579">
        <v>7.07</v>
      </c>
    </row>
    <row r="8" spans="20:28">
      <c r="T8" s="72" t="s">
        <v>43</v>
      </c>
      <c r="U8" s="73">
        <v>149</v>
      </c>
      <c r="V8" s="228">
        <v>106</v>
      </c>
      <c r="W8" s="73">
        <v>3324</v>
      </c>
      <c r="X8" s="228">
        <v>2272</v>
      </c>
      <c r="Y8" s="73">
        <v>52560</v>
      </c>
      <c r="Z8" s="228">
        <v>25380</v>
      </c>
      <c r="AA8" s="580">
        <v>349.06</v>
      </c>
      <c r="AB8" s="579">
        <v>194.44</v>
      </c>
    </row>
    <row r="9" spans="20:28">
      <c r="T9" s="75" t="s">
        <v>35</v>
      </c>
      <c r="U9" s="74">
        <v>448</v>
      </c>
      <c r="V9" s="228">
        <v>437</v>
      </c>
      <c r="W9" s="74">
        <v>1155</v>
      </c>
      <c r="X9" s="228">
        <v>9380</v>
      </c>
      <c r="Y9" s="74">
        <v>18630</v>
      </c>
      <c r="Z9" s="228">
        <v>18360</v>
      </c>
      <c r="AA9" s="581">
        <v>94.39</v>
      </c>
      <c r="AB9" s="579">
        <v>90.33</v>
      </c>
    </row>
    <row r="10" spans="20:28">
      <c r="T10" s="76" t="s">
        <v>34</v>
      </c>
      <c r="U10" s="74">
        <v>662</v>
      </c>
      <c r="V10" s="228">
        <v>805</v>
      </c>
      <c r="W10" s="74">
        <v>2139</v>
      </c>
      <c r="X10" s="228">
        <v>31987</v>
      </c>
      <c r="Y10" s="74">
        <v>40647</v>
      </c>
      <c r="Z10" s="228">
        <v>61930</v>
      </c>
      <c r="AA10" s="581">
        <v>680</v>
      </c>
      <c r="AB10" s="579">
        <v>674</v>
      </c>
    </row>
    <row r="11" spans="20:28">
      <c r="T11" s="78" t="s">
        <v>32</v>
      </c>
      <c r="U11" s="74">
        <v>36</v>
      </c>
      <c r="V11" s="228">
        <v>36</v>
      </c>
      <c r="W11" s="74">
        <v>1400</v>
      </c>
      <c r="X11" s="228">
        <v>1400</v>
      </c>
      <c r="Y11" s="74">
        <v>1400</v>
      </c>
      <c r="Z11" s="228">
        <v>1400</v>
      </c>
      <c r="AA11" s="581">
        <v>6.53</v>
      </c>
      <c r="AB11" s="579">
        <v>6.52</v>
      </c>
    </row>
    <row r="12" spans="20:28">
      <c r="T12" s="76" t="s">
        <v>36</v>
      </c>
      <c r="U12" s="74">
        <v>95</v>
      </c>
      <c r="V12" s="74">
        <f>'Achievement 12-13'!H216</f>
        <v>95</v>
      </c>
      <c r="W12" s="74">
        <f>'Achievement 12-13'!E216</f>
        <v>2852</v>
      </c>
      <c r="X12" s="74">
        <f>'Achievement 12-13'!L216</f>
        <v>2596</v>
      </c>
      <c r="Y12" s="74">
        <v>5904</v>
      </c>
      <c r="Z12" s="74">
        <f>'Achievement 12-13'!M216</f>
        <v>5357</v>
      </c>
      <c r="AA12" s="581">
        <f>'Achievement 12-13'!N216</f>
        <v>156</v>
      </c>
      <c r="AB12" s="581">
        <f>'Achievement 12-13'!O216</f>
        <v>153.63999999999999</v>
      </c>
    </row>
    <row r="13" spans="20:28">
      <c r="T13" s="78" t="s">
        <v>39</v>
      </c>
      <c r="U13" s="74">
        <v>408</v>
      </c>
      <c r="V13" s="228">
        <v>424</v>
      </c>
      <c r="W13" s="74">
        <v>12208</v>
      </c>
      <c r="X13" s="228">
        <v>10412</v>
      </c>
      <c r="Y13" s="74">
        <v>358740</v>
      </c>
      <c r="Z13" s="228">
        <v>296547</v>
      </c>
      <c r="AA13" s="581">
        <v>111.5</v>
      </c>
      <c r="AB13" s="579">
        <v>94.5</v>
      </c>
    </row>
    <row r="14" spans="20:28">
      <c r="T14" s="78" t="s">
        <v>340</v>
      </c>
      <c r="U14" s="74">
        <v>6</v>
      </c>
      <c r="V14" s="228">
        <v>6</v>
      </c>
      <c r="W14" s="74">
        <v>102</v>
      </c>
      <c r="X14" s="228">
        <v>102</v>
      </c>
      <c r="Y14" s="74">
        <v>306</v>
      </c>
      <c r="Z14" s="228">
        <v>306</v>
      </c>
      <c r="AA14" s="581">
        <v>6.42</v>
      </c>
      <c r="AB14" s="579">
        <v>6.4</v>
      </c>
    </row>
    <row r="15" spans="20:28">
      <c r="T15" s="77" t="s">
        <v>274</v>
      </c>
      <c r="U15" s="74">
        <v>64</v>
      </c>
      <c r="V15" s="228">
        <v>64</v>
      </c>
      <c r="W15" s="74">
        <v>3173</v>
      </c>
      <c r="X15" s="228">
        <v>3083</v>
      </c>
      <c r="Y15" s="74">
        <v>9197</v>
      </c>
      <c r="Z15" s="228">
        <v>9077</v>
      </c>
      <c r="AA15" s="581">
        <v>125.23</v>
      </c>
      <c r="AB15" s="579">
        <v>144.72999999999999</v>
      </c>
    </row>
    <row r="16" spans="20:28">
      <c r="T16" s="78" t="s">
        <v>375</v>
      </c>
      <c r="U16" s="74">
        <v>515</v>
      </c>
      <c r="V16" s="228">
        <v>380</v>
      </c>
      <c r="W16" s="74">
        <v>7221</v>
      </c>
      <c r="X16" s="228">
        <v>259</v>
      </c>
      <c r="Y16" s="74">
        <v>21764</v>
      </c>
      <c r="Z16" s="228">
        <v>16625</v>
      </c>
      <c r="AA16" s="581">
        <v>198</v>
      </c>
      <c r="AB16" s="579">
        <v>162.91999999999999</v>
      </c>
    </row>
    <row r="17" spans="2:28">
      <c r="T17" s="76" t="s">
        <v>434</v>
      </c>
      <c r="U17" s="74">
        <v>638</v>
      </c>
      <c r="V17" s="228">
        <v>537</v>
      </c>
      <c r="W17" s="74">
        <v>1068</v>
      </c>
      <c r="X17" s="228">
        <v>18253</v>
      </c>
      <c r="Y17" s="74">
        <v>33015</v>
      </c>
      <c r="Z17" s="228">
        <v>33912</v>
      </c>
      <c r="AA17" s="581">
        <v>200</v>
      </c>
      <c r="AB17" s="579">
        <v>270.62</v>
      </c>
    </row>
    <row r="18" spans="2:28">
      <c r="T18" s="76" t="s">
        <v>37</v>
      </c>
      <c r="U18" s="74">
        <v>295</v>
      </c>
      <c r="V18" s="228">
        <v>113</v>
      </c>
      <c r="W18" s="74">
        <v>10092</v>
      </c>
      <c r="X18" s="228">
        <v>4523</v>
      </c>
      <c r="Y18" s="74">
        <f>'Achievement 12-13'!G353</f>
        <v>12894</v>
      </c>
      <c r="Z18" s="228">
        <v>6035</v>
      </c>
      <c r="AA18" s="581">
        <v>34.07</v>
      </c>
      <c r="AB18" s="579">
        <v>25.86</v>
      </c>
    </row>
    <row r="19" spans="2:28">
      <c r="B19" s="5"/>
      <c r="D19" s="5"/>
      <c r="E19" s="5"/>
      <c r="T19" s="78" t="s">
        <v>33</v>
      </c>
      <c r="U19" s="74">
        <v>71</v>
      </c>
      <c r="V19" s="228">
        <v>71</v>
      </c>
      <c r="W19" s="74">
        <v>696</v>
      </c>
      <c r="X19" s="228">
        <v>847</v>
      </c>
      <c r="Y19" s="74">
        <v>3056</v>
      </c>
      <c r="Z19" s="228">
        <v>2941</v>
      </c>
      <c r="AA19" s="581">
        <v>76.260000000000005</v>
      </c>
      <c r="AB19" s="579">
        <v>74.52</v>
      </c>
    </row>
    <row r="20" spans="2:28">
      <c r="B20" s="5"/>
      <c r="D20" s="5"/>
      <c r="E20" s="5"/>
      <c r="T20" s="77" t="s">
        <v>38</v>
      </c>
      <c r="U20" s="74">
        <v>880</v>
      </c>
      <c r="V20" s="228">
        <v>642</v>
      </c>
      <c r="W20" s="74">
        <v>19580</v>
      </c>
      <c r="X20" s="228">
        <v>14430</v>
      </c>
      <c r="Y20" s="74">
        <v>42195</v>
      </c>
      <c r="Z20" s="228">
        <v>30085</v>
      </c>
      <c r="AA20" s="581">
        <v>175</v>
      </c>
      <c r="AB20" s="579">
        <v>168</v>
      </c>
    </row>
    <row r="21" spans="2:28">
      <c r="B21" s="5"/>
      <c r="D21" s="5"/>
      <c r="E21" s="5"/>
    </row>
    <row r="22" spans="2:28">
      <c r="B22" s="5"/>
      <c r="D22" s="5"/>
      <c r="E22" s="5"/>
    </row>
    <row r="23" spans="2:28">
      <c r="B23" s="5"/>
      <c r="D23" s="5"/>
      <c r="E23" s="5"/>
    </row>
    <row r="24" spans="2:28">
      <c r="B24" s="5"/>
      <c r="C24" s="5"/>
      <c r="D24" s="5"/>
      <c r="E24" s="5"/>
    </row>
    <row r="25" spans="2:28">
      <c r="B25" s="5"/>
      <c r="C25" s="5"/>
      <c r="D25" s="5"/>
      <c r="E25" s="5"/>
    </row>
    <row r="26" spans="2:28">
      <c r="B26" s="5"/>
      <c r="C26" s="5"/>
      <c r="D26" s="5"/>
      <c r="E26" s="5"/>
    </row>
    <row r="45" spans="2:2">
      <c r="B45" s="69"/>
    </row>
    <row r="88" spans="1:17" ht="18.75" customHeight="1">
      <c r="A88" s="1262" t="s">
        <v>1363</v>
      </c>
      <c r="B88" s="1262"/>
      <c r="C88" s="1262"/>
      <c r="D88" s="1262"/>
      <c r="E88" s="1262"/>
      <c r="F88" s="1262"/>
      <c r="G88" s="1262"/>
      <c r="H88" s="1262"/>
      <c r="I88" s="1262"/>
      <c r="J88" s="1262"/>
      <c r="K88" s="1262"/>
      <c r="L88" s="1262"/>
      <c r="M88" s="1262"/>
      <c r="N88" s="1262"/>
      <c r="O88" s="1262"/>
      <c r="P88" s="1262"/>
      <c r="Q88" s="1262"/>
    </row>
  </sheetData>
  <mergeCells count="1">
    <mergeCell ref="A88:Q88"/>
  </mergeCells>
  <pageMargins left="1" right="1" top="0.8" bottom="0.8" header="0.25" footer="0.25"/>
  <pageSetup paperSize="9" scale="85" orientation="landscape" r:id="rId1"/>
  <headerFooter scaleWithDoc="0" alignWithMargins="0">
    <oddFooter>&amp;RPage &amp;P+1&amp;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L403"/>
  <sheetViews>
    <sheetView view="pageBreakPreview" topLeftCell="A382" zoomScaleSheetLayoutView="100" workbookViewId="0">
      <selection activeCell="A367" sqref="A367:IV367"/>
    </sheetView>
  </sheetViews>
  <sheetFormatPr defaultRowHeight="12.75"/>
  <cols>
    <col min="1" max="1" width="4.85546875" customWidth="1"/>
    <col min="2" max="2" width="11.28515625" customWidth="1"/>
    <col min="3" max="3" width="6.28515625" customWidth="1"/>
    <col min="4" max="4" width="5" customWidth="1"/>
    <col min="5" max="6" width="5.140625" customWidth="1"/>
    <col min="7" max="7" width="5.42578125" customWidth="1"/>
    <col min="8" max="8" width="5.140625" customWidth="1"/>
    <col min="9" max="9" width="4.85546875" customWidth="1"/>
    <col min="10" max="10" width="5" customWidth="1"/>
    <col min="11" max="11" width="5.28515625" customWidth="1"/>
    <col min="12" max="12" width="5.5703125" customWidth="1"/>
    <col min="13" max="13" width="5.28515625" customWidth="1"/>
    <col min="14" max="14" width="5" customWidth="1"/>
    <col min="15" max="15" width="5.28515625" customWidth="1"/>
    <col min="16" max="16" width="5.140625" customWidth="1"/>
    <col min="17" max="18" width="5.28515625" customWidth="1"/>
    <col min="19" max="19" width="5.7109375" customWidth="1"/>
    <col min="20" max="20" width="5.28515625" customWidth="1"/>
    <col min="21" max="21" width="5" customWidth="1"/>
    <col min="22" max="22" width="5.42578125" customWidth="1"/>
    <col min="23" max="23" width="5.28515625" customWidth="1"/>
    <col min="24" max="24" width="4.42578125" customWidth="1"/>
    <col min="25" max="25" width="4.5703125" customWidth="1"/>
    <col min="26" max="26" width="5.140625" customWidth="1"/>
    <col min="27" max="27" width="5.42578125" customWidth="1"/>
    <col min="28" max="28" width="5.85546875" customWidth="1"/>
    <col min="29" max="29" width="5.140625" customWidth="1"/>
    <col min="30" max="30" width="5.5703125" customWidth="1"/>
    <col min="31" max="31" width="5.140625" customWidth="1"/>
    <col min="32" max="33" width="5.28515625" customWidth="1"/>
    <col min="34" max="34" width="6.140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5.75">
      <c r="A3" s="1117" t="s">
        <v>1666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</row>
    <row r="4" spans="1:38" ht="15.75">
      <c r="A4" s="1117" t="s">
        <v>1587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</row>
    <row r="5" spans="1:38" ht="15.75">
      <c r="A5" s="1117" t="s">
        <v>1667</v>
      </c>
      <c r="B5" s="1117"/>
      <c r="C5" s="1117"/>
      <c r="D5" s="1117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</row>
    <row r="6" spans="1:38" ht="15.75">
      <c r="A6" s="915" t="s">
        <v>1608</v>
      </c>
      <c r="B6" s="988"/>
      <c r="C6" s="988"/>
      <c r="D6" s="988"/>
      <c r="E6" s="988"/>
      <c r="F6" s="988"/>
      <c r="G6" s="988"/>
      <c r="H6" s="988"/>
      <c r="I6" s="988"/>
      <c r="J6" s="988"/>
      <c r="K6" s="988"/>
      <c r="L6" s="988"/>
      <c r="M6" s="988"/>
      <c r="N6" s="988"/>
      <c r="O6" s="988"/>
      <c r="P6" s="988"/>
      <c r="Q6" s="988"/>
      <c r="R6" s="988"/>
      <c r="S6" s="988"/>
      <c r="T6" s="988"/>
      <c r="U6" s="988"/>
      <c r="V6" s="988"/>
      <c r="W6" s="988"/>
      <c r="X6" s="988"/>
      <c r="Y6" s="988"/>
      <c r="Z6" s="988"/>
      <c r="AA6" s="988"/>
      <c r="AB6" s="988"/>
      <c r="AC6" s="988"/>
      <c r="AD6" s="988"/>
      <c r="AE6" s="988"/>
      <c r="AF6" s="988"/>
      <c r="AG6" s="988"/>
      <c r="AH6" s="988"/>
    </row>
    <row r="7" spans="1:38" s="966" customFormat="1" ht="15.75">
      <c r="A7" s="967" t="s">
        <v>1685</v>
      </c>
      <c r="B7" s="974"/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</row>
    <row r="8" spans="1:38">
      <c r="A8" s="1107" t="s">
        <v>129</v>
      </c>
      <c r="B8" s="1104" t="s">
        <v>1610</v>
      </c>
      <c r="C8" s="989" t="s">
        <v>1618</v>
      </c>
      <c r="D8" s="1121" t="s">
        <v>1619</v>
      </c>
      <c r="E8" s="1122"/>
      <c r="F8" s="1122"/>
      <c r="G8" s="1122"/>
      <c r="H8" s="1122"/>
      <c r="I8" s="1122"/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2"/>
      <c r="U8" s="1122"/>
      <c r="V8" s="1122"/>
      <c r="W8" s="1122"/>
      <c r="X8" s="1122"/>
      <c r="Y8" s="1122"/>
      <c r="Z8" s="1122"/>
      <c r="AA8" s="1122"/>
      <c r="AB8" s="1122"/>
      <c r="AC8" s="1122"/>
      <c r="AD8" s="1122"/>
      <c r="AE8" s="1122"/>
      <c r="AF8" s="1122"/>
      <c r="AG8" s="1122"/>
      <c r="AH8" s="1123"/>
    </row>
    <row r="9" spans="1:38" ht="15" customHeight="1">
      <c r="A9" s="1269"/>
      <c r="B9" s="1270"/>
      <c r="C9" s="1160">
        <v>42491</v>
      </c>
      <c r="D9" s="954" t="s">
        <v>1611</v>
      </c>
      <c r="E9" s="894" t="s">
        <v>1612</v>
      </c>
      <c r="F9" s="894" t="s">
        <v>1613</v>
      </c>
      <c r="G9" s="894" t="s">
        <v>1614</v>
      </c>
      <c r="H9" s="894" t="s">
        <v>1615</v>
      </c>
      <c r="I9" s="954" t="s">
        <v>1616</v>
      </c>
      <c r="J9" s="954" t="s">
        <v>1617</v>
      </c>
      <c r="K9" s="894" t="s">
        <v>1611</v>
      </c>
      <c r="L9" s="894" t="s">
        <v>1612</v>
      </c>
      <c r="M9" s="894" t="s">
        <v>1613</v>
      </c>
      <c r="N9" s="894" t="s">
        <v>1614</v>
      </c>
      <c r="O9" s="894" t="s">
        <v>1615</v>
      </c>
      <c r="P9" s="954" t="s">
        <v>1616</v>
      </c>
      <c r="Q9" s="954" t="s">
        <v>1617</v>
      </c>
      <c r="R9" s="894" t="s">
        <v>1611</v>
      </c>
      <c r="S9" s="894" t="s">
        <v>1612</v>
      </c>
      <c r="T9" s="894" t="s">
        <v>1613</v>
      </c>
      <c r="U9" s="894" t="s">
        <v>1614</v>
      </c>
      <c r="V9" s="894" t="s">
        <v>1615</v>
      </c>
      <c r="W9" s="954" t="s">
        <v>1616</v>
      </c>
      <c r="X9" s="954" t="s">
        <v>1617</v>
      </c>
      <c r="Y9" s="894" t="s">
        <v>1611</v>
      </c>
      <c r="Z9" s="894" t="s">
        <v>1612</v>
      </c>
      <c r="AA9" s="894" t="s">
        <v>1613</v>
      </c>
      <c r="AB9" s="894" t="s">
        <v>1614</v>
      </c>
      <c r="AC9" s="894" t="s">
        <v>1615</v>
      </c>
      <c r="AD9" s="954" t="s">
        <v>1616</v>
      </c>
      <c r="AE9" s="954" t="s">
        <v>1617</v>
      </c>
      <c r="AF9" s="894" t="s">
        <v>1611</v>
      </c>
      <c r="AG9" s="894" t="s">
        <v>1612</v>
      </c>
      <c r="AH9" s="894" t="s">
        <v>1613</v>
      </c>
      <c r="AI9" s="893"/>
      <c r="AJ9" s="893"/>
      <c r="AK9" s="893"/>
      <c r="AL9" s="893"/>
    </row>
    <row r="10" spans="1:38" ht="15" customHeight="1">
      <c r="A10" s="1108"/>
      <c r="B10" s="1105"/>
      <c r="C10" s="1161"/>
      <c r="D10" s="968">
        <v>1</v>
      </c>
      <c r="E10" s="894">
        <v>2</v>
      </c>
      <c r="F10" s="894">
        <v>3</v>
      </c>
      <c r="G10" s="894">
        <v>4</v>
      </c>
      <c r="H10" s="894">
        <v>5</v>
      </c>
      <c r="I10" s="954">
        <v>6</v>
      </c>
      <c r="J10" s="954">
        <v>7</v>
      </c>
      <c r="K10" s="894">
        <v>8</v>
      </c>
      <c r="L10" s="894">
        <v>9</v>
      </c>
      <c r="M10" s="894">
        <v>10</v>
      </c>
      <c r="N10" s="894">
        <v>11</v>
      </c>
      <c r="O10" s="894">
        <v>12</v>
      </c>
      <c r="P10" s="954">
        <v>13</v>
      </c>
      <c r="Q10" s="954">
        <v>14</v>
      </c>
      <c r="R10" s="894">
        <v>15</v>
      </c>
      <c r="S10" s="894">
        <v>16</v>
      </c>
      <c r="T10" s="894">
        <v>17</v>
      </c>
      <c r="U10" s="894">
        <v>18</v>
      </c>
      <c r="V10" s="894">
        <v>19</v>
      </c>
      <c r="W10" s="954">
        <v>20</v>
      </c>
      <c r="X10" s="954">
        <v>21</v>
      </c>
      <c r="Y10" s="894">
        <v>22</v>
      </c>
      <c r="Z10" s="987">
        <v>23</v>
      </c>
      <c r="AA10" s="987">
        <v>24</v>
      </c>
      <c r="AB10" s="894">
        <v>25</v>
      </c>
      <c r="AC10" s="894">
        <v>26</v>
      </c>
      <c r="AD10" s="954">
        <v>27</v>
      </c>
      <c r="AE10" s="954">
        <v>28</v>
      </c>
      <c r="AF10" s="894">
        <v>29</v>
      </c>
      <c r="AG10" s="894">
        <v>30</v>
      </c>
      <c r="AH10" s="894">
        <v>31</v>
      </c>
      <c r="AI10" s="893"/>
      <c r="AJ10" s="893"/>
      <c r="AK10" s="893"/>
      <c r="AL10" s="893"/>
    </row>
    <row r="11" spans="1:38">
      <c r="A11" s="1114">
        <v>15</v>
      </c>
      <c r="B11" s="931" t="s">
        <v>1609</v>
      </c>
      <c r="C11" s="1263">
        <v>42491</v>
      </c>
      <c r="D11" s="907"/>
      <c r="E11" s="934" t="s">
        <v>1659</v>
      </c>
      <c r="F11" s="932"/>
      <c r="G11" s="933"/>
      <c r="H11" s="933"/>
      <c r="I11" s="933"/>
      <c r="J11" s="933"/>
      <c r="K11" s="933"/>
      <c r="L11" s="933"/>
      <c r="M11" s="933"/>
      <c r="N11" s="933"/>
      <c r="O11" s="933"/>
      <c r="P11" s="933"/>
      <c r="Q11" s="933"/>
      <c r="R11" s="933"/>
      <c r="S11" s="933"/>
      <c r="T11" s="933"/>
      <c r="U11" s="933"/>
      <c r="V11" s="933"/>
      <c r="W11" s="933"/>
      <c r="X11" s="933"/>
      <c r="Y11" s="933"/>
      <c r="Z11" s="990"/>
      <c r="AA11" s="99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31" t="s">
        <v>1622</v>
      </c>
      <c r="C12" s="1271"/>
      <c r="D12" s="907"/>
      <c r="E12" s="933"/>
      <c r="F12" s="934" t="s">
        <v>1659</v>
      </c>
      <c r="G12" s="932"/>
      <c r="H12" s="933"/>
      <c r="I12" s="932"/>
      <c r="J12" s="933"/>
      <c r="K12" s="933"/>
      <c r="L12" s="933"/>
      <c r="M12" s="933"/>
      <c r="N12" s="933"/>
      <c r="O12" s="933"/>
      <c r="P12" s="933"/>
      <c r="Q12" s="933"/>
      <c r="R12" s="933"/>
      <c r="S12" s="933"/>
      <c r="T12" s="933"/>
      <c r="U12" s="933"/>
      <c r="V12" s="933"/>
      <c r="W12" s="933"/>
      <c r="X12" s="933"/>
      <c r="Y12" s="933"/>
      <c r="Z12" s="990"/>
      <c r="AA12" s="99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31" t="s">
        <v>1623</v>
      </c>
      <c r="C13" s="1271"/>
      <c r="D13" s="907"/>
      <c r="E13" s="933"/>
      <c r="F13" s="932"/>
      <c r="G13" s="934" t="s">
        <v>1659</v>
      </c>
      <c r="H13" s="932"/>
      <c r="I13" s="932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U13" s="933"/>
      <c r="V13" s="933"/>
      <c r="W13" s="933"/>
      <c r="X13" s="933"/>
      <c r="Y13" s="933"/>
      <c r="Z13" s="990"/>
      <c r="AA13" s="99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31" t="s">
        <v>1624</v>
      </c>
      <c r="C14" s="1271"/>
      <c r="D14" s="907"/>
      <c r="E14" s="933"/>
      <c r="F14" s="932"/>
      <c r="G14" s="932"/>
      <c r="H14" s="934" t="s">
        <v>1659</v>
      </c>
      <c r="I14" s="932"/>
      <c r="J14" s="932"/>
      <c r="K14" s="932"/>
      <c r="L14" s="933"/>
      <c r="M14" s="933"/>
      <c r="N14" s="933"/>
      <c r="O14" s="933"/>
      <c r="P14" s="933"/>
      <c r="Q14" s="933"/>
      <c r="R14" s="933"/>
      <c r="S14" s="933"/>
      <c r="T14" s="933"/>
      <c r="U14" s="933"/>
      <c r="V14" s="933"/>
      <c r="W14" s="933"/>
      <c r="X14" s="933"/>
      <c r="Y14" s="933"/>
      <c r="Z14" s="990"/>
      <c r="AA14" s="99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31" t="s">
        <v>1625</v>
      </c>
      <c r="C15" s="1271"/>
      <c r="D15" s="907"/>
      <c r="E15" s="933"/>
      <c r="F15" s="935"/>
      <c r="G15" s="932"/>
      <c r="H15" s="933"/>
      <c r="I15" s="935"/>
      <c r="J15" s="935"/>
      <c r="K15" s="934" t="s">
        <v>1659</v>
      </c>
      <c r="L15" s="933"/>
      <c r="M15" s="932"/>
      <c r="N15" s="933"/>
      <c r="O15" s="933"/>
      <c r="P15" s="933"/>
      <c r="Q15" s="933"/>
      <c r="R15" s="933"/>
      <c r="S15" s="933"/>
      <c r="T15" s="933"/>
      <c r="U15" s="933"/>
      <c r="V15" s="933"/>
      <c r="W15" s="933"/>
      <c r="X15" s="933"/>
      <c r="Y15" s="933"/>
      <c r="Z15" s="933"/>
      <c r="AA15" s="933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31" t="s">
        <v>1626</v>
      </c>
      <c r="C16" s="1271"/>
      <c r="D16" s="907"/>
      <c r="E16" s="933"/>
      <c r="F16" s="933"/>
      <c r="G16" s="932"/>
      <c r="H16" s="933"/>
      <c r="I16" s="935"/>
      <c r="J16" s="935"/>
      <c r="K16" s="932"/>
      <c r="L16" s="934" t="s">
        <v>1659</v>
      </c>
      <c r="M16" s="932"/>
      <c r="N16" s="933"/>
      <c r="O16" s="933"/>
      <c r="P16" s="933"/>
      <c r="Q16" s="933"/>
      <c r="R16" s="933"/>
      <c r="S16" s="933"/>
      <c r="T16" s="933"/>
      <c r="U16" s="933"/>
      <c r="V16" s="933"/>
      <c r="W16" s="933"/>
      <c r="X16" s="933"/>
      <c r="Y16" s="933"/>
      <c r="Z16" s="933"/>
      <c r="AA16" s="933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31" t="s">
        <v>1627</v>
      </c>
      <c r="C17" s="1271"/>
      <c r="D17" s="899"/>
      <c r="E17" s="935"/>
      <c r="F17" s="935"/>
      <c r="G17" s="935"/>
      <c r="H17" s="935"/>
      <c r="I17" s="933"/>
      <c r="J17" s="932"/>
      <c r="K17" s="932"/>
      <c r="L17" s="933"/>
      <c r="M17" s="934" t="s">
        <v>1659</v>
      </c>
      <c r="N17" s="932"/>
      <c r="O17" s="933"/>
      <c r="P17" s="932"/>
      <c r="Q17" s="933"/>
      <c r="R17" s="933"/>
      <c r="S17" s="935"/>
      <c r="T17" s="935"/>
      <c r="U17" s="935"/>
      <c r="V17" s="935"/>
      <c r="W17" s="935"/>
      <c r="X17" s="935"/>
      <c r="Y17" s="935"/>
      <c r="Z17" s="935"/>
      <c r="AA17" s="935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31" t="s">
        <v>1628</v>
      </c>
      <c r="C18" s="1271"/>
      <c r="D18" s="900"/>
      <c r="E18" s="933"/>
      <c r="F18" s="933"/>
      <c r="G18" s="933"/>
      <c r="H18" s="933"/>
      <c r="I18" s="933"/>
      <c r="J18" s="932"/>
      <c r="K18" s="932"/>
      <c r="L18" s="933"/>
      <c r="M18" s="932"/>
      <c r="N18" s="934" t="s">
        <v>1659</v>
      </c>
      <c r="O18" s="932"/>
      <c r="P18" s="932"/>
      <c r="Q18" s="933"/>
      <c r="R18" s="933"/>
      <c r="S18" s="933"/>
      <c r="T18" s="935"/>
      <c r="U18" s="933"/>
      <c r="V18" s="933"/>
      <c r="W18" s="933"/>
      <c r="X18" s="933"/>
      <c r="Y18" s="933"/>
      <c r="Z18" s="933"/>
      <c r="AA18" s="933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31" t="s">
        <v>1629</v>
      </c>
      <c r="C19" s="1271"/>
      <c r="D19" s="899"/>
      <c r="E19" s="935"/>
      <c r="F19" s="935"/>
      <c r="G19" s="935"/>
      <c r="H19" s="935"/>
      <c r="I19" s="935"/>
      <c r="J19" s="935"/>
      <c r="K19" s="932"/>
      <c r="L19" s="933"/>
      <c r="M19" s="932"/>
      <c r="N19" s="932"/>
      <c r="O19" s="934" t="s">
        <v>1659</v>
      </c>
      <c r="P19" s="932"/>
      <c r="Q19" s="932"/>
      <c r="R19" s="932"/>
      <c r="S19" s="933"/>
      <c r="T19" s="933"/>
      <c r="U19" s="935"/>
      <c r="V19" s="935"/>
      <c r="W19" s="935"/>
      <c r="X19" s="935"/>
      <c r="Y19" s="935"/>
      <c r="Z19" s="935"/>
      <c r="AA19" s="935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31" t="s">
        <v>1630</v>
      </c>
      <c r="C20" s="1271"/>
      <c r="D20" s="899"/>
      <c r="E20" s="935"/>
      <c r="F20" s="935"/>
      <c r="G20" s="935"/>
      <c r="H20" s="935"/>
      <c r="I20" s="935"/>
      <c r="J20" s="935"/>
      <c r="K20" s="932"/>
      <c r="L20" s="933"/>
      <c r="M20" s="935"/>
      <c r="N20" s="932"/>
      <c r="O20" s="933"/>
      <c r="P20" s="935"/>
      <c r="Q20" s="935"/>
      <c r="R20" s="934" t="s">
        <v>1659</v>
      </c>
      <c r="S20" s="933"/>
      <c r="T20" s="933"/>
      <c r="U20" s="935"/>
      <c r="V20" s="935"/>
      <c r="W20" s="935"/>
      <c r="X20" s="935"/>
      <c r="Y20" s="935"/>
      <c r="Z20" s="935"/>
      <c r="AA20" s="935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31" t="s">
        <v>1631</v>
      </c>
      <c r="C21" s="1271"/>
      <c r="D21" s="899"/>
      <c r="E21" s="935"/>
      <c r="F21" s="935"/>
      <c r="G21" s="935"/>
      <c r="H21" s="935"/>
      <c r="I21" s="935"/>
      <c r="J21" s="935"/>
      <c r="K21" s="935"/>
      <c r="L21" s="935"/>
      <c r="M21" s="933"/>
      <c r="N21" s="932"/>
      <c r="O21" s="933"/>
      <c r="P21" s="935"/>
      <c r="Q21" s="935"/>
      <c r="R21" s="932"/>
      <c r="S21" s="934" t="s">
        <v>1659</v>
      </c>
      <c r="T21" s="932"/>
      <c r="U21" s="933"/>
      <c r="V21" s="933"/>
      <c r="W21" s="935"/>
      <c r="X21" s="935"/>
      <c r="Y21" s="935"/>
      <c r="Z21" s="935"/>
      <c r="AA21" s="935"/>
      <c r="AB21" s="912"/>
      <c r="AC21" s="912"/>
      <c r="AD21" s="912"/>
      <c r="AE21" s="912"/>
      <c r="AF21" s="912"/>
      <c r="AG21" s="912"/>
      <c r="AH21" s="912"/>
    </row>
    <row r="22" spans="1:34">
      <c r="A22" s="1115"/>
      <c r="B22" s="931" t="s">
        <v>1632</v>
      </c>
      <c r="C22" s="1271"/>
      <c r="D22" s="900"/>
      <c r="E22" s="933"/>
      <c r="F22" s="933"/>
      <c r="G22" s="933"/>
      <c r="H22" s="933"/>
      <c r="I22" s="933"/>
      <c r="J22" s="933"/>
      <c r="K22" s="933"/>
      <c r="L22" s="933"/>
      <c r="M22" s="935"/>
      <c r="N22" s="935"/>
      <c r="O22" s="935"/>
      <c r="P22" s="935"/>
      <c r="Q22" s="932"/>
      <c r="R22" s="935"/>
      <c r="S22" s="935"/>
      <c r="T22" s="934" t="s">
        <v>1659</v>
      </c>
      <c r="U22" s="932"/>
      <c r="V22" s="932"/>
      <c r="W22" s="933"/>
      <c r="X22" s="933"/>
      <c r="Y22" s="933"/>
      <c r="Z22" s="933"/>
      <c r="AA22" s="933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31" t="s">
        <v>1633</v>
      </c>
      <c r="C23" s="1271"/>
      <c r="D23" s="900"/>
      <c r="E23" s="933"/>
      <c r="F23" s="933"/>
      <c r="G23" s="933"/>
      <c r="H23" s="933"/>
      <c r="I23" s="933"/>
      <c r="J23" s="933"/>
      <c r="K23" s="933"/>
      <c r="L23" s="933"/>
      <c r="M23" s="935"/>
      <c r="N23" s="935"/>
      <c r="O23" s="935"/>
      <c r="P23" s="935"/>
      <c r="Q23" s="932"/>
      <c r="R23" s="935"/>
      <c r="S23" s="935"/>
      <c r="T23" s="932"/>
      <c r="U23" s="932"/>
      <c r="V23" s="934" t="s">
        <v>1659</v>
      </c>
      <c r="W23" s="933"/>
      <c r="X23" s="933"/>
      <c r="Y23" s="933"/>
      <c r="Z23" s="933"/>
      <c r="AA23" s="933"/>
      <c r="AB23" s="900"/>
      <c r="AC23" s="900"/>
      <c r="AD23" s="900"/>
      <c r="AE23" s="900"/>
      <c r="AF23" s="900"/>
      <c r="AG23" s="900"/>
      <c r="AH23" s="900"/>
    </row>
    <row r="24" spans="1:34">
      <c r="A24" s="1115"/>
      <c r="B24" s="931" t="s">
        <v>1644</v>
      </c>
      <c r="C24" s="1271"/>
      <c r="D24" s="900"/>
      <c r="E24" s="933"/>
      <c r="F24" s="933"/>
      <c r="G24" s="933"/>
      <c r="H24" s="933"/>
      <c r="I24" s="933"/>
      <c r="J24" s="933"/>
      <c r="K24" s="933"/>
      <c r="L24" s="933"/>
      <c r="M24" s="935"/>
      <c r="N24" s="935"/>
      <c r="O24" s="935"/>
      <c r="P24" s="935"/>
      <c r="Q24" s="932"/>
      <c r="R24" s="935"/>
      <c r="S24" s="935"/>
      <c r="T24" s="932"/>
      <c r="U24" s="932"/>
      <c r="V24" s="932"/>
      <c r="W24" s="933"/>
      <c r="X24" s="933"/>
      <c r="Y24" s="933"/>
      <c r="Z24" s="933"/>
      <c r="AA24" s="933"/>
      <c r="AB24" s="932"/>
      <c r="AC24" s="934" t="s">
        <v>1659</v>
      </c>
      <c r="AD24" s="900"/>
      <c r="AE24" s="900"/>
      <c r="AF24" s="900"/>
      <c r="AG24" s="900"/>
      <c r="AH24" s="900"/>
    </row>
    <row r="25" spans="1:34">
      <c r="A25" s="1115"/>
      <c r="B25" s="931" t="s">
        <v>1645</v>
      </c>
      <c r="C25" s="1271"/>
      <c r="D25" s="900"/>
      <c r="E25" s="933"/>
      <c r="F25" s="933"/>
      <c r="G25" s="933"/>
      <c r="H25" s="933"/>
      <c r="I25" s="933"/>
      <c r="J25" s="933"/>
      <c r="K25" s="933"/>
      <c r="L25" s="933"/>
      <c r="M25" s="935"/>
      <c r="N25" s="935"/>
      <c r="O25" s="935"/>
      <c r="P25" s="935"/>
      <c r="Q25" s="932"/>
      <c r="R25" s="935"/>
      <c r="S25" s="935"/>
      <c r="T25" s="932"/>
      <c r="U25" s="932"/>
      <c r="V25" s="932"/>
      <c r="W25" s="933"/>
      <c r="X25" s="933"/>
      <c r="Y25" s="933"/>
      <c r="Z25" s="933"/>
      <c r="AA25" s="933"/>
      <c r="AB25" s="900"/>
      <c r="AC25" s="900"/>
      <c r="AD25" s="900"/>
      <c r="AE25" s="900"/>
      <c r="AF25" s="934" t="s">
        <v>1659</v>
      </c>
      <c r="AG25" s="900"/>
      <c r="AH25" s="900"/>
    </row>
    <row r="26" spans="1:34">
      <c r="A26" s="1115"/>
      <c r="B26" s="931" t="s">
        <v>1646</v>
      </c>
      <c r="C26" s="1271"/>
      <c r="D26" s="899"/>
      <c r="E26" s="935"/>
      <c r="F26" s="935"/>
      <c r="G26" s="935"/>
      <c r="H26" s="935"/>
      <c r="I26" s="935"/>
      <c r="J26" s="935"/>
      <c r="K26" s="935"/>
      <c r="L26" s="935"/>
      <c r="M26" s="935"/>
      <c r="N26" s="935"/>
      <c r="O26" s="935"/>
      <c r="P26" s="935"/>
      <c r="Q26" s="932"/>
      <c r="R26" s="935"/>
      <c r="S26" s="935"/>
      <c r="T26" s="932"/>
      <c r="U26" s="935"/>
      <c r="V26" s="932"/>
      <c r="W26" s="932"/>
      <c r="X26" s="935"/>
      <c r="Y26" s="935"/>
      <c r="Z26" s="935"/>
      <c r="AA26" s="935"/>
      <c r="AB26" s="912"/>
      <c r="AC26" s="912"/>
      <c r="AD26" s="912"/>
      <c r="AE26" s="912"/>
      <c r="AF26" s="912"/>
      <c r="AG26" s="934" t="s">
        <v>1659</v>
      </c>
      <c r="AH26" s="912"/>
    </row>
    <row r="27" spans="1:34">
      <c r="A27" s="1116"/>
      <c r="B27" s="931" t="s">
        <v>1647</v>
      </c>
      <c r="C27" s="1272"/>
      <c r="D27" s="899"/>
      <c r="E27" s="935"/>
      <c r="F27" s="935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2"/>
      <c r="R27" s="935"/>
      <c r="S27" s="935"/>
      <c r="T27" s="932"/>
      <c r="U27" s="935"/>
      <c r="V27" s="932"/>
      <c r="W27" s="932"/>
      <c r="X27" s="935"/>
      <c r="Y27" s="935"/>
      <c r="Z27" s="935"/>
      <c r="AA27" s="935"/>
      <c r="AB27" s="912"/>
      <c r="AC27" s="912"/>
      <c r="AD27" s="912"/>
      <c r="AE27" s="912"/>
      <c r="AF27" s="912"/>
      <c r="AG27" s="935"/>
      <c r="AH27" s="934" t="s">
        <v>1659</v>
      </c>
    </row>
    <row r="28" spans="1:34">
      <c r="A28" s="1114"/>
      <c r="B28" s="1265"/>
      <c r="C28" s="1263">
        <v>42522</v>
      </c>
      <c r="D28" s="894" t="s">
        <v>1614</v>
      </c>
      <c r="E28" s="894" t="s">
        <v>1615</v>
      </c>
      <c r="F28" s="954" t="s">
        <v>1616</v>
      </c>
      <c r="G28" s="954" t="s">
        <v>1617</v>
      </c>
      <c r="H28" s="894" t="s">
        <v>1611</v>
      </c>
      <c r="I28" s="894" t="s">
        <v>1612</v>
      </c>
      <c r="J28" s="894" t="s">
        <v>1613</v>
      </c>
      <c r="K28" s="894" t="s">
        <v>1614</v>
      </c>
      <c r="L28" s="894" t="s">
        <v>1615</v>
      </c>
      <c r="M28" s="954" t="s">
        <v>1616</v>
      </c>
      <c r="N28" s="954" t="s">
        <v>1617</v>
      </c>
      <c r="O28" s="894" t="s">
        <v>1611</v>
      </c>
      <c r="P28" s="894" t="s">
        <v>1612</v>
      </c>
      <c r="Q28" s="894" t="s">
        <v>1613</v>
      </c>
      <c r="R28" s="894" t="s">
        <v>1614</v>
      </c>
      <c r="S28" s="894" t="s">
        <v>1615</v>
      </c>
      <c r="T28" s="954" t="s">
        <v>1616</v>
      </c>
      <c r="U28" s="954" t="s">
        <v>1617</v>
      </c>
      <c r="V28" s="894" t="s">
        <v>1611</v>
      </c>
      <c r="W28" s="894" t="s">
        <v>1612</v>
      </c>
      <c r="X28" s="894" t="s">
        <v>1613</v>
      </c>
      <c r="Y28" s="894" t="s">
        <v>1614</v>
      </c>
      <c r="Z28" s="894" t="s">
        <v>1615</v>
      </c>
      <c r="AA28" s="954" t="s">
        <v>1616</v>
      </c>
      <c r="AB28" s="954" t="s">
        <v>1617</v>
      </c>
      <c r="AC28" s="894" t="s">
        <v>1611</v>
      </c>
      <c r="AD28" s="894" t="s">
        <v>1612</v>
      </c>
      <c r="AE28" s="894" t="s">
        <v>1613</v>
      </c>
      <c r="AF28" s="894" t="s">
        <v>1614</v>
      </c>
      <c r="AG28" s="894" t="s">
        <v>1615</v>
      </c>
      <c r="AH28" s="894"/>
    </row>
    <row r="29" spans="1:34">
      <c r="A29" s="1116"/>
      <c r="B29" s="1266"/>
      <c r="C29" s="1266"/>
      <c r="D29" s="895">
        <v>1</v>
      </c>
      <c r="E29" s="894">
        <v>2</v>
      </c>
      <c r="F29" s="954">
        <v>3</v>
      </c>
      <c r="G29" s="954">
        <v>4</v>
      </c>
      <c r="H29" s="894">
        <v>5</v>
      </c>
      <c r="I29" s="894">
        <v>6</v>
      </c>
      <c r="J29" s="894">
        <v>7</v>
      </c>
      <c r="K29" s="894">
        <v>8</v>
      </c>
      <c r="L29" s="894">
        <v>9</v>
      </c>
      <c r="M29" s="954">
        <v>10</v>
      </c>
      <c r="N29" s="954">
        <v>11</v>
      </c>
      <c r="O29" s="894">
        <v>12</v>
      </c>
      <c r="P29" s="894">
        <v>13</v>
      </c>
      <c r="Q29" s="894">
        <v>14</v>
      </c>
      <c r="R29" s="894">
        <v>15</v>
      </c>
      <c r="S29" s="894">
        <v>16</v>
      </c>
      <c r="T29" s="954">
        <v>17</v>
      </c>
      <c r="U29" s="954">
        <v>18</v>
      </c>
      <c r="V29" s="894">
        <v>19</v>
      </c>
      <c r="W29" s="894">
        <v>20</v>
      </c>
      <c r="X29" s="894">
        <v>21</v>
      </c>
      <c r="Y29" s="894">
        <v>22</v>
      </c>
      <c r="Z29" s="894">
        <v>23</v>
      </c>
      <c r="AA29" s="954">
        <v>24</v>
      </c>
      <c r="AB29" s="954">
        <v>25</v>
      </c>
      <c r="AC29" s="894">
        <v>26</v>
      </c>
      <c r="AD29" s="894">
        <v>27</v>
      </c>
      <c r="AE29" s="894">
        <v>28</v>
      </c>
      <c r="AF29" s="894">
        <v>29</v>
      </c>
      <c r="AG29" s="894">
        <v>30</v>
      </c>
      <c r="AH29" s="894"/>
    </row>
    <row r="30" spans="1:34">
      <c r="A30" s="1114">
        <v>16</v>
      </c>
      <c r="B30" s="931" t="s">
        <v>1609</v>
      </c>
      <c r="C30" s="1263">
        <v>42522</v>
      </c>
      <c r="D30" s="934" t="s">
        <v>1660</v>
      </c>
      <c r="E30" s="900"/>
      <c r="F30" s="913"/>
      <c r="G30" s="900"/>
      <c r="H30" s="900"/>
      <c r="I30" s="912"/>
      <c r="J30" s="912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31" t="s">
        <v>1622</v>
      </c>
      <c r="C31" s="1271"/>
      <c r="D31" s="913"/>
      <c r="E31" s="934" t="s">
        <v>1660</v>
      </c>
      <c r="F31" s="913"/>
      <c r="G31" s="900"/>
      <c r="H31" s="900"/>
      <c r="I31" s="900"/>
      <c r="J31" s="900"/>
      <c r="K31" s="900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31" t="s">
        <v>1623</v>
      </c>
      <c r="C32" s="1271"/>
      <c r="D32" s="913"/>
      <c r="E32" s="900"/>
      <c r="F32" s="913"/>
      <c r="G32" s="900"/>
      <c r="H32" s="934" t="s">
        <v>1660</v>
      </c>
      <c r="I32" s="900"/>
      <c r="J32" s="913"/>
      <c r="K32" s="900"/>
      <c r="L32" s="900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31" t="s">
        <v>1624</v>
      </c>
      <c r="C33" s="1271"/>
      <c r="D33" s="913"/>
      <c r="E33" s="900"/>
      <c r="F33" s="913"/>
      <c r="G33" s="913"/>
      <c r="H33" s="913"/>
      <c r="I33" s="934" t="s">
        <v>1660</v>
      </c>
      <c r="J33" s="913"/>
      <c r="K33" s="900"/>
      <c r="L33" s="900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31" t="s">
        <v>1625</v>
      </c>
      <c r="C34" s="1271"/>
      <c r="D34" s="913"/>
      <c r="E34" s="900"/>
      <c r="F34" s="912"/>
      <c r="G34" s="912"/>
      <c r="H34" s="913"/>
      <c r="I34" s="900"/>
      <c r="J34" s="934" t="s">
        <v>1660</v>
      </c>
      <c r="K34" s="900"/>
      <c r="L34" s="900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31" t="s">
        <v>1626</v>
      </c>
      <c r="C35" s="1271"/>
      <c r="D35" s="912"/>
      <c r="E35" s="912"/>
      <c r="F35" s="912"/>
      <c r="G35" s="912"/>
      <c r="H35" s="913"/>
      <c r="I35" s="900"/>
      <c r="J35" s="913"/>
      <c r="K35" s="934" t="s">
        <v>1660</v>
      </c>
      <c r="L35" s="900"/>
      <c r="M35" s="913"/>
      <c r="N35" s="900"/>
      <c r="O35" s="900"/>
      <c r="P35" s="912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31" t="s">
        <v>1627</v>
      </c>
      <c r="C36" s="1271"/>
      <c r="D36" s="912"/>
      <c r="E36" s="912"/>
      <c r="F36" s="912"/>
      <c r="G36" s="912"/>
      <c r="H36" s="913"/>
      <c r="I36" s="900"/>
      <c r="J36" s="912"/>
      <c r="K36" s="913"/>
      <c r="L36" s="934" t="s">
        <v>1660</v>
      </c>
      <c r="M36" s="913"/>
      <c r="N36" s="900"/>
      <c r="O36" s="900"/>
      <c r="P36" s="900"/>
      <c r="Q36" s="900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31" t="s">
        <v>1628</v>
      </c>
      <c r="C37" s="1271"/>
      <c r="D37" s="912"/>
      <c r="E37" s="912"/>
      <c r="F37" s="912"/>
      <c r="G37" s="912"/>
      <c r="H37" s="912"/>
      <c r="I37" s="912"/>
      <c r="J37" s="912"/>
      <c r="K37" s="913"/>
      <c r="L37" s="900"/>
      <c r="M37" s="913"/>
      <c r="N37" s="900"/>
      <c r="O37" s="913"/>
      <c r="P37" s="934" t="s">
        <v>1660</v>
      </c>
      <c r="Q37" s="913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31" t="s">
        <v>1629</v>
      </c>
      <c r="C38" s="1271"/>
      <c r="D38" s="912"/>
      <c r="E38" s="912"/>
      <c r="F38" s="912"/>
      <c r="G38" s="912"/>
      <c r="H38" s="912"/>
      <c r="I38" s="912"/>
      <c r="J38" s="912"/>
      <c r="K38" s="913"/>
      <c r="L38" s="900"/>
      <c r="M38" s="913"/>
      <c r="N38" s="913"/>
      <c r="O38" s="913"/>
      <c r="P38" s="913"/>
      <c r="Q38" s="934" t="s">
        <v>1660</v>
      </c>
      <c r="R38" s="900"/>
      <c r="S38" s="900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31" t="s">
        <v>1630</v>
      </c>
      <c r="C39" s="1271"/>
      <c r="D39" s="912"/>
      <c r="E39" s="912"/>
      <c r="F39" s="912"/>
      <c r="G39" s="912"/>
      <c r="H39" s="912"/>
      <c r="I39" s="912"/>
      <c r="J39" s="912"/>
      <c r="K39" s="913"/>
      <c r="L39" s="900"/>
      <c r="M39" s="912"/>
      <c r="N39" s="912"/>
      <c r="O39" s="913"/>
      <c r="P39" s="900"/>
      <c r="Q39" s="913"/>
      <c r="R39" s="934" t="s">
        <v>1660</v>
      </c>
      <c r="S39" s="900"/>
      <c r="T39" s="913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31" t="s">
        <v>1631</v>
      </c>
      <c r="C40" s="1271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  <c r="O40" s="913"/>
      <c r="P40" s="900"/>
      <c r="Q40" s="913"/>
      <c r="R40" s="913"/>
      <c r="S40" s="934" t="s">
        <v>1660</v>
      </c>
      <c r="T40" s="900"/>
      <c r="U40" s="912"/>
      <c r="V40" s="900"/>
      <c r="W40" s="912"/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31" t="s">
        <v>1632</v>
      </c>
      <c r="C41" s="1271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3"/>
      <c r="P41" s="900"/>
      <c r="Q41" s="912"/>
      <c r="R41" s="913"/>
      <c r="S41" s="913"/>
      <c r="T41" s="913"/>
      <c r="U41" s="912"/>
      <c r="V41" s="900"/>
      <c r="W41" s="934" t="s">
        <v>1660</v>
      </c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31" t="s">
        <v>1633</v>
      </c>
      <c r="C42" s="1271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3"/>
      <c r="P42" s="900"/>
      <c r="Q42" s="912"/>
      <c r="R42" s="913"/>
      <c r="S42" s="913"/>
      <c r="T42" s="913"/>
      <c r="U42" s="912"/>
      <c r="V42" s="900"/>
      <c r="W42" s="912"/>
      <c r="X42" s="934" t="s">
        <v>1660</v>
      </c>
      <c r="Y42" s="912"/>
      <c r="Z42" s="912"/>
      <c r="AA42" s="912"/>
      <c r="AB42" s="912"/>
      <c r="AC42" s="912"/>
      <c r="AD42" s="912"/>
      <c r="AE42" s="912"/>
      <c r="AF42" s="912"/>
      <c r="AG42" s="912"/>
      <c r="AH42" s="912"/>
    </row>
    <row r="43" spans="1:34">
      <c r="A43" s="1115"/>
      <c r="B43" s="931" t="s">
        <v>1644</v>
      </c>
      <c r="C43" s="1271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3"/>
      <c r="P43" s="900"/>
      <c r="Q43" s="912"/>
      <c r="R43" s="913"/>
      <c r="S43" s="913"/>
      <c r="T43" s="913"/>
      <c r="U43" s="912"/>
      <c r="V43" s="900"/>
      <c r="W43" s="912"/>
      <c r="X43" s="912"/>
      <c r="Y43" s="934" t="s">
        <v>1660</v>
      </c>
      <c r="Z43" s="912"/>
      <c r="AA43" s="912"/>
      <c r="AB43" s="912"/>
      <c r="AC43" s="912"/>
      <c r="AD43" s="912"/>
      <c r="AE43" s="912"/>
      <c r="AF43" s="912"/>
      <c r="AG43" s="912"/>
      <c r="AH43" s="912"/>
    </row>
    <row r="44" spans="1:34">
      <c r="A44" s="1115"/>
      <c r="B44" s="931" t="s">
        <v>1645</v>
      </c>
      <c r="C44" s="1271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3"/>
      <c r="P44" s="900"/>
      <c r="Q44" s="912"/>
      <c r="R44" s="913"/>
      <c r="S44" s="913"/>
      <c r="T44" s="913"/>
      <c r="U44" s="912"/>
      <c r="V44" s="900"/>
      <c r="W44" s="912"/>
      <c r="X44" s="912"/>
      <c r="Y44" s="912"/>
      <c r="Z44" s="934" t="s">
        <v>1660</v>
      </c>
      <c r="AA44" s="912"/>
      <c r="AB44" s="912"/>
      <c r="AC44" s="912"/>
      <c r="AD44" s="912"/>
      <c r="AE44" s="912"/>
      <c r="AF44" s="912"/>
      <c r="AG44" s="912"/>
      <c r="AH44" s="912"/>
    </row>
    <row r="45" spans="1:34">
      <c r="A45" s="1115"/>
      <c r="B45" s="971" t="s">
        <v>1646</v>
      </c>
      <c r="C45" s="1271"/>
      <c r="D45" s="991"/>
      <c r="E45" s="991"/>
      <c r="F45" s="991"/>
      <c r="G45" s="991"/>
      <c r="H45" s="991"/>
      <c r="I45" s="991"/>
      <c r="J45" s="991"/>
      <c r="K45" s="991"/>
      <c r="L45" s="991"/>
      <c r="M45" s="991"/>
      <c r="N45" s="991"/>
      <c r="O45" s="991"/>
      <c r="P45" s="991"/>
      <c r="Q45" s="991"/>
      <c r="R45" s="991"/>
      <c r="S45" s="991"/>
      <c r="T45" s="992"/>
      <c r="U45" s="993"/>
      <c r="V45" s="992"/>
      <c r="W45" s="991"/>
      <c r="X45" s="991"/>
      <c r="Y45" s="991"/>
      <c r="Z45" s="991"/>
      <c r="AA45" s="991"/>
      <c r="AB45" s="991"/>
      <c r="AC45" s="991"/>
      <c r="AD45" s="934" t="s">
        <v>1660</v>
      </c>
      <c r="AE45" s="991"/>
      <c r="AF45" s="991"/>
      <c r="AG45" s="991"/>
      <c r="AH45" s="991"/>
    </row>
    <row r="46" spans="1:34" s="595" customFormat="1">
      <c r="A46" s="1116"/>
      <c r="B46" s="931" t="s">
        <v>1647</v>
      </c>
      <c r="C46" s="1272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3"/>
      <c r="U46" s="900"/>
      <c r="V46" s="913"/>
      <c r="W46" s="912"/>
      <c r="X46" s="912"/>
      <c r="Y46" s="912"/>
      <c r="Z46" s="912"/>
      <c r="AA46" s="912"/>
      <c r="AB46" s="912"/>
      <c r="AC46" s="912"/>
      <c r="AD46" s="912"/>
      <c r="AE46" s="934" t="s">
        <v>1660</v>
      </c>
      <c r="AF46" s="912"/>
      <c r="AG46" s="912"/>
      <c r="AH46" s="912"/>
    </row>
    <row r="47" spans="1:34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</row>
    <row r="48" spans="1:34">
      <c r="B48" s="247" t="s">
        <v>1692</v>
      </c>
      <c r="C48" s="896"/>
    </row>
    <row r="49" spans="1:34">
      <c r="B49" s="247"/>
      <c r="C49" s="896"/>
    </row>
    <row r="50" spans="1:34">
      <c r="B50" s="247"/>
      <c r="C50" s="896"/>
    </row>
    <row r="51" spans="1:34">
      <c r="B51" s="247"/>
      <c r="C51" s="896"/>
    </row>
    <row r="52" spans="1:34">
      <c r="B52" s="247"/>
      <c r="C52" s="896"/>
    </row>
    <row r="53" spans="1:34">
      <c r="B53" s="247"/>
      <c r="C53" s="896"/>
    </row>
    <row r="54" spans="1:34" ht="15.75">
      <c r="A54" s="1117" t="s">
        <v>3</v>
      </c>
      <c r="B54" s="1117"/>
      <c r="C54" s="1117"/>
      <c r="D54" s="1117"/>
      <c r="E54" s="1117"/>
      <c r="F54" s="1117"/>
      <c r="G54" s="1117"/>
      <c r="H54" s="1117"/>
      <c r="I54" s="1117"/>
      <c r="J54" s="1117"/>
      <c r="K54" s="1117"/>
      <c r="L54" s="1117"/>
      <c r="M54" s="1117"/>
      <c r="N54" s="1117"/>
      <c r="O54" s="1117"/>
      <c r="P54" s="1117"/>
      <c r="Q54" s="1117"/>
      <c r="R54" s="1117"/>
      <c r="S54" s="1117"/>
      <c r="T54" s="1117"/>
      <c r="U54" s="1117"/>
      <c r="V54" s="1117"/>
      <c r="W54" s="1117"/>
      <c r="X54" s="1117"/>
      <c r="Y54" s="1117"/>
      <c r="Z54" s="1117"/>
      <c r="AA54" s="1117"/>
      <c r="AB54" s="1117"/>
      <c r="AC54" s="1117"/>
      <c r="AD54" s="1117"/>
      <c r="AE54" s="1117"/>
      <c r="AF54" s="1117"/>
      <c r="AG54" s="1117"/>
      <c r="AH54" s="1117"/>
    </row>
    <row r="55" spans="1:34" ht="15.75">
      <c r="A55" s="1117" t="s">
        <v>1586</v>
      </c>
      <c r="B55" s="1117"/>
      <c r="C55" s="1117"/>
      <c r="D55" s="1117"/>
      <c r="E55" s="1117"/>
      <c r="F55" s="1117"/>
      <c r="G55" s="1117"/>
      <c r="H55" s="1117"/>
      <c r="I55" s="1117"/>
      <c r="J55" s="1117"/>
      <c r="K55" s="1117"/>
      <c r="L55" s="1117"/>
      <c r="M55" s="1117"/>
      <c r="N55" s="1117"/>
      <c r="O55" s="1117"/>
      <c r="P55" s="1117"/>
      <c r="Q55" s="1117"/>
      <c r="R55" s="1117"/>
      <c r="S55" s="1117"/>
      <c r="T55" s="1117"/>
      <c r="U55" s="1117"/>
      <c r="V55" s="1117"/>
      <c r="W55" s="1117"/>
      <c r="X55" s="1117"/>
      <c r="Y55" s="1117"/>
      <c r="Z55" s="1117"/>
      <c r="AA55" s="1117"/>
      <c r="AB55" s="1117"/>
      <c r="AC55" s="1117"/>
      <c r="AD55" s="1117"/>
      <c r="AE55" s="1117"/>
      <c r="AF55" s="1117"/>
      <c r="AG55" s="1117"/>
      <c r="AH55" s="1117"/>
    </row>
    <row r="56" spans="1:34" ht="15.75">
      <c r="A56" s="1117" t="s">
        <v>1666</v>
      </c>
      <c r="B56" s="1117"/>
      <c r="C56" s="1117"/>
      <c r="D56" s="1117"/>
      <c r="E56" s="1117"/>
      <c r="F56" s="1117"/>
      <c r="G56" s="1117"/>
      <c r="H56" s="1117"/>
      <c r="I56" s="1117"/>
      <c r="J56" s="1117"/>
      <c r="K56" s="1117"/>
      <c r="L56" s="1117"/>
      <c r="M56" s="1117"/>
      <c r="N56" s="1117"/>
      <c r="O56" s="1117"/>
      <c r="P56" s="1117"/>
      <c r="Q56" s="1117"/>
      <c r="R56" s="1117"/>
      <c r="S56" s="1117"/>
      <c r="T56" s="1117"/>
      <c r="U56" s="1117"/>
      <c r="V56" s="1117"/>
      <c r="W56" s="1117"/>
      <c r="X56" s="1117"/>
      <c r="Y56" s="1117"/>
      <c r="Z56" s="1117"/>
      <c r="AA56" s="1117"/>
      <c r="AB56" s="1117"/>
      <c r="AC56" s="1117"/>
      <c r="AD56" s="1117"/>
      <c r="AE56" s="1117"/>
      <c r="AF56" s="1117"/>
      <c r="AG56" s="1117"/>
      <c r="AH56" s="1117"/>
    </row>
    <row r="57" spans="1:34" ht="15.75">
      <c r="A57" s="1117" t="s">
        <v>1587</v>
      </c>
      <c r="B57" s="1117"/>
      <c r="C57" s="1117"/>
      <c r="D57" s="1117"/>
      <c r="E57" s="1117"/>
      <c r="F57" s="1117"/>
      <c r="G57" s="1117"/>
      <c r="H57" s="1117"/>
      <c r="I57" s="1117"/>
      <c r="J57" s="1117"/>
      <c r="K57" s="1117"/>
      <c r="L57" s="1117"/>
      <c r="M57" s="1117"/>
      <c r="N57" s="1117"/>
      <c r="O57" s="1117"/>
      <c r="P57" s="1117"/>
      <c r="Q57" s="1117"/>
      <c r="R57" s="1117"/>
      <c r="S57" s="1117"/>
      <c r="T57" s="1117"/>
      <c r="U57" s="1117"/>
      <c r="V57" s="1117"/>
      <c r="W57" s="1117"/>
      <c r="X57" s="1117"/>
      <c r="Y57" s="1117"/>
      <c r="Z57" s="1117"/>
      <c r="AA57" s="1117"/>
      <c r="AB57" s="1117"/>
      <c r="AC57" s="1117"/>
      <c r="AD57" s="1117"/>
      <c r="AE57" s="1117"/>
      <c r="AF57" s="1117"/>
      <c r="AG57" s="1117"/>
      <c r="AH57" s="1117"/>
    </row>
    <row r="58" spans="1:34" ht="15.75">
      <c r="A58" s="1117" t="s">
        <v>1667</v>
      </c>
      <c r="B58" s="1117"/>
      <c r="C58" s="1117"/>
      <c r="D58" s="1117"/>
      <c r="E58" s="1117"/>
      <c r="F58" s="1117"/>
      <c r="G58" s="1117"/>
      <c r="H58" s="1117"/>
      <c r="I58" s="1117"/>
      <c r="J58" s="1117"/>
      <c r="K58" s="1117"/>
      <c r="L58" s="1117"/>
      <c r="M58" s="1117"/>
      <c r="N58" s="1117"/>
      <c r="O58" s="1117"/>
      <c r="P58" s="1117"/>
      <c r="Q58" s="1117"/>
      <c r="R58" s="1117"/>
      <c r="S58" s="1117"/>
      <c r="T58" s="1117"/>
      <c r="U58" s="1117"/>
      <c r="V58" s="1117"/>
      <c r="W58" s="1117"/>
      <c r="X58" s="1117"/>
      <c r="Y58" s="1117"/>
      <c r="Z58" s="1117"/>
      <c r="AA58" s="1117"/>
      <c r="AB58" s="1117"/>
      <c r="AC58" s="1117"/>
      <c r="AD58" s="1117"/>
      <c r="AE58" s="1117"/>
      <c r="AF58" s="1117"/>
      <c r="AG58" s="1117"/>
      <c r="AH58" s="1117"/>
    </row>
    <row r="59" spans="1:34" ht="15.75">
      <c r="A59" s="915" t="s">
        <v>1608</v>
      </c>
      <c r="B59" s="976"/>
      <c r="C59" s="976"/>
      <c r="D59" s="976"/>
      <c r="E59" s="976"/>
      <c r="F59" s="976"/>
      <c r="G59" s="976"/>
      <c r="H59" s="976"/>
      <c r="I59" s="976"/>
      <c r="J59" s="976"/>
      <c r="K59" s="976"/>
      <c r="L59" s="976"/>
      <c r="M59" s="976"/>
      <c r="N59" s="976"/>
      <c r="O59" s="976"/>
      <c r="P59" s="976"/>
      <c r="Q59" s="976"/>
      <c r="R59" s="976"/>
      <c r="S59" s="976"/>
      <c r="T59" s="976"/>
      <c r="U59" s="976"/>
      <c r="V59" s="976"/>
      <c r="W59" s="976"/>
      <c r="X59" s="976"/>
      <c r="Y59" s="976"/>
      <c r="Z59" s="976"/>
      <c r="AA59" s="976"/>
      <c r="AB59" s="976"/>
      <c r="AC59" s="976"/>
      <c r="AD59" s="976"/>
      <c r="AE59" s="976"/>
      <c r="AF59" s="976"/>
      <c r="AG59" s="976"/>
      <c r="AH59" s="976"/>
    </row>
    <row r="60" spans="1:34" s="966" customFormat="1" ht="18">
      <c r="A60" s="967" t="s">
        <v>1679</v>
      </c>
      <c r="B60" s="965"/>
      <c r="C60" s="965"/>
      <c r="D60" s="965"/>
      <c r="E60" s="965"/>
      <c r="F60" s="965"/>
      <c r="G60" s="965"/>
      <c r="H60" s="965"/>
      <c r="I60" s="965"/>
      <c r="J60" s="965"/>
      <c r="K60" s="965"/>
      <c r="L60" s="965"/>
      <c r="M60" s="965"/>
      <c r="N60" s="965"/>
      <c r="O60" s="965"/>
      <c r="P60" s="965"/>
      <c r="Q60" s="965"/>
      <c r="R60" s="965"/>
      <c r="S60" s="965"/>
      <c r="T60" s="965"/>
      <c r="U60" s="965"/>
      <c r="V60" s="965"/>
      <c r="W60" s="965"/>
      <c r="X60" s="965"/>
      <c r="Y60" s="965"/>
      <c r="Z60" s="965"/>
      <c r="AA60" s="965"/>
      <c r="AB60" s="965"/>
      <c r="AC60" s="965"/>
      <c r="AD60" s="965"/>
      <c r="AE60" s="965"/>
      <c r="AF60" s="965"/>
      <c r="AG60" s="965"/>
      <c r="AH60" s="965"/>
    </row>
    <row r="61" spans="1:34">
      <c r="A61" s="1107" t="s">
        <v>129</v>
      </c>
      <c r="B61" s="1104" t="s">
        <v>1610</v>
      </c>
      <c r="C61" s="989" t="s">
        <v>1618</v>
      </c>
      <c r="D61" s="1121" t="s">
        <v>1619</v>
      </c>
      <c r="E61" s="1122"/>
      <c r="F61" s="1122"/>
      <c r="G61" s="1122"/>
      <c r="H61" s="1122"/>
      <c r="I61" s="1122"/>
      <c r="J61" s="1122"/>
      <c r="K61" s="1122"/>
      <c r="L61" s="1122"/>
      <c r="M61" s="1122"/>
      <c r="N61" s="1122"/>
      <c r="O61" s="1122"/>
      <c r="P61" s="1122"/>
      <c r="Q61" s="1122"/>
      <c r="R61" s="1122"/>
      <c r="S61" s="1122"/>
      <c r="T61" s="1122"/>
      <c r="U61" s="1122"/>
      <c r="V61" s="1122"/>
      <c r="W61" s="1122"/>
      <c r="X61" s="1122"/>
      <c r="Y61" s="1122"/>
      <c r="Z61" s="1122"/>
      <c r="AA61" s="1122"/>
      <c r="AB61" s="1122"/>
      <c r="AC61" s="1122"/>
      <c r="AD61" s="1122"/>
      <c r="AE61" s="1122"/>
      <c r="AF61" s="1122"/>
      <c r="AG61" s="1122"/>
      <c r="AH61" s="1123"/>
    </row>
    <row r="62" spans="1:34">
      <c r="A62" s="1269"/>
      <c r="B62" s="1270"/>
      <c r="C62" s="1160">
        <v>42491</v>
      </c>
      <c r="D62" s="954" t="s">
        <v>1611</v>
      </c>
      <c r="E62" s="894" t="s">
        <v>1612</v>
      </c>
      <c r="F62" s="894" t="s">
        <v>1613</v>
      </c>
      <c r="G62" s="894" t="s">
        <v>1614</v>
      </c>
      <c r="H62" s="894" t="s">
        <v>1615</v>
      </c>
      <c r="I62" s="954" t="s">
        <v>1616</v>
      </c>
      <c r="J62" s="954" t="s">
        <v>1617</v>
      </c>
      <c r="K62" s="894" t="s">
        <v>1611</v>
      </c>
      <c r="L62" s="894" t="s">
        <v>1612</v>
      </c>
      <c r="M62" s="894" t="s">
        <v>1613</v>
      </c>
      <c r="N62" s="894" t="s">
        <v>1614</v>
      </c>
      <c r="O62" s="894" t="s">
        <v>1615</v>
      </c>
      <c r="P62" s="954" t="s">
        <v>1616</v>
      </c>
      <c r="Q62" s="954" t="s">
        <v>1617</v>
      </c>
      <c r="R62" s="894" t="s">
        <v>1611</v>
      </c>
      <c r="S62" s="894" t="s">
        <v>1612</v>
      </c>
      <c r="T62" s="894" t="s">
        <v>1613</v>
      </c>
      <c r="U62" s="894" t="s">
        <v>1614</v>
      </c>
      <c r="V62" s="894" t="s">
        <v>1615</v>
      </c>
      <c r="W62" s="954" t="s">
        <v>1616</v>
      </c>
      <c r="X62" s="954" t="s">
        <v>1617</v>
      </c>
      <c r="Y62" s="894" t="s">
        <v>1611</v>
      </c>
      <c r="Z62" s="987" t="s">
        <v>1612</v>
      </c>
      <c r="AA62" s="987" t="s">
        <v>1613</v>
      </c>
      <c r="AB62" s="894" t="s">
        <v>1614</v>
      </c>
      <c r="AC62" s="894" t="s">
        <v>1615</v>
      </c>
      <c r="AD62" s="954" t="s">
        <v>1616</v>
      </c>
      <c r="AE62" s="954" t="s">
        <v>1617</v>
      </c>
      <c r="AF62" s="894" t="s">
        <v>1611</v>
      </c>
      <c r="AG62" s="894" t="s">
        <v>1612</v>
      </c>
      <c r="AH62" s="894" t="s">
        <v>1613</v>
      </c>
    </row>
    <row r="63" spans="1:34">
      <c r="A63" s="1108"/>
      <c r="B63" s="1105"/>
      <c r="C63" s="1161"/>
      <c r="D63" s="968">
        <v>1</v>
      </c>
      <c r="E63" s="894">
        <v>2</v>
      </c>
      <c r="F63" s="894">
        <v>3</v>
      </c>
      <c r="G63" s="894">
        <v>4</v>
      </c>
      <c r="H63" s="894">
        <v>5</v>
      </c>
      <c r="I63" s="954">
        <v>6</v>
      </c>
      <c r="J63" s="954">
        <v>7</v>
      </c>
      <c r="K63" s="894">
        <v>8</v>
      </c>
      <c r="L63" s="894">
        <v>9</v>
      </c>
      <c r="M63" s="894">
        <v>10</v>
      </c>
      <c r="N63" s="894">
        <v>11</v>
      </c>
      <c r="O63" s="894">
        <v>12</v>
      </c>
      <c r="P63" s="954">
        <v>13</v>
      </c>
      <c r="Q63" s="954">
        <v>14</v>
      </c>
      <c r="R63" s="894">
        <v>15</v>
      </c>
      <c r="S63" s="894">
        <v>16</v>
      </c>
      <c r="T63" s="894">
        <v>17</v>
      </c>
      <c r="U63" s="894">
        <v>18</v>
      </c>
      <c r="V63" s="894">
        <v>19</v>
      </c>
      <c r="W63" s="954">
        <v>20</v>
      </c>
      <c r="X63" s="954">
        <v>21</v>
      </c>
      <c r="Y63" s="894">
        <v>22</v>
      </c>
      <c r="Z63" s="987">
        <v>23</v>
      </c>
      <c r="AA63" s="987">
        <v>24</v>
      </c>
      <c r="AB63" s="894">
        <v>25</v>
      </c>
      <c r="AC63" s="894">
        <v>26</v>
      </c>
      <c r="AD63" s="954">
        <v>27</v>
      </c>
      <c r="AE63" s="954">
        <v>28</v>
      </c>
      <c r="AF63" s="894">
        <v>29</v>
      </c>
      <c r="AG63" s="894">
        <v>30</v>
      </c>
      <c r="AH63" s="894">
        <v>31</v>
      </c>
    </row>
    <row r="64" spans="1:34">
      <c r="A64" s="1136">
        <v>15</v>
      </c>
      <c r="B64" s="931" t="s">
        <v>1609</v>
      </c>
      <c r="C64" s="1263">
        <v>42491</v>
      </c>
      <c r="D64" s="907"/>
      <c r="E64" s="934" t="s">
        <v>1659</v>
      </c>
      <c r="F64" s="932"/>
      <c r="G64" s="933"/>
      <c r="H64" s="933"/>
      <c r="I64" s="933"/>
      <c r="J64" s="933"/>
      <c r="K64" s="933"/>
      <c r="L64" s="933"/>
      <c r="M64" s="933"/>
      <c r="N64" s="933"/>
      <c r="O64" s="933"/>
      <c r="P64" s="933"/>
      <c r="Q64" s="933"/>
      <c r="R64" s="933"/>
      <c r="S64" s="933"/>
      <c r="T64" s="933"/>
      <c r="U64" s="933"/>
      <c r="V64" s="933"/>
      <c r="W64" s="933"/>
      <c r="X64" s="933"/>
      <c r="Y64" s="990"/>
      <c r="Z64" s="990"/>
      <c r="AA64" s="99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31" t="s">
        <v>1622</v>
      </c>
      <c r="C65" s="1264"/>
      <c r="D65" s="907"/>
      <c r="E65" s="933"/>
      <c r="F65" s="934" t="s">
        <v>1659</v>
      </c>
      <c r="G65" s="932"/>
      <c r="H65" s="933"/>
      <c r="I65" s="932"/>
      <c r="J65" s="933"/>
      <c r="K65" s="933"/>
      <c r="L65" s="933"/>
      <c r="M65" s="933"/>
      <c r="N65" s="933"/>
      <c r="O65" s="933"/>
      <c r="P65" s="933"/>
      <c r="Q65" s="933"/>
      <c r="R65" s="933"/>
      <c r="S65" s="933"/>
      <c r="T65" s="933"/>
      <c r="U65" s="933"/>
      <c r="V65" s="933"/>
      <c r="W65" s="933"/>
      <c r="X65" s="933"/>
      <c r="Y65" s="990"/>
      <c r="Z65" s="990"/>
      <c r="AA65" s="99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31" t="s">
        <v>1623</v>
      </c>
      <c r="C66" s="1264"/>
      <c r="D66" s="907"/>
      <c r="E66" s="933"/>
      <c r="F66" s="932"/>
      <c r="G66" s="934" t="s">
        <v>1659</v>
      </c>
      <c r="H66" s="932"/>
      <c r="I66" s="932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/>
      <c r="V66" s="933"/>
      <c r="W66" s="933"/>
      <c r="X66" s="933"/>
      <c r="Y66" s="990"/>
      <c r="Z66" s="990"/>
      <c r="AA66" s="99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31" t="s">
        <v>1624</v>
      </c>
      <c r="C67" s="1264"/>
      <c r="D67" s="907"/>
      <c r="E67" s="933"/>
      <c r="F67" s="932"/>
      <c r="G67" s="932"/>
      <c r="H67" s="934" t="s">
        <v>1659</v>
      </c>
      <c r="I67" s="932"/>
      <c r="J67" s="932"/>
      <c r="K67" s="932"/>
      <c r="L67" s="933"/>
      <c r="M67" s="933"/>
      <c r="N67" s="933"/>
      <c r="O67" s="933"/>
      <c r="P67" s="933"/>
      <c r="Q67" s="933"/>
      <c r="R67" s="933"/>
      <c r="S67" s="933"/>
      <c r="T67" s="933"/>
      <c r="U67" s="933"/>
      <c r="V67" s="933"/>
      <c r="W67" s="933"/>
      <c r="X67" s="933"/>
      <c r="Y67" s="933"/>
      <c r="Z67" s="933"/>
      <c r="AA67" s="933"/>
      <c r="AB67" s="900"/>
      <c r="AC67" s="900"/>
      <c r="AD67" s="900"/>
      <c r="AE67" s="900"/>
      <c r="AF67" s="900"/>
      <c r="AG67" s="900"/>
      <c r="AH67" s="900"/>
    </row>
    <row r="68" spans="1:34">
      <c r="A68" s="1136"/>
      <c r="B68" s="931" t="s">
        <v>1625</v>
      </c>
      <c r="C68" s="1264"/>
      <c r="D68" s="907"/>
      <c r="E68" s="933"/>
      <c r="F68" s="935"/>
      <c r="G68" s="932"/>
      <c r="H68" s="933"/>
      <c r="I68" s="935"/>
      <c r="J68" s="935"/>
      <c r="K68" s="934" t="s">
        <v>1659</v>
      </c>
      <c r="L68" s="933"/>
      <c r="M68" s="932"/>
      <c r="N68" s="933"/>
      <c r="O68" s="933"/>
      <c r="P68" s="933"/>
      <c r="Q68" s="933"/>
      <c r="R68" s="933"/>
      <c r="S68" s="933"/>
      <c r="T68" s="933"/>
      <c r="U68" s="933"/>
      <c r="V68" s="933"/>
      <c r="W68" s="933"/>
      <c r="X68" s="933"/>
      <c r="Y68" s="933"/>
      <c r="Z68" s="933"/>
      <c r="AA68" s="933"/>
      <c r="AB68" s="900"/>
      <c r="AC68" s="900"/>
      <c r="AD68" s="900"/>
      <c r="AE68" s="900"/>
      <c r="AF68" s="900"/>
      <c r="AG68" s="900"/>
      <c r="AH68" s="900"/>
    </row>
    <row r="69" spans="1:34">
      <c r="A69" s="1136"/>
      <c r="B69" s="931" t="s">
        <v>1626</v>
      </c>
      <c r="C69" s="1264"/>
      <c r="D69" s="907"/>
      <c r="E69" s="933"/>
      <c r="F69" s="933"/>
      <c r="G69" s="932"/>
      <c r="H69" s="933"/>
      <c r="I69" s="935"/>
      <c r="J69" s="935"/>
      <c r="K69" s="932"/>
      <c r="L69" s="934" t="s">
        <v>1659</v>
      </c>
      <c r="M69" s="932"/>
      <c r="N69" s="933"/>
      <c r="O69" s="933"/>
      <c r="P69" s="933"/>
      <c r="Q69" s="933"/>
      <c r="R69" s="933"/>
      <c r="S69" s="933"/>
      <c r="T69" s="933"/>
      <c r="U69" s="933"/>
      <c r="V69" s="933"/>
      <c r="W69" s="933"/>
      <c r="X69" s="933"/>
      <c r="Y69" s="933"/>
      <c r="Z69" s="933"/>
      <c r="AA69" s="933"/>
      <c r="AB69" s="900"/>
      <c r="AC69" s="900"/>
      <c r="AD69" s="900"/>
      <c r="AE69" s="900"/>
      <c r="AF69" s="900"/>
      <c r="AG69" s="900"/>
      <c r="AH69" s="900"/>
    </row>
    <row r="70" spans="1:34">
      <c r="A70" s="1136"/>
      <c r="B70" s="931" t="s">
        <v>1627</v>
      </c>
      <c r="C70" s="1264"/>
      <c r="D70" s="899"/>
      <c r="E70" s="935"/>
      <c r="F70" s="935"/>
      <c r="G70" s="935"/>
      <c r="H70" s="935"/>
      <c r="I70" s="933"/>
      <c r="J70" s="932"/>
      <c r="K70" s="932"/>
      <c r="L70" s="933"/>
      <c r="M70" s="934" t="s">
        <v>1659</v>
      </c>
      <c r="N70" s="932"/>
      <c r="O70" s="933"/>
      <c r="P70" s="932"/>
      <c r="Q70" s="933"/>
      <c r="R70" s="933"/>
      <c r="S70" s="935"/>
      <c r="T70" s="935"/>
      <c r="U70" s="935"/>
      <c r="V70" s="935"/>
      <c r="W70" s="935"/>
      <c r="X70" s="935"/>
      <c r="Y70" s="935"/>
      <c r="Z70" s="935"/>
      <c r="AA70" s="935"/>
      <c r="AB70" s="912"/>
      <c r="AC70" s="912"/>
      <c r="AD70" s="912"/>
      <c r="AE70" s="912"/>
      <c r="AF70" s="912"/>
      <c r="AG70" s="912"/>
      <c r="AH70" s="912"/>
    </row>
    <row r="71" spans="1:34">
      <c r="A71" s="1136"/>
      <c r="B71" s="931" t="s">
        <v>1628</v>
      </c>
      <c r="C71" s="1264"/>
      <c r="D71" s="900"/>
      <c r="E71" s="933"/>
      <c r="F71" s="933"/>
      <c r="G71" s="933"/>
      <c r="H71" s="933"/>
      <c r="I71" s="933"/>
      <c r="J71" s="932"/>
      <c r="K71" s="932"/>
      <c r="L71" s="933"/>
      <c r="M71" s="932"/>
      <c r="N71" s="934" t="s">
        <v>1659</v>
      </c>
      <c r="O71" s="932"/>
      <c r="P71" s="932"/>
      <c r="Q71" s="933"/>
      <c r="R71" s="933"/>
      <c r="S71" s="933"/>
      <c r="T71" s="935"/>
      <c r="U71" s="933"/>
      <c r="V71" s="933"/>
      <c r="W71" s="933"/>
      <c r="X71" s="933"/>
      <c r="Y71" s="933"/>
      <c r="Z71" s="933"/>
      <c r="AA71" s="933"/>
      <c r="AB71" s="900"/>
      <c r="AC71" s="900"/>
      <c r="AD71" s="900"/>
      <c r="AE71" s="900"/>
      <c r="AF71" s="900"/>
      <c r="AG71" s="900"/>
      <c r="AH71" s="900"/>
    </row>
    <row r="72" spans="1:34">
      <c r="A72" s="1136"/>
      <c r="B72" s="931" t="s">
        <v>1629</v>
      </c>
      <c r="C72" s="1264"/>
      <c r="D72" s="899"/>
      <c r="E72" s="935"/>
      <c r="F72" s="935"/>
      <c r="G72" s="935"/>
      <c r="H72" s="935"/>
      <c r="I72" s="935"/>
      <c r="J72" s="935"/>
      <c r="K72" s="932"/>
      <c r="L72" s="933"/>
      <c r="M72" s="932"/>
      <c r="N72" s="932"/>
      <c r="O72" s="934" t="s">
        <v>1659</v>
      </c>
      <c r="P72" s="932"/>
      <c r="Q72" s="932"/>
      <c r="R72" s="932"/>
      <c r="S72" s="933"/>
      <c r="T72" s="933"/>
      <c r="U72" s="935"/>
      <c r="V72" s="935"/>
      <c r="W72" s="935"/>
      <c r="X72" s="935"/>
      <c r="Y72" s="935"/>
      <c r="Z72" s="935"/>
      <c r="AA72" s="935"/>
      <c r="AB72" s="912"/>
      <c r="AC72" s="912"/>
      <c r="AD72" s="912"/>
      <c r="AE72" s="912"/>
      <c r="AF72" s="912"/>
      <c r="AG72" s="912"/>
      <c r="AH72" s="912"/>
    </row>
    <row r="73" spans="1:34">
      <c r="A73" s="1136"/>
      <c r="B73" s="931" t="s">
        <v>1630</v>
      </c>
      <c r="C73" s="1264"/>
      <c r="D73" s="899"/>
      <c r="E73" s="935"/>
      <c r="F73" s="935"/>
      <c r="G73" s="935"/>
      <c r="H73" s="935"/>
      <c r="I73" s="935"/>
      <c r="J73" s="935"/>
      <c r="K73" s="932"/>
      <c r="L73" s="933"/>
      <c r="M73" s="935"/>
      <c r="N73" s="932"/>
      <c r="O73" s="933"/>
      <c r="P73" s="935"/>
      <c r="Q73" s="935"/>
      <c r="R73" s="934" t="s">
        <v>1659</v>
      </c>
      <c r="S73" s="933"/>
      <c r="T73" s="933"/>
      <c r="U73" s="935"/>
      <c r="V73" s="935"/>
      <c r="W73" s="935"/>
      <c r="X73" s="935"/>
      <c r="Y73" s="935"/>
      <c r="Z73" s="935"/>
      <c r="AA73" s="935"/>
      <c r="AB73" s="912"/>
      <c r="AC73" s="912"/>
      <c r="AD73" s="912"/>
      <c r="AE73" s="912"/>
      <c r="AF73" s="912"/>
      <c r="AG73" s="912"/>
      <c r="AH73" s="912"/>
    </row>
    <row r="74" spans="1:34">
      <c r="A74" s="1136"/>
      <c r="B74" s="931" t="s">
        <v>1631</v>
      </c>
      <c r="C74" s="1264"/>
      <c r="D74" s="899"/>
      <c r="E74" s="935"/>
      <c r="F74" s="935"/>
      <c r="G74" s="935"/>
      <c r="H74" s="935"/>
      <c r="I74" s="935"/>
      <c r="J74" s="935"/>
      <c r="K74" s="935"/>
      <c r="L74" s="935"/>
      <c r="M74" s="933"/>
      <c r="N74" s="932"/>
      <c r="O74" s="933"/>
      <c r="P74" s="935"/>
      <c r="Q74" s="935"/>
      <c r="R74" s="932"/>
      <c r="S74" s="934" t="s">
        <v>1659</v>
      </c>
      <c r="T74" s="932"/>
      <c r="U74" s="933"/>
      <c r="V74" s="933"/>
      <c r="W74" s="935"/>
      <c r="X74" s="935"/>
      <c r="Y74" s="935"/>
      <c r="Z74" s="935"/>
      <c r="AA74" s="935"/>
      <c r="AB74" s="912"/>
      <c r="AC74" s="912"/>
      <c r="AD74" s="912"/>
      <c r="AE74" s="912"/>
      <c r="AF74" s="912"/>
      <c r="AG74" s="912"/>
      <c r="AH74" s="912"/>
    </row>
    <row r="75" spans="1:34">
      <c r="A75" s="1136"/>
      <c r="B75" s="931" t="s">
        <v>1632</v>
      </c>
      <c r="C75" s="1264"/>
      <c r="D75" s="900"/>
      <c r="E75" s="933"/>
      <c r="F75" s="933"/>
      <c r="G75" s="933"/>
      <c r="H75" s="933"/>
      <c r="I75" s="933"/>
      <c r="J75" s="933"/>
      <c r="K75" s="933"/>
      <c r="L75" s="933"/>
      <c r="M75" s="935"/>
      <c r="N75" s="935"/>
      <c r="O75" s="935"/>
      <c r="P75" s="935"/>
      <c r="Q75" s="932"/>
      <c r="R75" s="935"/>
      <c r="S75" s="935"/>
      <c r="T75" s="934" t="s">
        <v>1659</v>
      </c>
      <c r="U75" s="932"/>
      <c r="V75" s="932"/>
      <c r="W75" s="933"/>
      <c r="X75" s="933"/>
      <c r="Y75" s="933"/>
      <c r="Z75" s="933"/>
      <c r="AA75" s="933"/>
      <c r="AB75" s="900"/>
      <c r="AC75" s="900"/>
      <c r="AD75" s="900"/>
      <c r="AE75" s="900"/>
      <c r="AF75" s="900"/>
      <c r="AG75" s="900"/>
      <c r="AH75" s="900"/>
    </row>
    <row r="76" spans="1:34">
      <c r="A76" s="1136"/>
      <c r="B76" s="931" t="s">
        <v>1633</v>
      </c>
      <c r="C76" s="1264"/>
      <c r="D76" s="900"/>
      <c r="E76" s="933"/>
      <c r="F76" s="933"/>
      <c r="G76" s="933"/>
      <c r="H76" s="933"/>
      <c r="I76" s="933"/>
      <c r="J76" s="933"/>
      <c r="K76" s="933"/>
      <c r="L76" s="933"/>
      <c r="M76" s="935"/>
      <c r="N76" s="935"/>
      <c r="O76" s="935"/>
      <c r="P76" s="935"/>
      <c r="Q76" s="932"/>
      <c r="R76" s="935"/>
      <c r="S76" s="935"/>
      <c r="T76" s="932"/>
      <c r="U76" s="932"/>
      <c r="V76" s="934" t="s">
        <v>1659</v>
      </c>
      <c r="W76" s="933"/>
      <c r="X76" s="933"/>
      <c r="Y76" s="933"/>
      <c r="Z76" s="933"/>
      <c r="AA76" s="933"/>
      <c r="AB76" s="900"/>
      <c r="AC76" s="900"/>
      <c r="AD76" s="900"/>
      <c r="AE76" s="900"/>
      <c r="AF76" s="900"/>
      <c r="AG76" s="900"/>
      <c r="AH76" s="900"/>
    </row>
    <row r="77" spans="1:34">
      <c r="A77" s="1136"/>
      <c r="B77" s="931" t="s">
        <v>1644</v>
      </c>
      <c r="C77" s="1264"/>
      <c r="D77" s="900"/>
      <c r="E77" s="933"/>
      <c r="F77" s="933"/>
      <c r="G77" s="933"/>
      <c r="H77" s="933"/>
      <c r="I77" s="933"/>
      <c r="J77" s="933"/>
      <c r="K77" s="933"/>
      <c r="L77" s="933"/>
      <c r="M77" s="935"/>
      <c r="N77" s="935"/>
      <c r="O77" s="935"/>
      <c r="P77" s="935"/>
      <c r="Q77" s="932"/>
      <c r="R77" s="935"/>
      <c r="S77" s="935"/>
      <c r="T77" s="932"/>
      <c r="U77" s="932"/>
      <c r="V77" s="932"/>
      <c r="W77" s="933"/>
      <c r="X77" s="933"/>
      <c r="Y77" s="934" t="s">
        <v>1659</v>
      </c>
      <c r="Z77" s="933"/>
      <c r="AA77" s="933"/>
      <c r="AB77" s="932"/>
      <c r="AC77" s="900"/>
      <c r="AD77" s="900"/>
      <c r="AE77" s="900"/>
      <c r="AF77" s="900"/>
      <c r="AG77" s="900"/>
      <c r="AH77" s="900"/>
    </row>
    <row r="78" spans="1:34">
      <c r="A78" s="1136"/>
      <c r="B78" s="931" t="s">
        <v>1645</v>
      </c>
      <c r="C78" s="1264"/>
      <c r="D78" s="900"/>
      <c r="E78" s="933"/>
      <c r="F78" s="933"/>
      <c r="G78" s="933"/>
      <c r="H78" s="933"/>
      <c r="I78" s="933"/>
      <c r="J78" s="933"/>
      <c r="K78" s="933"/>
      <c r="L78" s="933"/>
      <c r="M78" s="935"/>
      <c r="N78" s="935"/>
      <c r="O78" s="935"/>
      <c r="P78" s="935"/>
      <c r="Q78" s="932"/>
      <c r="R78" s="935"/>
      <c r="S78" s="935"/>
      <c r="T78" s="932"/>
      <c r="U78" s="932"/>
      <c r="V78" s="932"/>
      <c r="W78" s="933"/>
      <c r="X78" s="933"/>
      <c r="Y78" s="933"/>
      <c r="Z78" s="934" t="s">
        <v>1659</v>
      </c>
      <c r="AA78" s="900"/>
      <c r="AB78" s="900"/>
      <c r="AC78" s="900"/>
      <c r="AD78" s="900"/>
      <c r="AE78" s="900"/>
      <c r="AF78" s="900"/>
      <c r="AG78" s="900"/>
      <c r="AH78" s="900"/>
    </row>
    <row r="79" spans="1:34">
      <c r="A79" s="1136"/>
      <c r="B79" s="931" t="s">
        <v>1646</v>
      </c>
      <c r="C79" s="1264"/>
      <c r="D79" s="900"/>
      <c r="E79" s="933"/>
      <c r="F79" s="933"/>
      <c r="G79" s="933"/>
      <c r="H79" s="933"/>
      <c r="I79" s="933"/>
      <c r="J79" s="933"/>
      <c r="K79" s="933"/>
      <c r="L79" s="933"/>
      <c r="M79" s="935"/>
      <c r="N79" s="935"/>
      <c r="O79" s="935"/>
      <c r="P79" s="935"/>
      <c r="Q79" s="932"/>
      <c r="R79" s="935"/>
      <c r="S79" s="935"/>
      <c r="T79" s="932"/>
      <c r="U79" s="932"/>
      <c r="V79" s="932"/>
      <c r="W79" s="933"/>
      <c r="X79" s="933"/>
      <c r="Y79" s="933"/>
      <c r="Z79" s="900"/>
      <c r="AA79" s="934" t="s">
        <v>1659</v>
      </c>
      <c r="AB79" s="900"/>
      <c r="AC79" s="900"/>
      <c r="AD79" s="900"/>
      <c r="AE79" s="900"/>
      <c r="AF79" s="900"/>
      <c r="AG79" s="900"/>
      <c r="AH79" s="900"/>
    </row>
    <row r="80" spans="1:34">
      <c r="A80" s="1136"/>
      <c r="B80" s="931" t="s">
        <v>1647</v>
      </c>
      <c r="C80" s="1266"/>
      <c r="D80" s="899"/>
      <c r="E80" s="935"/>
      <c r="F80" s="935"/>
      <c r="G80" s="935"/>
      <c r="H80" s="935"/>
      <c r="I80" s="935"/>
      <c r="J80" s="935"/>
      <c r="K80" s="935"/>
      <c r="L80" s="935"/>
      <c r="M80" s="935"/>
      <c r="N80" s="935"/>
      <c r="O80" s="935"/>
      <c r="P80" s="935"/>
      <c r="Q80" s="932"/>
      <c r="R80" s="935"/>
      <c r="S80" s="935"/>
      <c r="T80" s="932"/>
      <c r="U80" s="935"/>
      <c r="V80" s="932"/>
      <c r="W80" s="932"/>
      <c r="X80" s="935"/>
      <c r="Y80" s="935"/>
      <c r="Z80" s="912"/>
      <c r="AA80" s="900"/>
      <c r="AB80" s="934" t="s">
        <v>1659</v>
      </c>
      <c r="AC80" s="912"/>
      <c r="AD80" s="912"/>
      <c r="AE80" s="912"/>
      <c r="AF80" s="900"/>
      <c r="AG80" s="900"/>
      <c r="AH80" s="900"/>
    </row>
    <row r="81" spans="1:34">
      <c r="A81" s="1114"/>
      <c r="B81" s="1265"/>
      <c r="C81" s="1263">
        <v>42522</v>
      </c>
      <c r="D81" s="894" t="s">
        <v>1614</v>
      </c>
      <c r="E81" s="894" t="s">
        <v>1615</v>
      </c>
      <c r="F81" s="954" t="s">
        <v>1616</v>
      </c>
      <c r="G81" s="954" t="s">
        <v>1617</v>
      </c>
      <c r="H81" s="894" t="s">
        <v>1611</v>
      </c>
      <c r="I81" s="894" t="s">
        <v>1612</v>
      </c>
      <c r="J81" s="894" t="s">
        <v>1613</v>
      </c>
      <c r="K81" s="894" t="s">
        <v>1614</v>
      </c>
      <c r="L81" s="894" t="s">
        <v>1615</v>
      </c>
      <c r="M81" s="954" t="s">
        <v>1616</v>
      </c>
      <c r="N81" s="954" t="s">
        <v>1617</v>
      </c>
      <c r="O81" s="894" t="s">
        <v>1611</v>
      </c>
      <c r="P81" s="894" t="s">
        <v>1612</v>
      </c>
      <c r="Q81" s="894" t="s">
        <v>1613</v>
      </c>
      <c r="R81" s="894" t="s">
        <v>1614</v>
      </c>
      <c r="S81" s="894" t="s">
        <v>1615</v>
      </c>
      <c r="T81" s="954" t="s">
        <v>1616</v>
      </c>
      <c r="U81" s="954" t="s">
        <v>1617</v>
      </c>
      <c r="V81" s="894" t="s">
        <v>1611</v>
      </c>
      <c r="W81" s="894" t="s">
        <v>1612</v>
      </c>
      <c r="X81" s="894" t="s">
        <v>1613</v>
      </c>
      <c r="Y81" s="894" t="s">
        <v>1614</v>
      </c>
      <c r="Z81" s="894" t="s">
        <v>1615</v>
      </c>
      <c r="AA81" s="954" t="s">
        <v>1616</v>
      </c>
      <c r="AB81" s="954" t="s">
        <v>1617</v>
      </c>
      <c r="AC81" s="894" t="s">
        <v>1611</v>
      </c>
      <c r="AD81" s="894" t="s">
        <v>1612</v>
      </c>
      <c r="AE81" s="894" t="s">
        <v>1613</v>
      </c>
      <c r="AF81" s="894" t="s">
        <v>1614</v>
      </c>
      <c r="AG81" s="894" t="s">
        <v>1615</v>
      </c>
      <c r="AH81" s="894"/>
    </row>
    <row r="82" spans="1:34">
      <c r="A82" s="1116"/>
      <c r="B82" s="1266"/>
      <c r="C82" s="1266"/>
      <c r="D82" s="895">
        <v>1</v>
      </c>
      <c r="E82" s="894">
        <v>2</v>
      </c>
      <c r="F82" s="954">
        <v>3</v>
      </c>
      <c r="G82" s="954">
        <v>4</v>
      </c>
      <c r="H82" s="894">
        <v>5</v>
      </c>
      <c r="I82" s="894">
        <v>6</v>
      </c>
      <c r="J82" s="894">
        <v>7</v>
      </c>
      <c r="K82" s="894">
        <v>8</v>
      </c>
      <c r="L82" s="894">
        <v>9</v>
      </c>
      <c r="M82" s="954">
        <v>10</v>
      </c>
      <c r="N82" s="954">
        <v>11</v>
      </c>
      <c r="O82" s="894">
        <v>12</v>
      </c>
      <c r="P82" s="894">
        <v>13</v>
      </c>
      <c r="Q82" s="894">
        <v>14</v>
      </c>
      <c r="R82" s="894">
        <v>15</v>
      </c>
      <c r="S82" s="894">
        <v>16</v>
      </c>
      <c r="T82" s="954">
        <v>17</v>
      </c>
      <c r="U82" s="954">
        <v>18</v>
      </c>
      <c r="V82" s="894">
        <v>19</v>
      </c>
      <c r="W82" s="894">
        <v>20</v>
      </c>
      <c r="X82" s="894">
        <v>21</v>
      </c>
      <c r="Y82" s="894">
        <v>22</v>
      </c>
      <c r="Z82" s="894">
        <v>23</v>
      </c>
      <c r="AA82" s="954">
        <v>24</v>
      </c>
      <c r="AB82" s="954">
        <v>25</v>
      </c>
      <c r="AC82" s="894">
        <v>26</v>
      </c>
      <c r="AD82" s="894">
        <v>27</v>
      </c>
      <c r="AE82" s="894">
        <v>28</v>
      </c>
      <c r="AF82" s="894">
        <v>29</v>
      </c>
      <c r="AG82" s="894">
        <v>30</v>
      </c>
      <c r="AH82" s="894"/>
    </row>
    <row r="83" spans="1:34">
      <c r="A83" s="1124">
        <v>16</v>
      </c>
      <c r="B83" s="931" t="s">
        <v>1609</v>
      </c>
      <c r="C83" s="1263">
        <v>42522</v>
      </c>
      <c r="D83" s="934" t="s">
        <v>1660</v>
      </c>
      <c r="E83" s="900"/>
      <c r="F83" s="913"/>
      <c r="G83" s="900"/>
      <c r="H83" s="900"/>
      <c r="I83" s="912"/>
      <c r="J83" s="912"/>
      <c r="K83" s="912"/>
      <c r="L83" s="912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31" t="s">
        <v>1622</v>
      </c>
      <c r="C84" s="1264"/>
      <c r="D84" s="913"/>
      <c r="E84" s="934" t="s">
        <v>1660</v>
      </c>
      <c r="F84" s="913"/>
      <c r="G84" s="900"/>
      <c r="H84" s="900"/>
      <c r="I84" s="900"/>
      <c r="J84" s="900"/>
      <c r="K84" s="900"/>
      <c r="L84" s="912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31" t="s">
        <v>1623</v>
      </c>
      <c r="C85" s="1264"/>
      <c r="D85" s="913"/>
      <c r="E85" s="900"/>
      <c r="F85" s="913"/>
      <c r="G85" s="900"/>
      <c r="H85" s="934" t="s">
        <v>1660</v>
      </c>
      <c r="I85" s="900"/>
      <c r="J85" s="913"/>
      <c r="K85" s="900"/>
      <c r="L85" s="900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31" t="s">
        <v>1624</v>
      </c>
      <c r="C86" s="1264"/>
      <c r="D86" s="913"/>
      <c r="E86" s="900"/>
      <c r="F86" s="913"/>
      <c r="G86" s="913"/>
      <c r="H86" s="913"/>
      <c r="I86" s="934" t="s">
        <v>1660</v>
      </c>
      <c r="J86" s="913"/>
      <c r="K86" s="900"/>
      <c r="L86" s="900"/>
      <c r="M86" s="912"/>
      <c r="N86" s="912"/>
      <c r="O86" s="912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31" t="s">
        <v>1625</v>
      </c>
      <c r="C87" s="1264"/>
      <c r="D87" s="913"/>
      <c r="E87" s="900"/>
      <c r="F87" s="912"/>
      <c r="G87" s="912"/>
      <c r="H87" s="913"/>
      <c r="I87" s="900"/>
      <c r="J87" s="934" t="s">
        <v>1660</v>
      </c>
      <c r="K87" s="900"/>
      <c r="L87" s="900"/>
      <c r="M87" s="912"/>
      <c r="N87" s="912"/>
      <c r="O87" s="912"/>
      <c r="P87" s="912"/>
      <c r="Q87" s="912"/>
      <c r="R87" s="912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31" t="s">
        <v>1626</v>
      </c>
      <c r="C88" s="1264"/>
      <c r="D88" s="912"/>
      <c r="E88" s="912"/>
      <c r="F88" s="912"/>
      <c r="G88" s="912"/>
      <c r="H88" s="913"/>
      <c r="I88" s="900"/>
      <c r="J88" s="913"/>
      <c r="K88" s="934" t="s">
        <v>1660</v>
      </c>
      <c r="L88" s="900"/>
      <c r="M88" s="913"/>
      <c r="N88" s="900"/>
      <c r="O88" s="900"/>
      <c r="P88" s="912"/>
      <c r="Q88" s="912"/>
      <c r="R88" s="912"/>
      <c r="S88" s="912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31" t="s">
        <v>1627</v>
      </c>
      <c r="C89" s="1264"/>
      <c r="D89" s="912"/>
      <c r="E89" s="912"/>
      <c r="F89" s="912"/>
      <c r="G89" s="912"/>
      <c r="H89" s="913"/>
      <c r="I89" s="900"/>
      <c r="J89" s="912"/>
      <c r="K89" s="913"/>
      <c r="L89" s="934" t="s">
        <v>1660</v>
      </c>
      <c r="M89" s="913"/>
      <c r="N89" s="900"/>
      <c r="O89" s="900"/>
      <c r="P89" s="900"/>
      <c r="Q89" s="900"/>
      <c r="R89" s="900"/>
      <c r="S89" s="912"/>
      <c r="T89" s="913"/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31" t="s">
        <v>1628</v>
      </c>
      <c r="C90" s="1264"/>
      <c r="D90" s="912"/>
      <c r="E90" s="912"/>
      <c r="F90" s="912"/>
      <c r="G90" s="912"/>
      <c r="H90" s="912"/>
      <c r="I90" s="912"/>
      <c r="J90" s="912"/>
      <c r="K90" s="913"/>
      <c r="L90" s="900"/>
      <c r="M90" s="913"/>
      <c r="N90" s="900"/>
      <c r="O90" s="913"/>
      <c r="P90" s="934" t="s">
        <v>1660</v>
      </c>
      <c r="Q90" s="913"/>
      <c r="R90" s="900"/>
      <c r="S90" s="900"/>
      <c r="T90" s="913"/>
      <c r="U90" s="912"/>
      <c r="V90" s="900"/>
      <c r="W90" s="912"/>
      <c r="X90" s="912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31" t="s">
        <v>1629</v>
      </c>
      <c r="C91" s="1264"/>
      <c r="D91" s="912"/>
      <c r="E91" s="912"/>
      <c r="F91" s="912"/>
      <c r="G91" s="912"/>
      <c r="H91" s="912"/>
      <c r="I91" s="912"/>
      <c r="J91" s="912"/>
      <c r="K91" s="913"/>
      <c r="L91" s="900"/>
      <c r="M91" s="913"/>
      <c r="N91" s="913"/>
      <c r="O91" s="913"/>
      <c r="P91" s="913"/>
      <c r="Q91" s="934" t="s">
        <v>1660</v>
      </c>
      <c r="R91" s="900"/>
      <c r="S91" s="900"/>
      <c r="T91" s="913"/>
      <c r="U91" s="912"/>
      <c r="V91" s="900"/>
      <c r="W91" s="912"/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31" t="s">
        <v>1630</v>
      </c>
      <c r="C92" s="1264"/>
      <c r="D92" s="912"/>
      <c r="E92" s="912"/>
      <c r="F92" s="912"/>
      <c r="G92" s="912"/>
      <c r="H92" s="912"/>
      <c r="I92" s="912"/>
      <c r="J92" s="912"/>
      <c r="K92" s="913"/>
      <c r="L92" s="900"/>
      <c r="M92" s="912"/>
      <c r="N92" s="912"/>
      <c r="O92" s="913"/>
      <c r="P92" s="900"/>
      <c r="Q92" s="913"/>
      <c r="R92" s="934" t="s">
        <v>1660</v>
      </c>
      <c r="S92" s="900"/>
      <c r="T92" s="913"/>
      <c r="U92" s="912"/>
      <c r="V92" s="900"/>
      <c r="W92" s="912"/>
      <c r="X92" s="912"/>
      <c r="Y92" s="912"/>
      <c r="Z92" s="912"/>
      <c r="AA92" s="912"/>
      <c r="AB92" s="912"/>
      <c r="AC92" s="912"/>
      <c r="AD92" s="912"/>
      <c r="AE92" s="912"/>
      <c r="AF92" s="912"/>
      <c r="AG92" s="912"/>
      <c r="AH92" s="912"/>
    </row>
    <row r="93" spans="1:34">
      <c r="A93" s="1124"/>
      <c r="B93" s="931" t="s">
        <v>1631</v>
      </c>
      <c r="C93" s="1264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3"/>
      <c r="P93" s="900"/>
      <c r="Q93" s="913"/>
      <c r="R93" s="913"/>
      <c r="S93" s="934" t="s">
        <v>1660</v>
      </c>
      <c r="T93" s="900"/>
      <c r="U93" s="912"/>
      <c r="V93" s="900"/>
      <c r="W93" s="912"/>
      <c r="X93" s="912"/>
      <c r="Y93" s="912"/>
      <c r="Z93" s="912"/>
      <c r="AA93" s="912"/>
      <c r="AB93" s="912"/>
      <c r="AC93" s="912"/>
      <c r="AD93" s="912"/>
      <c r="AE93" s="912"/>
      <c r="AF93" s="912"/>
      <c r="AG93" s="912"/>
      <c r="AH93" s="912"/>
    </row>
    <row r="94" spans="1:34">
      <c r="A94" s="1124"/>
      <c r="B94" s="931" t="s">
        <v>1632</v>
      </c>
      <c r="C94" s="1264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3"/>
      <c r="P94" s="900"/>
      <c r="Q94" s="912"/>
      <c r="R94" s="913"/>
      <c r="S94" s="913"/>
      <c r="T94" s="913"/>
      <c r="U94" s="912"/>
      <c r="V94" s="900"/>
      <c r="W94" s="934" t="s">
        <v>1660</v>
      </c>
      <c r="X94" s="912"/>
      <c r="Y94" s="912"/>
      <c r="Z94" s="912"/>
      <c r="AA94" s="912"/>
      <c r="AB94" s="912"/>
      <c r="AC94" s="912"/>
      <c r="AD94" s="912"/>
      <c r="AE94" s="912"/>
      <c r="AF94" s="912"/>
      <c r="AG94" s="912"/>
      <c r="AH94" s="912"/>
    </row>
    <row r="95" spans="1:34">
      <c r="A95" s="1124"/>
      <c r="B95" s="931" t="s">
        <v>1633</v>
      </c>
      <c r="C95" s="1264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3"/>
      <c r="P95" s="900"/>
      <c r="Q95" s="912"/>
      <c r="R95" s="913"/>
      <c r="S95" s="913"/>
      <c r="T95" s="913"/>
      <c r="U95" s="912"/>
      <c r="V95" s="900"/>
      <c r="W95" s="912"/>
      <c r="X95" s="934" t="s">
        <v>1660</v>
      </c>
      <c r="Y95" s="912"/>
      <c r="Z95" s="912"/>
      <c r="AA95" s="912"/>
      <c r="AB95" s="912"/>
      <c r="AC95" s="912"/>
      <c r="AD95" s="912"/>
      <c r="AE95" s="912"/>
      <c r="AF95" s="912"/>
      <c r="AG95" s="912"/>
      <c r="AH95" s="912"/>
    </row>
    <row r="96" spans="1:34">
      <c r="A96" s="1124"/>
      <c r="B96" s="931" t="s">
        <v>1644</v>
      </c>
      <c r="C96" s="1264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3"/>
      <c r="P96" s="900"/>
      <c r="Q96" s="912"/>
      <c r="R96" s="913"/>
      <c r="S96" s="913"/>
      <c r="T96" s="913"/>
      <c r="U96" s="912"/>
      <c r="V96" s="900"/>
      <c r="W96" s="912"/>
      <c r="X96" s="912"/>
      <c r="Y96" s="934" t="s">
        <v>1660</v>
      </c>
      <c r="Z96" s="912"/>
      <c r="AA96" s="912"/>
      <c r="AB96" s="912"/>
      <c r="AC96" s="912"/>
      <c r="AD96" s="912"/>
      <c r="AE96" s="912"/>
      <c r="AF96" s="912"/>
      <c r="AG96" s="912"/>
      <c r="AH96" s="912"/>
    </row>
    <row r="97" spans="1:34">
      <c r="A97" s="1124"/>
      <c r="B97" s="931" t="s">
        <v>1645</v>
      </c>
      <c r="C97" s="1264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3"/>
      <c r="P97" s="900"/>
      <c r="Q97" s="912"/>
      <c r="R97" s="913"/>
      <c r="S97" s="913"/>
      <c r="T97" s="913"/>
      <c r="U97" s="912"/>
      <c r="V97" s="900"/>
      <c r="W97" s="912"/>
      <c r="X97" s="912"/>
      <c r="Y97" s="912"/>
      <c r="Z97" s="934" t="s">
        <v>1660</v>
      </c>
      <c r="AA97" s="912"/>
      <c r="AB97" s="912"/>
      <c r="AC97" s="912"/>
      <c r="AD97" s="912"/>
      <c r="AE97" s="912"/>
      <c r="AF97" s="912"/>
      <c r="AG97" s="912"/>
      <c r="AH97" s="912"/>
    </row>
    <row r="98" spans="1:34">
      <c r="A98" s="1124"/>
      <c r="B98" s="931" t="s">
        <v>1646</v>
      </c>
      <c r="C98" s="1264"/>
      <c r="D98" s="912"/>
      <c r="E98" s="912"/>
      <c r="F98" s="912"/>
      <c r="G98" s="912"/>
      <c r="H98" s="912"/>
      <c r="I98" s="912"/>
      <c r="J98" s="912"/>
      <c r="K98" s="912"/>
      <c r="L98" s="912"/>
      <c r="M98" s="912"/>
      <c r="N98" s="912"/>
      <c r="O98" s="913"/>
      <c r="P98" s="900"/>
      <c r="Q98" s="912"/>
      <c r="R98" s="913"/>
      <c r="S98" s="913"/>
      <c r="T98" s="913"/>
      <c r="U98" s="912"/>
      <c r="V98" s="900"/>
      <c r="W98" s="912"/>
      <c r="X98" s="912"/>
      <c r="Y98" s="912"/>
      <c r="Z98" s="912"/>
      <c r="AA98" s="912"/>
      <c r="AB98" s="912"/>
      <c r="AC98" s="912"/>
      <c r="AD98" s="934" t="s">
        <v>1660</v>
      </c>
      <c r="AE98" s="912"/>
      <c r="AF98" s="912"/>
      <c r="AG98" s="912"/>
      <c r="AH98" s="912"/>
    </row>
    <row r="99" spans="1:34">
      <c r="A99" s="1124"/>
      <c r="B99" s="931" t="s">
        <v>1647</v>
      </c>
      <c r="C99" s="1266"/>
      <c r="D99" s="912"/>
      <c r="E99" s="912"/>
      <c r="F99" s="912"/>
      <c r="G99" s="912"/>
      <c r="H99" s="912"/>
      <c r="I99" s="912"/>
      <c r="J99" s="912"/>
      <c r="K99" s="912"/>
      <c r="L99" s="912"/>
      <c r="M99" s="912"/>
      <c r="N99" s="912"/>
      <c r="O99" s="912"/>
      <c r="P99" s="912"/>
      <c r="Q99" s="912"/>
      <c r="R99" s="912"/>
      <c r="S99" s="912"/>
      <c r="T99" s="913"/>
      <c r="U99" s="900"/>
      <c r="V99" s="913"/>
      <c r="W99" s="912"/>
      <c r="X99" s="912"/>
      <c r="Y99" s="912"/>
      <c r="Z99" s="912"/>
      <c r="AA99" s="912"/>
      <c r="AB99" s="912"/>
      <c r="AC99" s="912"/>
      <c r="AD99" s="912"/>
      <c r="AE99" s="934" t="s">
        <v>1660</v>
      </c>
      <c r="AF99" s="912"/>
      <c r="AG99" s="912"/>
      <c r="AH99" s="912"/>
    </row>
    <row r="100" spans="1:34">
      <c r="A100" s="903"/>
      <c r="B100" s="904"/>
      <c r="C100" s="905"/>
      <c r="D100" s="661"/>
      <c r="E100" s="661"/>
      <c r="F100" s="906"/>
      <c r="G100" s="661"/>
      <c r="H100" s="661"/>
      <c r="I100" s="661"/>
      <c r="J100" s="661"/>
      <c r="K100" s="661"/>
      <c r="L100" s="661"/>
      <c r="M100" s="661"/>
      <c r="N100" s="661"/>
      <c r="O100" s="661"/>
      <c r="P100" s="661"/>
      <c r="Q100" s="661"/>
      <c r="R100" s="661"/>
      <c r="S100" s="661"/>
      <c r="T100" s="661"/>
      <c r="U100" s="661"/>
      <c r="V100" s="661"/>
      <c r="W100" s="661"/>
      <c r="X100" s="661"/>
      <c r="Y100" s="661"/>
      <c r="Z100" s="661"/>
      <c r="AA100" s="661"/>
      <c r="AB100" s="661"/>
      <c r="AC100" s="661"/>
      <c r="AD100" s="661"/>
      <c r="AE100" s="661"/>
      <c r="AF100" s="661"/>
      <c r="AG100" s="661"/>
      <c r="AH100" s="661"/>
    </row>
    <row r="101" spans="1:34">
      <c r="B101" s="247" t="s">
        <v>1693</v>
      </c>
      <c r="C101" s="896"/>
    </row>
    <row r="106" spans="1:34" ht="15.75">
      <c r="A106" s="1117" t="s">
        <v>3</v>
      </c>
      <c r="B106" s="1117"/>
      <c r="C106" s="1117"/>
      <c r="D106" s="1117"/>
      <c r="E106" s="1117"/>
      <c r="F106" s="1117"/>
      <c r="G106" s="1117"/>
      <c r="H106" s="1117"/>
      <c r="I106" s="1117"/>
      <c r="J106" s="1117"/>
      <c r="K106" s="1117"/>
      <c r="L106" s="1117"/>
      <c r="M106" s="1117"/>
      <c r="N106" s="1117"/>
      <c r="O106" s="1117"/>
      <c r="P106" s="1117"/>
      <c r="Q106" s="1117"/>
      <c r="R106" s="1117"/>
      <c r="S106" s="1117"/>
      <c r="T106" s="1117"/>
      <c r="U106" s="1117"/>
      <c r="V106" s="1117"/>
      <c r="W106" s="1117"/>
      <c r="X106" s="1117"/>
      <c r="Y106" s="1117"/>
      <c r="Z106" s="1117"/>
      <c r="AA106" s="1117"/>
      <c r="AB106" s="1117"/>
      <c r="AC106" s="1117"/>
      <c r="AD106" s="1117"/>
      <c r="AE106" s="1117"/>
      <c r="AF106" s="1117"/>
      <c r="AG106" s="1117"/>
      <c r="AH106" s="1117"/>
    </row>
    <row r="107" spans="1:34" ht="15.75">
      <c r="A107" s="1117" t="s">
        <v>1586</v>
      </c>
      <c r="B107" s="1117"/>
      <c r="C107" s="1117"/>
      <c r="D107" s="1117"/>
      <c r="E107" s="1117"/>
      <c r="F107" s="1117"/>
      <c r="G107" s="1117"/>
      <c r="H107" s="1117"/>
      <c r="I107" s="1117"/>
      <c r="J107" s="1117"/>
      <c r="K107" s="1117"/>
      <c r="L107" s="1117"/>
      <c r="M107" s="1117"/>
      <c r="N107" s="1117"/>
      <c r="O107" s="1117"/>
      <c r="P107" s="1117"/>
      <c r="Q107" s="1117"/>
      <c r="R107" s="1117"/>
      <c r="S107" s="1117"/>
      <c r="T107" s="1117"/>
      <c r="U107" s="1117"/>
      <c r="V107" s="1117"/>
      <c r="W107" s="1117"/>
      <c r="X107" s="1117"/>
      <c r="Y107" s="1117"/>
      <c r="Z107" s="1117"/>
      <c r="AA107" s="1117"/>
      <c r="AB107" s="1117"/>
      <c r="AC107" s="1117"/>
      <c r="AD107" s="1117"/>
      <c r="AE107" s="1117"/>
      <c r="AF107" s="1117"/>
      <c r="AG107" s="1117"/>
      <c r="AH107" s="1117"/>
    </row>
    <row r="108" spans="1:34" ht="18">
      <c r="A108" s="1118" t="s">
        <v>1666</v>
      </c>
      <c r="B108" s="1118"/>
      <c r="C108" s="1118"/>
      <c r="D108" s="1118"/>
      <c r="E108" s="1118"/>
      <c r="F108" s="1118"/>
      <c r="G108" s="1118"/>
      <c r="H108" s="1118"/>
      <c r="I108" s="1118"/>
      <c r="J108" s="1118"/>
      <c r="K108" s="1118"/>
      <c r="L108" s="1118"/>
      <c r="M108" s="1118"/>
      <c r="N108" s="1118"/>
      <c r="O108" s="1118"/>
      <c r="P108" s="1118"/>
      <c r="Q108" s="1118"/>
      <c r="R108" s="1118"/>
      <c r="S108" s="1118"/>
      <c r="T108" s="1118"/>
      <c r="U108" s="1118"/>
      <c r="V108" s="1118"/>
      <c r="W108" s="1118"/>
      <c r="X108" s="1118"/>
      <c r="Y108" s="1118"/>
      <c r="Z108" s="1118"/>
      <c r="AA108" s="1118"/>
      <c r="AB108" s="1118"/>
      <c r="AC108" s="1118"/>
      <c r="AD108" s="1118"/>
      <c r="AE108" s="1118"/>
      <c r="AF108" s="1118"/>
      <c r="AG108" s="1118"/>
      <c r="AH108" s="1118"/>
    </row>
    <row r="109" spans="1:34" ht="18">
      <c r="A109" s="1118" t="s">
        <v>1587</v>
      </c>
      <c r="B109" s="1118"/>
      <c r="C109" s="1118"/>
      <c r="D109" s="1118"/>
      <c r="E109" s="1118"/>
      <c r="F109" s="1118"/>
      <c r="G109" s="1118"/>
      <c r="H109" s="1118"/>
      <c r="I109" s="1118"/>
      <c r="J109" s="1118"/>
      <c r="K109" s="1118"/>
      <c r="L109" s="1118"/>
      <c r="M109" s="1118"/>
      <c r="N109" s="1118"/>
      <c r="O109" s="1118"/>
      <c r="P109" s="1118"/>
      <c r="Q109" s="1118"/>
      <c r="R109" s="1118"/>
      <c r="S109" s="1118"/>
      <c r="T109" s="1118"/>
      <c r="U109" s="1118"/>
      <c r="V109" s="1118"/>
      <c r="W109" s="1118"/>
      <c r="X109" s="1118"/>
      <c r="Y109" s="1118"/>
      <c r="Z109" s="1118"/>
      <c r="AA109" s="1118"/>
      <c r="AB109" s="1118"/>
      <c r="AC109" s="1118"/>
      <c r="AD109" s="1118"/>
      <c r="AE109" s="1118"/>
      <c r="AF109" s="1118"/>
      <c r="AG109" s="1118"/>
      <c r="AH109" s="1118"/>
    </row>
    <row r="110" spans="1:34" ht="18">
      <c r="A110" s="1118" t="s">
        <v>1667</v>
      </c>
      <c r="B110" s="1118"/>
      <c r="C110" s="1118"/>
      <c r="D110" s="1118"/>
      <c r="E110" s="1118"/>
      <c r="F110" s="1118"/>
      <c r="G110" s="1118"/>
      <c r="H110" s="1118"/>
      <c r="I110" s="1118"/>
      <c r="J110" s="1118"/>
      <c r="K110" s="1118"/>
      <c r="L110" s="1118"/>
      <c r="M110" s="1118"/>
      <c r="N110" s="1118"/>
      <c r="O110" s="1118"/>
      <c r="P110" s="1118"/>
      <c r="Q110" s="1118"/>
      <c r="R110" s="1118"/>
      <c r="S110" s="1118"/>
      <c r="T110" s="1118"/>
      <c r="U110" s="1118"/>
      <c r="V110" s="1118"/>
      <c r="W110" s="1118"/>
      <c r="X110" s="1118"/>
      <c r="Y110" s="1118"/>
      <c r="Z110" s="1118"/>
      <c r="AA110" s="1118"/>
      <c r="AB110" s="1118"/>
      <c r="AC110" s="1118"/>
      <c r="AD110" s="1118"/>
      <c r="AE110" s="1118"/>
      <c r="AF110" s="1118"/>
      <c r="AG110" s="1118"/>
      <c r="AH110" s="1118"/>
    </row>
    <row r="111" spans="1:34" ht="15.75">
      <c r="A111" s="915" t="s">
        <v>1608</v>
      </c>
      <c r="B111" s="976"/>
      <c r="C111" s="976"/>
      <c r="D111" s="976"/>
      <c r="E111" s="976"/>
      <c r="F111" s="976"/>
      <c r="G111" s="976"/>
      <c r="H111" s="976"/>
      <c r="I111" s="976"/>
      <c r="J111" s="976"/>
      <c r="K111" s="976"/>
      <c r="L111" s="976"/>
      <c r="M111" s="976"/>
      <c r="N111" s="976"/>
      <c r="O111" s="976"/>
      <c r="P111" s="976"/>
      <c r="Q111" s="976"/>
      <c r="R111" s="976"/>
      <c r="S111" s="976"/>
      <c r="T111" s="976"/>
      <c r="U111" s="976"/>
      <c r="V111" s="976"/>
      <c r="W111" s="976"/>
      <c r="X111" s="976"/>
      <c r="Y111" s="976"/>
      <c r="Z111" s="976"/>
      <c r="AA111" s="976"/>
      <c r="AB111" s="976"/>
      <c r="AC111" s="976"/>
      <c r="AD111" s="976"/>
      <c r="AE111" s="976"/>
      <c r="AF111" s="976"/>
      <c r="AG111" s="976"/>
      <c r="AH111" s="976"/>
    </row>
    <row r="112" spans="1:34">
      <c r="A112" s="902" t="s">
        <v>1680</v>
      </c>
    </row>
    <row r="113" spans="1:34">
      <c r="A113" s="1107" t="s">
        <v>129</v>
      </c>
      <c r="B113" s="1104" t="s">
        <v>1610</v>
      </c>
      <c r="C113" s="989" t="s">
        <v>1618</v>
      </c>
      <c r="D113" s="1149" t="s">
        <v>1619</v>
      </c>
      <c r="E113" s="1150"/>
      <c r="F113" s="1150"/>
      <c r="G113" s="1150"/>
      <c r="H113" s="1150"/>
      <c r="I113" s="1150"/>
      <c r="J113" s="1150"/>
      <c r="K113" s="1150"/>
      <c r="L113" s="1150"/>
      <c r="M113" s="1150"/>
      <c r="N113" s="1150"/>
      <c r="O113" s="1150"/>
      <c r="P113" s="1150"/>
      <c r="Q113" s="1150"/>
      <c r="R113" s="1150"/>
      <c r="S113" s="1150"/>
      <c r="T113" s="1150"/>
      <c r="U113" s="1150"/>
      <c r="V113" s="1150"/>
      <c r="W113" s="1150"/>
      <c r="X113" s="1150"/>
      <c r="Y113" s="1150"/>
      <c r="Z113" s="1150"/>
      <c r="AA113" s="1150"/>
      <c r="AB113" s="1150"/>
      <c r="AC113" s="1150"/>
      <c r="AD113" s="1150"/>
      <c r="AE113" s="1150"/>
      <c r="AF113" s="1150"/>
      <c r="AG113" s="1150"/>
      <c r="AH113" s="1151"/>
    </row>
    <row r="114" spans="1:34">
      <c r="A114" s="1269"/>
      <c r="B114" s="1270"/>
      <c r="C114" s="1160">
        <v>42491</v>
      </c>
      <c r="D114" s="954" t="s">
        <v>1611</v>
      </c>
      <c r="E114" s="894" t="s">
        <v>1612</v>
      </c>
      <c r="F114" s="894" t="s">
        <v>1613</v>
      </c>
      <c r="G114" s="894" t="s">
        <v>1614</v>
      </c>
      <c r="H114" s="894" t="s">
        <v>1615</v>
      </c>
      <c r="I114" s="954" t="s">
        <v>1616</v>
      </c>
      <c r="J114" s="954" t="s">
        <v>1617</v>
      </c>
      <c r="K114" s="894" t="s">
        <v>1611</v>
      </c>
      <c r="L114" s="894" t="s">
        <v>1612</v>
      </c>
      <c r="M114" s="894" t="s">
        <v>1613</v>
      </c>
      <c r="N114" s="894" t="s">
        <v>1614</v>
      </c>
      <c r="O114" s="894" t="s">
        <v>1615</v>
      </c>
      <c r="P114" s="954" t="s">
        <v>1616</v>
      </c>
      <c r="Q114" s="954" t="s">
        <v>1617</v>
      </c>
      <c r="R114" s="894" t="s">
        <v>1611</v>
      </c>
      <c r="S114" s="894" t="s">
        <v>1612</v>
      </c>
      <c r="T114" s="894" t="s">
        <v>1613</v>
      </c>
      <c r="U114" s="894" t="s">
        <v>1614</v>
      </c>
      <c r="V114" s="894" t="s">
        <v>1615</v>
      </c>
      <c r="W114" s="954" t="s">
        <v>1616</v>
      </c>
      <c r="X114" s="954" t="s">
        <v>1617</v>
      </c>
      <c r="Y114" s="894" t="s">
        <v>1611</v>
      </c>
      <c r="Z114" s="894" t="s">
        <v>1612</v>
      </c>
      <c r="AA114" s="894" t="s">
        <v>1613</v>
      </c>
      <c r="AB114" s="894" t="s">
        <v>1614</v>
      </c>
      <c r="AC114" s="894" t="s">
        <v>1615</v>
      </c>
      <c r="AD114" s="954" t="s">
        <v>1616</v>
      </c>
      <c r="AE114" s="954" t="s">
        <v>1617</v>
      </c>
      <c r="AF114" s="894" t="s">
        <v>1611</v>
      </c>
      <c r="AG114" s="894" t="s">
        <v>1612</v>
      </c>
      <c r="AH114" s="894" t="s">
        <v>1613</v>
      </c>
    </row>
    <row r="115" spans="1:34">
      <c r="A115" s="1108"/>
      <c r="B115" s="1105"/>
      <c r="C115" s="1161"/>
      <c r="D115" s="968">
        <v>1</v>
      </c>
      <c r="E115" s="894">
        <v>2</v>
      </c>
      <c r="F115" s="894">
        <v>3</v>
      </c>
      <c r="G115" s="894">
        <v>4</v>
      </c>
      <c r="H115" s="894">
        <v>5</v>
      </c>
      <c r="I115" s="954">
        <v>6</v>
      </c>
      <c r="J115" s="954">
        <v>7</v>
      </c>
      <c r="K115" s="894">
        <v>8</v>
      </c>
      <c r="L115" s="894">
        <v>9</v>
      </c>
      <c r="M115" s="894">
        <v>10</v>
      </c>
      <c r="N115" s="894">
        <v>11</v>
      </c>
      <c r="O115" s="894">
        <v>12</v>
      </c>
      <c r="P115" s="954">
        <v>13</v>
      </c>
      <c r="Q115" s="954">
        <v>14</v>
      </c>
      <c r="R115" s="894">
        <v>15</v>
      </c>
      <c r="S115" s="894">
        <v>16</v>
      </c>
      <c r="T115" s="894">
        <v>17</v>
      </c>
      <c r="U115" s="894">
        <v>18</v>
      </c>
      <c r="V115" s="894">
        <v>19</v>
      </c>
      <c r="W115" s="954">
        <v>20</v>
      </c>
      <c r="X115" s="954">
        <v>21</v>
      </c>
      <c r="Y115" s="894">
        <v>22</v>
      </c>
      <c r="Z115" s="987">
        <v>23</v>
      </c>
      <c r="AA115" s="987">
        <v>24</v>
      </c>
      <c r="AB115" s="894">
        <v>25</v>
      </c>
      <c r="AC115" s="894">
        <v>26</v>
      </c>
      <c r="AD115" s="954">
        <v>27</v>
      </c>
      <c r="AE115" s="954">
        <v>28</v>
      </c>
      <c r="AF115" s="894">
        <v>29</v>
      </c>
      <c r="AG115" s="894">
        <v>30</v>
      </c>
      <c r="AH115" s="894">
        <v>31</v>
      </c>
    </row>
    <row r="116" spans="1:34">
      <c r="A116" s="1136">
        <v>15</v>
      </c>
      <c r="B116" s="931" t="s">
        <v>1609</v>
      </c>
      <c r="C116" s="1263">
        <v>42491</v>
      </c>
      <c r="D116" s="907"/>
      <c r="E116" s="934" t="s">
        <v>1659</v>
      </c>
      <c r="F116" s="932"/>
      <c r="G116" s="933"/>
      <c r="H116" s="933"/>
      <c r="I116" s="933"/>
      <c r="J116" s="933"/>
      <c r="K116" s="933"/>
      <c r="L116" s="933"/>
      <c r="M116" s="933"/>
      <c r="N116" s="933"/>
      <c r="O116" s="933"/>
      <c r="P116" s="933"/>
      <c r="Q116" s="933"/>
      <c r="R116" s="933"/>
      <c r="S116" s="933"/>
      <c r="T116" s="933"/>
      <c r="U116" s="933"/>
      <c r="V116" s="933"/>
      <c r="W116" s="933"/>
      <c r="X116" s="933"/>
      <c r="Y116" s="933"/>
      <c r="Z116" s="933"/>
      <c r="AA116" s="933"/>
      <c r="AB116" s="933"/>
      <c r="AC116" s="900"/>
      <c r="AD116" s="900"/>
      <c r="AE116" s="900"/>
      <c r="AF116" s="900"/>
      <c r="AG116" s="900"/>
      <c r="AH116" s="900"/>
    </row>
    <row r="117" spans="1:34">
      <c r="A117" s="1136"/>
      <c r="B117" s="931" t="s">
        <v>1622</v>
      </c>
      <c r="C117" s="1264"/>
      <c r="D117" s="907"/>
      <c r="E117" s="933"/>
      <c r="F117" s="934" t="s">
        <v>1659</v>
      </c>
      <c r="G117" s="932"/>
      <c r="H117" s="933"/>
      <c r="I117" s="932"/>
      <c r="J117" s="933"/>
      <c r="K117" s="933"/>
      <c r="L117" s="933"/>
      <c r="M117" s="933"/>
      <c r="N117" s="933"/>
      <c r="O117" s="933"/>
      <c r="P117" s="933"/>
      <c r="Q117" s="933"/>
      <c r="R117" s="933"/>
      <c r="S117" s="933"/>
      <c r="T117" s="933"/>
      <c r="U117" s="933"/>
      <c r="V117" s="933"/>
      <c r="W117" s="933"/>
      <c r="X117" s="933"/>
      <c r="Y117" s="933"/>
      <c r="Z117" s="933"/>
      <c r="AA117" s="933"/>
      <c r="AB117" s="933"/>
      <c r="AC117" s="900"/>
      <c r="AD117" s="900"/>
      <c r="AE117" s="900"/>
      <c r="AF117" s="900"/>
      <c r="AG117" s="900"/>
      <c r="AH117" s="900"/>
    </row>
    <row r="118" spans="1:34">
      <c r="A118" s="1136"/>
      <c r="B118" s="931" t="s">
        <v>1623</v>
      </c>
      <c r="C118" s="1264"/>
      <c r="D118" s="907"/>
      <c r="E118" s="933"/>
      <c r="F118" s="932"/>
      <c r="G118" s="934" t="s">
        <v>1659</v>
      </c>
      <c r="H118" s="932"/>
      <c r="I118" s="932"/>
      <c r="J118" s="933"/>
      <c r="K118" s="933"/>
      <c r="L118" s="933"/>
      <c r="M118" s="933"/>
      <c r="N118" s="933"/>
      <c r="O118" s="933"/>
      <c r="P118" s="933"/>
      <c r="Q118" s="933"/>
      <c r="R118" s="933"/>
      <c r="S118" s="933"/>
      <c r="T118" s="933"/>
      <c r="U118" s="933"/>
      <c r="V118" s="933"/>
      <c r="W118" s="933"/>
      <c r="X118" s="933"/>
      <c r="Y118" s="933"/>
      <c r="Z118" s="933"/>
      <c r="AA118" s="933"/>
      <c r="AB118" s="933"/>
      <c r="AC118" s="900"/>
      <c r="AD118" s="900"/>
      <c r="AE118" s="900"/>
      <c r="AF118" s="900"/>
      <c r="AG118" s="900"/>
      <c r="AH118" s="900"/>
    </row>
    <row r="119" spans="1:34">
      <c r="A119" s="1136"/>
      <c r="B119" s="931" t="s">
        <v>1624</v>
      </c>
      <c r="C119" s="1264"/>
      <c r="D119" s="907"/>
      <c r="E119" s="933"/>
      <c r="F119" s="932"/>
      <c r="G119" s="932"/>
      <c r="H119" s="934" t="s">
        <v>1659</v>
      </c>
      <c r="I119" s="932"/>
      <c r="J119" s="932"/>
      <c r="K119" s="932"/>
      <c r="L119" s="933"/>
      <c r="M119" s="933"/>
      <c r="N119" s="933"/>
      <c r="O119" s="933"/>
      <c r="P119" s="933"/>
      <c r="Q119" s="933"/>
      <c r="R119" s="933"/>
      <c r="S119" s="933"/>
      <c r="T119" s="933"/>
      <c r="U119" s="933"/>
      <c r="V119" s="933"/>
      <c r="W119" s="933"/>
      <c r="X119" s="933"/>
      <c r="Y119" s="933"/>
      <c r="Z119" s="933"/>
      <c r="AA119" s="933"/>
      <c r="AB119" s="933"/>
      <c r="AC119" s="900"/>
      <c r="AD119" s="900"/>
      <c r="AE119" s="900"/>
      <c r="AF119" s="900"/>
      <c r="AG119" s="900"/>
      <c r="AH119" s="900"/>
    </row>
    <row r="120" spans="1:34">
      <c r="A120" s="1136"/>
      <c r="B120" s="931" t="s">
        <v>1625</v>
      </c>
      <c r="C120" s="1264"/>
      <c r="D120" s="907"/>
      <c r="E120" s="933"/>
      <c r="F120" s="935"/>
      <c r="G120" s="932"/>
      <c r="H120" s="933"/>
      <c r="I120" s="935"/>
      <c r="J120" s="935"/>
      <c r="K120" s="934" t="s">
        <v>1659</v>
      </c>
      <c r="L120" s="933"/>
      <c r="M120" s="932"/>
      <c r="N120" s="933"/>
      <c r="O120" s="933"/>
      <c r="P120" s="933"/>
      <c r="Q120" s="933"/>
      <c r="R120" s="933"/>
      <c r="S120" s="933"/>
      <c r="T120" s="933"/>
      <c r="U120" s="933"/>
      <c r="V120" s="933"/>
      <c r="W120" s="933"/>
      <c r="X120" s="933"/>
      <c r="Y120" s="933"/>
      <c r="Z120" s="933"/>
      <c r="AA120" s="933"/>
      <c r="AB120" s="900"/>
      <c r="AC120" s="900"/>
      <c r="AD120" s="900"/>
      <c r="AE120" s="900"/>
      <c r="AF120" s="900"/>
      <c r="AG120" s="900"/>
      <c r="AH120" s="900"/>
    </row>
    <row r="121" spans="1:34">
      <c r="A121" s="1136"/>
      <c r="B121" s="931" t="s">
        <v>1626</v>
      </c>
      <c r="C121" s="1264"/>
      <c r="D121" s="907"/>
      <c r="E121" s="933"/>
      <c r="F121" s="933"/>
      <c r="G121" s="932"/>
      <c r="H121" s="933"/>
      <c r="I121" s="935"/>
      <c r="J121" s="935"/>
      <c r="K121" s="932"/>
      <c r="L121" s="934" t="s">
        <v>1659</v>
      </c>
      <c r="M121" s="932"/>
      <c r="N121" s="933"/>
      <c r="O121" s="933"/>
      <c r="P121" s="933"/>
      <c r="Q121" s="933"/>
      <c r="R121" s="933"/>
      <c r="S121" s="933"/>
      <c r="T121" s="933"/>
      <c r="U121" s="933"/>
      <c r="V121" s="933"/>
      <c r="W121" s="933"/>
      <c r="X121" s="933"/>
      <c r="Y121" s="933"/>
      <c r="Z121" s="933"/>
      <c r="AA121" s="933"/>
      <c r="AB121" s="900"/>
      <c r="AC121" s="900"/>
      <c r="AD121" s="900"/>
      <c r="AE121" s="900"/>
      <c r="AF121" s="900"/>
      <c r="AG121" s="900"/>
      <c r="AH121" s="900"/>
    </row>
    <row r="122" spans="1:34">
      <c r="A122" s="1136"/>
      <c r="B122" s="931" t="s">
        <v>1627</v>
      </c>
      <c r="C122" s="1264"/>
      <c r="D122" s="899"/>
      <c r="E122" s="935"/>
      <c r="F122" s="935"/>
      <c r="G122" s="935"/>
      <c r="H122" s="935"/>
      <c r="I122" s="933"/>
      <c r="J122" s="932"/>
      <c r="K122" s="932"/>
      <c r="L122" s="933"/>
      <c r="M122" s="934" t="s">
        <v>1659</v>
      </c>
      <c r="N122" s="932"/>
      <c r="O122" s="933"/>
      <c r="P122" s="932"/>
      <c r="Q122" s="933"/>
      <c r="R122" s="933"/>
      <c r="S122" s="935"/>
      <c r="T122" s="935"/>
      <c r="U122" s="935"/>
      <c r="V122" s="935"/>
      <c r="W122" s="935"/>
      <c r="X122" s="935"/>
      <c r="Y122" s="935"/>
      <c r="Z122" s="935"/>
      <c r="AA122" s="935"/>
      <c r="AB122" s="912"/>
      <c r="AC122" s="912"/>
      <c r="AD122" s="912"/>
      <c r="AE122" s="912"/>
      <c r="AF122" s="912"/>
      <c r="AG122" s="912"/>
      <c r="AH122" s="912"/>
    </row>
    <row r="123" spans="1:34">
      <c r="A123" s="1136"/>
      <c r="B123" s="931" t="s">
        <v>1628</v>
      </c>
      <c r="C123" s="1264"/>
      <c r="D123" s="900"/>
      <c r="E123" s="933"/>
      <c r="F123" s="933"/>
      <c r="G123" s="933"/>
      <c r="H123" s="933"/>
      <c r="I123" s="933"/>
      <c r="J123" s="932"/>
      <c r="K123" s="932"/>
      <c r="L123" s="933"/>
      <c r="M123" s="932"/>
      <c r="N123" s="934" t="s">
        <v>1659</v>
      </c>
      <c r="O123" s="932"/>
      <c r="P123" s="932"/>
      <c r="Q123" s="933"/>
      <c r="R123" s="933"/>
      <c r="S123" s="933"/>
      <c r="T123" s="935"/>
      <c r="U123" s="933"/>
      <c r="V123" s="933"/>
      <c r="W123" s="933"/>
      <c r="X123" s="933"/>
      <c r="Y123" s="933"/>
      <c r="Z123" s="933"/>
      <c r="AA123" s="933"/>
      <c r="AB123" s="900"/>
      <c r="AC123" s="900"/>
      <c r="AD123" s="900"/>
      <c r="AE123" s="900"/>
      <c r="AF123" s="900"/>
      <c r="AG123" s="900"/>
      <c r="AH123" s="900"/>
    </row>
    <row r="124" spans="1:34">
      <c r="A124" s="1136"/>
      <c r="B124" s="931" t="s">
        <v>1629</v>
      </c>
      <c r="C124" s="1264"/>
      <c r="D124" s="899"/>
      <c r="E124" s="935"/>
      <c r="F124" s="935"/>
      <c r="G124" s="935"/>
      <c r="H124" s="935"/>
      <c r="I124" s="935"/>
      <c r="J124" s="935"/>
      <c r="K124" s="932"/>
      <c r="L124" s="933"/>
      <c r="M124" s="932"/>
      <c r="N124" s="932"/>
      <c r="O124" s="934" t="s">
        <v>1659</v>
      </c>
      <c r="P124" s="932"/>
      <c r="Q124" s="932"/>
      <c r="R124" s="932"/>
      <c r="S124" s="933"/>
      <c r="T124" s="933"/>
      <c r="U124" s="935"/>
      <c r="V124" s="935"/>
      <c r="W124" s="935"/>
      <c r="X124" s="935"/>
      <c r="Y124" s="935"/>
      <c r="Z124" s="935"/>
      <c r="AA124" s="935"/>
      <c r="AB124" s="912"/>
      <c r="AC124" s="912"/>
      <c r="AD124" s="912"/>
      <c r="AE124" s="912"/>
      <c r="AF124" s="912"/>
      <c r="AG124" s="912"/>
      <c r="AH124" s="912"/>
    </row>
    <row r="125" spans="1:34">
      <c r="A125" s="1136"/>
      <c r="B125" s="931" t="s">
        <v>1630</v>
      </c>
      <c r="C125" s="1264"/>
      <c r="D125" s="899"/>
      <c r="E125" s="935"/>
      <c r="F125" s="935"/>
      <c r="G125" s="935"/>
      <c r="H125" s="935"/>
      <c r="I125" s="935"/>
      <c r="J125" s="935"/>
      <c r="K125" s="932"/>
      <c r="L125" s="933"/>
      <c r="M125" s="935"/>
      <c r="N125" s="932"/>
      <c r="O125" s="933"/>
      <c r="P125" s="935"/>
      <c r="Q125" s="935"/>
      <c r="R125" s="934" t="s">
        <v>1659</v>
      </c>
      <c r="S125" s="933"/>
      <c r="T125" s="933"/>
      <c r="U125" s="935"/>
      <c r="V125" s="935"/>
      <c r="W125" s="935"/>
      <c r="X125" s="935"/>
      <c r="Y125" s="935"/>
      <c r="Z125" s="935"/>
      <c r="AA125" s="935"/>
      <c r="AB125" s="912"/>
      <c r="AC125" s="912"/>
      <c r="AD125" s="912"/>
      <c r="AE125" s="912"/>
      <c r="AF125" s="912"/>
      <c r="AG125" s="912"/>
      <c r="AH125" s="912"/>
    </row>
    <row r="126" spans="1:34">
      <c r="A126" s="1114"/>
      <c r="B126" s="1265"/>
      <c r="C126" s="1263">
        <v>42522</v>
      </c>
      <c r="D126" s="894" t="s">
        <v>1614</v>
      </c>
      <c r="E126" s="894" t="s">
        <v>1615</v>
      </c>
      <c r="F126" s="954" t="s">
        <v>1616</v>
      </c>
      <c r="G126" s="954" t="s">
        <v>1617</v>
      </c>
      <c r="H126" s="894" t="s">
        <v>1611</v>
      </c>
      <c r="I126" s="894" t="s">
        <v>1612</v>
      </c>
      <c r="J126" s="894" t="s">
        <v>1613</v>
      </c>
      <c r="K126" s="894" t="s">
        <v>1614</v>
      </c>
      <c r="L126" s="894" t="s">
        <v>1615</v>
      </c>
      <c r="M126" s="954" t="s">
        <v>1616</v>
      </c>
      <c r="N126" s="954" t="s">
        <v>1617</v>
      </c>
      <c r="O126" s="894" t="s">
        <v>1611</v>
      </c>
      <c r="P126" s="894" t="s">
        <v>1612</v>
      </c>
      <c r="Q126" s="894" t="s">
        <v>1613</v>
      </c>
      <c r="R126" s="894" t="s">
        <v>1614</v>
      </c>
      <c r="S126" s="894" t="s">
        <v>1615</v>
      </c>
      <c r="T126" s="954" t="s">
        <v>1616</v>
      </c>
      <c r="U126" s="954" t="s">
        <v>1617</v>
      </c>
      <c r="V126" s="894" t="s">
        <v>1611</v>
      </c>
      <c r="W126" s="894" t="s">
        <v>1612</v>
      </c>
      <c r="X126" s="894" t="s">
        <v>1613</v>
      </c>
      <c r="Y126" s="894" t="s">
        <v>1614</v>
      </c>
      <c r="Z126" s="894" t="s">
        <v>1615</v>
      </c>
      <c r="AA126" s="954" t="s">
        <v>1616</v>
      </c>
      <c r="AB126" s="954" t="s">
        <v>1617</v>
      </c>
      <c r="AC126" s="894" t="s">
        <v>1611</v>
      </c>
      <c r="AD126" s="894" t="s">
        <v>1612</v>
      </c>
      <c r="AE126" s="894" t="s">
        <v>1613</v>
      </c>
      <c r="AF126" s="894" t="s">
        <v>1614</v>
      </c>
      <c r="AG126" s="894" t="s">
        <v>1615</v>
      </c>
      <c r="AH126" s="894"/>
    </row>
    <row r="127" spans="1:34">
      <c r="A127" s="1116"/>
      <c r="B127" s="1266"/>
      <c r="C127" s="1266"/>
      <c r="D127" s="895">
        <v>1</v>
      </c>
      <c r="E127" s="894">
        <v>2</v>
      </c>
      <c r="F127" s="954">
        <v>3</v>
      </c>
      <c r="G127" s="954">
        <v>4</v>
      </c>
      <c r="H127" s="894">
        <v>5</v>
      </c>
      <c r="I127" s="894">
        <v>6</v>
      </c>
      <c r="J127" s="894">
        <v>7</v>
      </c>
      <c r="K127" s="894">
        <v>8</v>
      </c>
      <c r="L127" s="894">
        <v>9</v>
      </c>
      <c r="M127" s="954">
        <v>10</v>
      </c>
      <c r="N127" s="954">
        <v>11</v>
      </c>
      <c r="O127" s="894">
        <v>12</v>
      </c>
      <c r="P127" s="894">
        <v>13</v>
      </c>
      <c r="Q127" s="894">
        <v>14</v>
      </c>
      <c r="R127" s="894">
        <v>15</v>
      </c>
      <c r="S127" s="894">
        <v>16</v>
      </c>
      <c r="T127" s="954">
        <v>17</v>
      </c>
      <c r="U127" s="954">
        <v>18</v>
      </c>
      <c r="V127" s="894">
        <v>19</v>
      </c>
      <c r="W127" s="894">
        <v>20</v>
      </c>
      <c r="X127" s="894">
        <v>21</v>
      </c>
      <c r="Y127" s="894">
        <v>22</v>
      </c>
      <c r="Z127" s="894">
        <v>23</v>
      </c>
      <c r="AA127" s="954">
        <v>24</v>
      </c>
      <c r="AB127" s="954">
        <v>25</v>
      </c>
      <c r="AC127" s="894">
        <v>26</v>
      </c>
      <c r="AD127" s="894">
        <v>27</v>
      </c>
      <c r="AE127" s="894">
        <v>28</v>
      </c>
      <c r="AF127" s="894">
        <v>29</v>
      </c>
      <c r="AG127" s="894">
        <v>30</v>
      </c>
      <c r="AH127" s="894"/>
    </row>
    <row r="128" spans="1:34">
      <c r="A128" s="1124">
        <v>16</v>
      </c>
      <c r="B128" s="931" t="s">
        <v>1609</v>
      </c>
      <c r="C128" s="1267">
        <v>42522</v>
      </c>
      <c r="D128" s="934" t="s">
        <v>1660</v>
      </c>
      <c r="E128" s="900"/>
      <c r="F128" s="913"/>
      <c r="G128" s="900"/>
      <c r="H128" s="900"/>
      <c r="I128" s="912"/>
      <c r="J128" s="912"/>
      <c r="K128" s="912"/>
      <c r="L128" s="912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1124"/>
      <c r="B129" s="931" t="s">
        <v>1622</v>
      </c>
      <c r="C129" s="1268"/>
      <c r="D129" s="913"/>
      <c r="E129" s="934" t="s">
        <v>1660</v>
      </c>
      <c r="F129" s="913"/>
      <c r="G129" s="900"/>
      <c r="H129" s="900"/>
      <c r="I129" s="900"/>
      <c r="J129" s="900"/>
      <c r="K129" s="900"/>
      <c r="L129" s="912"/>
      <c r="M129" s="912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1124"/>
      <c r="B130" s="931" t="s">
        <v>1623</v>
      </c>
      <c r="C130" s="1268"/>
      <c r="D130" s="913"/>
      <c r="E130" s="900"/>
      <c r="F130" s="913"/>
      <c r="G130" s="900"/>
      <c r="H130" s="934" t="s">
        <v>1660</v>
      </c>
      <c r="I130" s="900"/>
      <c r="J130" s="913"/>
      <c r="K130" s="900"/>
      <c r="L130" s="900"/>
      <c r="M130" s="912"/>
      <c r="N130" s="912"/>
      <c r="O130" s="912"/>
      <c r="P130" s="912"/>
      <c r="Q130" s="912"/>
      <c r="R130" s="912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1124"/>
      <c r="B131" s="931" t="s">
        <v>1624</v>
      </c>
      <c r="C131" s="1268"/>
      <c r="D131" s="913"/>
      <c r="E131" s="900"/>
      <c r="F131" s="913"/>
      <c r="G131" s="913"/>
      <c r="H131" s="913"/>
      <c r="I131" s="934" t="s">
        <v>1660</v>
      </c>
      <c r="J131" s="913"/>
      <c r="K131" s="900"/>
      <c r="L131" s="900"/>
      <c r="M131" s="912"/>
      <c r="N131" s="912"/>
      <c r="O131" s="912"/>
      <c r="P131" s="912"/>
      <c r="Q131" s="912"/>
      <c r="R131" s="912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1124"/>
      <c r="B132" s="931" t="s">
        <v>1625</v>
      </c>
      <c r="C132" s="1268"/>
      <c r="D132" s="913"/>
      <c r="E132" s="900"/>
      <c r="F132" s="912"/>
      <c r="G132" s="912"/>
      <c r="H132" s="913"/>
      <c r="I132" s="900"/>
      <c r="J132" s="934" t="s">
        <v>1660</v>
      </c>
      <c r="K132" s="900"/>
      <c r="L132" s="900"/>
      <c r="M132" s="912"/>
      <c r="N132" s="912"/>
      <c r="O132" s="912"/>
      <c r="P132" s="912"/>
      <c r="Q132" s="912"/>
      <c r="R132" s="912"/>
      <c r="S132" s="912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A133" s="1124"/>
      <c r="B133" s="931" t="s">
        <v>1626</v>
      </c>
      <c r="C133" s="1268"/>
      <c r="D133" s="912"/>
      <c r="E133" s="912"/>
      <c r="F133" s="912"/>
      <c r="G133" s="912"/>
      <c r="H133" s="913"/>
      <c r="I133" s="900"/>
      <c r="J133" s="913"/>
      <c r="K133" s="934" t="s">
        <v>1660</v>
      </c>
      <c r="L133" s="900"/>
      <c r="M133" s="913"/>
      <c r="N133" s="900"/>
      <c r="O133" s="900"/>
      <c r="P133" s="912"/>
      <c r="Q133" s="912"/>
      <c r="R133" s="912"/>
      <c r="S133" s="912"/>
      <c r="T133" s="913"/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912"/>
    </row>
    <row r="134" spans="1:34">
      <c r="A134" s="1124"/>
      <c r="B134" s="931" t="s">
        <v>1627</v>
      </c>
      <c r="C134" s="1268"/>
      <c r="D134" s="912"/>
      <c r="E134" s="912"/>
      <c r="F134" s="912"/>
      <c r="G134" s="912"/>
      <c r="H134" s="913"/>
      <c r="I134" s="900"/>
      <c r="J134" s="912"/>
      <c r="K134" s="913"/>
      <c r="L134" s="934" t="s">
        <v>1660</v>
      </c>
      <c r="M134" s="913"/>
      <c r="N134" s="900"/>
      <c r="O134" s="900"/>
      <c r="P134" s="900"/>
      <c r="Q134" s="900"/>
      <c r="R134" s="900"/>
      <c r="S134" s="912"/>
      <c r="T134" s="913"/>
      <c r="U134" s="912"/>
      <c r="V134" s="900"/>
      <c r="W134" s="912"/>
      <c r="X134" s="912"/>
      <c r="Y134" s="912"/>
      <c r="Z134" s="912"/>
      <c r="AA134" s="912"/>
      <c r="AB134" s="912"/>
      <c r="AC134" s="912"/>
      <c r="AD134" s="912"/>
      <c r="AE134" s="912"/>
      <c r="AF134" s="912"/>
      <c r="AG134" s="912"/>
      <c r="AH134" s="912"/>
    </row>
    <row r="135" spans="1:34">
      <c r="A135" s="1124"/>
      <c r="B135" s="931" t="s">
        <v>1628</v>
      </c>
      <c r="C135" s="1268"/>
      <c r="D135" s="912"/>
      <c r="E135" s="912"/>
      <c r="F135" s="912"/>
      <c r="G135" s="912"/>
      <c r="H135" s="912"/>
      <c r="I135" s="912"/>
      <c r="J135" s="912"/>
      <c r="K135" s="913"/>
      <c r="L135" s="900"/>
      <c r="M135" s="913"/>
      <c r="N135" s="900"/>
      <c r="O135" s="913"/>
      <c r="P135" s="934" t="s">
        <v>1660</v>
      </c>
      <c r="Q135" s="913"/>
      <c r="R135" s="900"/>
      <c r="S135" s="900"/>
      <c r="T135" s="913"/>
      <c r="U135" s="912"/>
      <c r="V135" s="900"/>
      <c r="W135" s="912"/>
      <c r="X135" s="912"/>
      <c r="Y135" s="912"/>
      <c r="Z135" s="912"/>
      <c r="AA135" s="912"/>
      <c r="AB135" s="912"/>
      <c r="AC135" s="912"/>
      <c r="AD135" s="912"/>
      <c r="AE135" s="912"/>
      <c r="AF135" s="912"/>
      <c r="AG135" s="912"/>
      <c r="AH135" s="912"/>
    </row>
    <row r="136" spans="1:34">
      <c r="A136" s="1124"/>
      <c r="B136" s="931" t="s">
        <v>1629</v>
      </c>
      <c r="C136" s="1268"/>
      <c r="D136" s="912"/>
      <c r="E136" s="912"/>
      <c r="F136" s="912"/>
      <c r="G136" s="912"/>
      <c r="H136" s="912"/>
      <c r="I136" s="912"/>
      <c r="J136" s="912"/>
      <c r="K136" s="913"/>
      <c r="L136" s="900"/>
      <c r="M136" s="913"/>
      <c r="N136" s="913"/>
      <c r="O136" s="913"/>
      <c r="P136" s="913"/>
      <c r="Q136" s="934" t="s">
        <v>1660</v>
      </c>
      <c r="R136" s="900"/>
      <c r="S136" s="900"/>
      <c r="T136" s="913"/>
      <c r="U136" s="912"/>
      <c r="V136" s="900"/>
      <c r="W136" s="912"/>
      <c r="X136" s="912"/>
      <c r="Y136" s="912"/>
      <c r="Z136" s="912"/>
      <c r="AA136" s="912"/>
      <c r="AB136" s="912"/>
      <c r="AC136" s="912"/>
      <c r="AD136" s="912"/>
      <c r="AE136" s="912"/>
      <c r="AF136" s="912"/>
      <c r="AG136" s="912"/>
      <c r="AH136" s="912"/>
    </row>
    <row r="137" spans="1:34">
      <c r="A137" s="1124"/>
      <c r="B137" s="931" t="s">
        <v>1630</v>
      </c>
      <c r="C137" s="1268"/>
      <c r="D137" s="912"/>
      <c r="E137" s="912"/>
      <c r="F137" s="912"/>
      <c r="G137" s="912"/>
      <c r="H137" s="912"/>
      <c r="I137" s="912"/>
      <c r="J137" s="912"/>
      <c r="K137" s="913"/>
      <c r="L137" s="900"/>
      <c r="M137" s="912"/>
      <c r="N137" s="912"/>
      <c r="O137" s="913"/>
      <c r="P137" s="900"/>
      <c r="Q137" s="913"/>
      <c r="R137" s="934" t="s">
        <v>1660</v>
      </c>
      <c r="S137" s="900"/>
      <c r="T137" s="913"/>
      <c r="U137" s="912"/>
      <c r="V137" s="900"/>
      <c r="W137" s="912"/>
      <c r="X137" s="912"/>
      <c r="Y137" s="912"/>
      <c r="Z137" s="912"/>
      <c r="AA137" s="912"/>
      <c r="AB137" s="912"/>
      <c r="AC137" s="912"/>
      <c r="AD137" s="912"/>
      <c r="AE137" s="912"/>
      <c r="AF137" s="912"/>
      <c r="AG137" s="912"/>
      <c r="AH137" s="912"/>
    </row>
    <row r="138" spans="1:34">
      <c r="A138" s="903"/>
      <c r="B138" s="904"/>
      <c r="C138" s="905"/>
      <c r="D138" s="661"/>
      <c r="E138" s="661"/>
      <c r="F138" s="906"/>
      <c r="G138" s="661"/>
      <c r="H138" s="661"/>
      <c r="I138" s="661"/>
      <c r="J138" s="661"/>
      <c r="K138" s="661"/>
      <c r="L138" s="661"/>
      <c r="M138" s="661"/>
      <c r="N138" s="661"/>
      <c r="O138" s="661"/>
      <c r="P138" s="661"/>
      <c r="Q138" s="661"/>
      <c r="R138" s="661"/>
      <c r="S138" s="661"/>
      <c r="T138" s="661"/>
      <c r="U138" s="661"/>
      <c r="V138" s="661"/>
      <c r="W138" s="661"/>
      <c r="X138" s="661"/>
      <c r="Y138" s="661"/>
      <c r="Z138" s="661"/>
      <c r="AA138" s="661"/>
      <c r="AB138" s="661"/>
      <c r="AC138" s="661"/>
      <c r="AD138" s="661"/>
      <c r="AE138" s="661"/>
      <c r="AF138" s="661"/>
      <c r="AG138" s="661"/>
      <c r="AH138" s="661"/>
    </row>
    <row r="139" spans="1:34">
      <c r="B139" s="247" t="s">
        <v>1693</v>
      </c>
      <c r="C139" s="896"/>
    </row>
    <row r="140" spans="1:34">
      <c r="B140" s="247"/>
      <c r="C140" s="896"/>
    </row>
    <row r="141" spans="1:34">
      <c r="B141" s="247"/>
      <c r="C141" s="896"/>
    </row>
    <row r="142" spans="1:34">
      <c r="B142" s="247"/>
      <c r="C142" s="896"/>
    </row>
    <row r="143" spans="1:34">
      <c r="B143" s="247"/>
      <c r="C143" s="896"/>
    </row>
    <row r="144" spans="1:34">
      <c r="B144" s="247"/>
      <c r="C144" s="896"/>
    </row>
    <row r="145" spans="2:3">
      <c r="B145" s="247"/>
      <c r="C145" s="896"/>
    </row>
    <row r="146" spans="2:3">
      <c r="B146" s="247"/>
      <c r="C146" s="896"/>
    </row>
    <row r="147" spans="2:3">
      <c r="B147" s="247"/>
      <c r="C147" s="896"/>
    </row>
    <row r="148" spans="2:3">
      <c r="B148" s="247"/>
      <c r="C148" s="896"/>
    </row>
    <row r="149" spans="2:3">
      <c r="B149" s="247"/>
      <c r="C149" s="896"/>
    </row>
    <row r="150" spans="2:3">
      <c r="B150" s="247"/>
      <c r="C150" s="896"/>
    </row>
    <row r="151" spans="2:3">
      <c r="B151" s="247"/>
      <c r="C151" s="896"/>
    </row>
    <row r="152" spans="2:3">
      <c r="B152" s="247"/>
      <c r="C152" s="896"/>
    </row>
    <row r="153" spans="2:3">
      <c r="B153" s="247"/>
      <c r="C153" s="896"/>
    </row>
    <row r="154" spans="2:3">
      <c r="B154" s="247"/>
      <c r="C154" s="896"/>
    </row>
    <row r="155" spans="2:3">
      <c r="B155" s="247"/>
      <c r="C155" s="896"/>
    </row>
    <row r="156" spans="2:3">
      <c r="B156" s="247"/>
      <c r="C156" s="896"/>
    </row>
    <row r="157" spans="2:3">
      <c r="B157" s="247"/>
      <c r="C157" s="896"/>
    </row>
    <row r="158" spans="2:3">
      <c r="B158" s="247"/>
      <c r="C158" s="896"/>
    </row>
    <row r="159" spans="2:3">
      <c r="B159" s="247"/>
      <c r="C159" s="896"/>
    </row>
    <row r="160" spans="2:3">
      <c r="B160" s="247"/>
      <c r="C160" s="896"/>
    </row>
    <row r="161" spans="1:34">
      <c r="B161" s="247"/>
      <c r="C161" s="896"/>
    </row>
    <row r="162" spans="1:34" ht="15.75">
      <c r="A162" s="1117" t="s">
        <v>3</v>
      </c>
      <c r="B162" s="1117"/>
      <c r="C162" s="1117"/>
      <c r="D162" s="1117"/>
      <c r="E162" s="1117"/>
      <c r="F162" s="1117"/>
      <c r="G162" s="1117"/>
      <c r="H162" s="1117"/>
      <c r="I162" s="1117"/>
      <c r="J162" s="1117"/>
      <c r="K162" s="1117"/>
      <c r="L162" s="1117"/>
      <c r="M162" s="1117"/>
      <c r="N162" s="1117"/>
      <c r="O162" s="1117"/>
      <c r="P162" s="1117"/>
      <c r="Q162" s="1117"/>
      <c r="R162" s="1117"/>
      <c r="S162" s="1117"/>
      <c r="T162" s="1117"/>
      <c r="U162" s="1117"/>
      <c r="V162" s="1117"/>
      <c r="W162" s="1117"/>
      <c r="X162" s="1117"/>
      <c r="Y162" s="1117"/>
      <c r="Z162" s="1117"/>
      <c r="AA162" s="1117"/>
      <c r="AB162" s="1117"/>
      <c r="AC162" s="1117"/>
      <c r="AD162" s="1117"/>
      <c r="AE162" s="1117"/>
      <c r="AF162" s="1117"/>
      <c r="AG162" s="1117"/>
      <c r="AH162" s="1117"/>
    </row>
    <row r="163" spans="1:34" ht="15.75">
      <c r="A163" s="1117" t="s">
        <v>1586</v>
      </c>
      <c r="B163" s="1117"/>
      <c r="C163" s="1117"/>
      <c r="D163" s="1117"/>
      <c r="E163" s="1117"/>
      <c r="F163" s="1117"/>
      <c r="G163" s="1117"/>
      <c r="H163" s="1117"/>
      <c r="I163" s="1117"/>
      <c r="J163" s="1117"/>
      <c r="K163" s="1117"/>
      <c r="L163" s="1117"/>
      <c r="M163" s="1117"/>
      <c r="N163" s="1117"/>
      <c r="O163" s="1117"/>
      <c r="P163" s="1117"/>
      <c r="Q163" s="1117"/>
      <c r="R163" s="1117"/>
      <c r="S163" s="1117"/>
      <c r="T163" s="1117"/>
      <c r="U163" s="1117"/>
      <c r="V163" s="1117"/>
      <c r="W163" s="1117"/>
      <c r="X163" s="1117"/>
      <c r="Y163" s="1117"/>
      <c r="Z163" s="1117"/>
      <c r="AA163" s="1117"/>
      <c r="AB163" s="1117"/>
      <c r="AC163" s="1117"/>
      <c r="AD163" s="1117"/>
      <c r="AE163" s="1117"/>
      <c r="AF163" s="1117"/>
      <c r="AG163" s="1117"/>
      <c r="AH163" s="1117"/>
    </row>
    <row r="164" spans="1:34" ht="15.75">
      <c r="A164" s="1117" t="s">
        <v>1666</v>
      </c>
      <c r="B164" s="1117"/>
      <c r="C164" s="1117"/>
      <c r="D164" s="1117"/>
      <c r="E164" s="1117"/>
      <c r="F164" s="1117"/>
      <c r="G164" s="1117"/>
      <c r="H164" s="1117"/>
      <c r="I164" s="1117"/>
      <c r="J164" s="1117"/>
      <c r="K164" s="1117"/>
      <c r="L164" s="1117"/>
      <c r="M164" s="1117"/>
      <c r="N164" s="1117"/>
      <c r="O164" s="1117"/>
      <c r="P164" s="1117"/>
      <c r="Q164" s="1117"/>
      <c r="R164" s="1117"/>
      <c r="S164" s="1117"/>
      <c r="T164" s="1117"/>
      <c r="U164" s="1117"/>
      <c r="V164" s="1117"/>
      <c r="W164" s="1117"/>
      <c r="X164" s="1117"/>
      <c r="Y164" s="1117"/>
      <c r="Z164" s="1117"/>
      <c r="AA164" s="1117"/>
      <c r="AB164" s="1117"/>
      <c r="AC164" s="1117"/>
      <c r="AD164" s="1117"/>
      <c r="AE164" s="1117"/>
      <c r="AF164" s="1117"/>
      <c r="AG164" s="1117"/>
      <c r="AH164" s="1117"/>
    </row>
    <row r="165" spans="1:34" ht="15.75">
      <c r="A165" s="1117" t="s">
        <v>1587</v>
      </c>
      <c r="B165" s="1117"/>
      <c r="C165" s="1117"/>
      <c r="D165" s="1117"/>
      <c r="E165" s="1117"/>
      <c r="F165" s="1117"/>
      <c r="G165" s="1117"/>
      <c r="H165" s="1117"/>
      <c r="I165" s="1117"/>
      <c r="J165" s="1117"/>
      <c r="K165" s="1117"/>
      <c r="L165" s="1117"/>
      <c r="M165" s="1117"/>
      <c r="N165" s="1117"/>
      <c r="O165" s="1117"/>
      <c r="P165" s="1117"/>
      <c r="Q165" s="1117"/>
      <c r="R165" s="1117"/>
      <c r="S165" s="1117"/>
      <c r="T165" s="1117"/>
      <c r="U165" s="1117"/>
      <c r="V165" s="1117"/>
      <c r="W165" s="1117"/>
      <c r="X165" s="1117"/>
      <c r="Y165" s="1117"/>
      <c r="Z165" s="1117"/>
      <c r="AA165" s="1117"/>
      <c r="AB165" s="1117"/>
      <c r="AC165" s="1117"/>
      <c r="AD165" s="1117"/>
      <c r="AE165" s="1117"/>
      <c r="AF165" s="1117"/>
      <c r="AG165" s="1117"/>
      <c r="AH165" s="1117"/>
    </row>
    <row r="166" spans="1:34" ht="15.75">
      <c r="A166" s="1117" t="s">
        <v>1667</v>
      </c>
      <c r="B166" s="1117"/>
      <c r="C166" s="1117"/>
      <c r="D166" s="1117"/>
      <c r="E166" s="1117"/>
      <c r="F166" s="1117"/>
      <c r="G166" s="1117"/>
      <c r="H166" s="1117"/>
      <c r="I166" s="1117"/>
      <c r="J166" s="1117"/>
      <c r="K166" s="1117"/>
      <c r="L166" s="1117"/>
      <c r="M166" s="1117"/>
      <c r="N166" s="1117"/>
      <c r="O166" s="1117"/>
      <c r="P166" s="1117"/>
      <c r="Q166" s="1117"/>
      <c r="R166" s="1117"/>
      <c r="S166" s="1117"/>
      <c r="T166" s="1117"/>
      <c r="U166" s="1117"/>
      <c r="V166" s="1117"/>
      <c r="W166" s="1117"/>
      <c r="X166" s="1117"/>
      <c r="Y166" s="1117"/>
      <c r="Z166" s="1117"/>
      <c r="AA166" s="1117"/>
      <c r="AB166" s="1117"/>
      <c r="AC166" s="1117"/>
      <c r="AD166" s="1117"/>
      <c r="AE166" s="1117"/>
      <c r="AF166" s="1117"/>
      <c r="AG166" s="1117"/>
      <c r="AH166" s="1117"/>
    </row>
    <row r="167" spans="1:34" ht="15.75">
      <c r="A167" s="915" t="s">
        <v>1608</v>
      </c>
      <c r="B167" s="976"/>
      <c r="C167" s="976"/>
      <c r="D167" s="976"/>
      <c r="E167" s="976"/>
      <c r="F167" s="976"/>
      <c r="G167" s="976"/>
      <c r="H167" s="976"/>
      <c r="I167" s="976"/>
      <c r="J167" s="976"/>
      <c r="K167" s="976"/>
      <c r="L167" s="976"/>
      <c r="M167" s="976"/>
      <c r="N167" s="976"/>
      <c r="O167" s="976"/>
      <c r="P167" s="976"/>
      <c r="Q167" s="976"/>
      <c r="R167" s="976"/>
      <c r="S167" s="976"/>
      <c r="T167" s="976"/>
      <c r="U167" s="976"/>
      <c r="V167" s="976"/>
      <c r="W167" s="976"/>
      <c r="X167" s="976"/>
      <c r="Y167" s="976"/>
      <c r="Z167" s="976"/>
      <c r="AA167" s="976"/>
      <c r="AB167" s="976"/>
      <c r="AC167" s="976"/>
      <c r="AD167" s="976"/>
      <c r="AE167" s="976"/>
      <c r="AF167" s="976"/>
      <c r="AG167" s="976"/>
      <c r="AH167" s="976"/>
    </row>
    <row r="168" spans="1:34" ht="15.75">
      <c r="A168" s="902" t="s">
        <v>1681</v>
      </c>
      <c r="J168" s="976"/>
      <c r="K168" s="976"/>
      <c r="L168" s="976"/>
      <c r="M168" s="976"/>
      <c r="N168" s="976"/>
      <c r="O168" s="976"/>
      <c r="P168" s="976"/>
      <c r="Q168" s="976"/>
      <c r="R168" s="976"/>
      <c r="S168" s="976"/>
      <c r="T168" s="976"/>
      <c r="U168" s="976"/>
      <c r="V168" s="976"/>
      <c r="W168" s="976"/>
      <c r="X168" s="976"/>
      <c r="Y168" s="976"/>
      <c r="Z168" s="976"/>
      <c r="AA168" s="976"/>
      <c r="AB168" s="976"/>
      <c r="AC168" s="976"/>
      <c r="AD168" s="976"/>
      <c r="AE168" s="976"/>
      <c r="AF168" s="976"/>
      <c r="AG168" s="976"/>
      <c r="AH168" s="976"/>
    </row>
    <row r="169" spans="1:34">
      <c r="A169" s="1107" t="s">
        <v>129</v>
      </c>
      <c r="B169" s="1104" t="s">
        <v>1610</v>
      </c>
      <c r="C169" s="989" t="s">
        <v>1618</v>
      </c>
      <c r="D169" s="1121" t="s">
        <v>1619</v>
      </c>
      <c r="E169" s="1122"/>
      <c r="F169" s="1122"/>
      <c r="G169" s="1122"/>
      <c r="H169" s="1122"/>
      <c r="I169" s="1122"/>
      <c r="J169" s="1122"/>
      <c r="K169" s="1122"/>
      <c r="L169" s="1122"/>
      <c r="M169" s="1122"/>
      <c r="N169" s="1122"/>
      <c r="O169" s="1122"/>
      <c r="P169" s="1122"/>
      <c r="Q169" s="1122"/>
      <c r="R169" s="1122"/>
      <c r="S169" s="1122"/>
      <c r="T169" s="1122"/>
      <c r="U169" s="1122"/>
      <c r="V169" s="1122"/>
      <c r="W169" s="1122"/>
      <c r="X169" s="1122"/>
      <c r="Y169" s="1122"/>
      <c r="Z169" s="1122"/>
      <c r="AA169" s="1122"/>
      <c r="AB169" s="1122"/>
      <c r="AC169" s="1122"/>
      <c r="AD169" s="1122"/>
      <c r="AE169" s="1122"/>
      <c r="AF169" s="1122"/>
      <c r="AG169" s="1122"/>
      <c r="AH169" s="1123"/>
    </row>
    <row r="170" spans="1:34">
      <c r="A170" s="1269"/>
      <c r="B170" s="1270"/>
      <c r="C170" s="1160">
        <v>42491</v>
      </c>
      <c r="D170" s="954" t="s">
        <v>1611</v>
      </c>
      <c r="E170" s="894" t="s">
        <v>1612</v>
      </c>
      <c r="F170" s="894" t="s">
        <v>1613</v>
      </c>
      <c r="G170" s="894" t="s">
        <v>1614</v>
      </c>
      <c r="H170" s="894" t="s">
        <v>1615</v>
      </c>
      <c r="I170" s="954" t="s">
        <v>1616</v>
      </c>
      <c r="J170" s="954" t="s">
        <v>1617</v>
      </c>
      <c r="K170" s="894" t="s">
        <v>1611</v>
      </c>
      <c r="L170" s="894" t="s">
        <v>1612</v>
      </c>
      <c r="M170" s="894" t="s">
        <v>1613</v>
      </c>
      <c r="N170" s="894" t="s">
        <v>1614</v>
      </c>
      <c r="O170" s="894" t="s">
        <v>1615</v>
      </c>
      <c r="P170" s="954" t="s">
        <v>1616</v>
      </c>
      <c r="Q170" s="954" t="s">
        <v>1617</v>
      </c>
      <c r="R170" s="894" t="s">
        <v>1611</v>
      </c>
      <c r="S170" s="894" t="s">
        <v>1612</v>
      </c>
      <c r="T170" s="894" t="s">
        <v>1613</v>
      </c>
      <c r="U170" s="894" t="s">
        <v>1614</v>
      </c>
      <c r="V170" s="894" t="s">
        <v>1615</v>
      </c>
      <c r="W170" s="954" t="s">
        <v>1616</v>
      </c>
      <c r="X170" s="954" t="s">
        <v>1617</v>
      </c>
      <c r="Y170" s="894" t="s">
        <v>1611</v>
      </c>
      <c r="Z170" s="894" t="s">
        <v>1612</v>
      </c>
      <c r="AA170" s="894" t="s">
        <v>1613</v>
      </c>
      <c r="AB170" s="894" t="s">
        <v>1614</v>
      </c>
      <c r="AC170" s="894" t="s">
        <v>1615</v>
      </c>
      <c r="AD170" s="954" t="s">
        <v>1616</v>
      </c>
      <c r="AE170" s="954" t="s">
        <v>1617</v>
      </c>
      <c r="AF170" s="894" t="s">
        <v>1611</v>
      </c>
      <c r="AG170" s="894" t="s">
        <v>1612</v>
      </c>
      <c r="AH170" s="894" t="s">
        <v>1613</v>
      </c>
    </row>
    <row r="171" spans="1:34">
      <c r="A171" s="1108"/>
      <c r="B171" s="1105"/>
      <c r="C171" s="1161"/>
      <c r="D171" s="968">
        <v>1</v>
      </c>
      <c r="E171" s="894">
        <v>2</v>
      </c>
      <c r="F171" s="894">
        <v>3</v>
      </c>
      <c r="G171" s="894">
        <v>4</v>
      </c>
      <c r="H171" s="894">
        <v>5</v>
      </c>
      <c r="I171" s="954">
        <v>6</v>
      </c>
      <c r="J171" s="954">
        <v>7</v>
      </c>
      <c r="K171" s="894">
        <v>8</v>
      </c>
      <c r="L171" s="894">
        <v>9</v>
      </c>
      <c r="M171" s="894">
        <v>10</v>
      </c>
      <c r="N171" s="894">
        <v>11</v>
      </c>
      <c r="O171" s="894">
        <v>12</v>
      </c>
      <c r="P171" s="954">
        <v>13</v>
      </c>
      <c r="Q171" s="954">
        <v>14</v>
      </c>
      <c r="R171" s="894">
        <v>15</v>
      </c>
      <c r="S171" s="894">
        <v>16</v>
      </c>
      <c r="T171" s="894">
        <v>17</v>
      </c>
      <c r="U171" s="894">
        <v>18</v>
      </c>
      <c r="V171" s="894">
        <v>19</v>
      </c>
      <c r="W171" s="954">
        <v>20</v>
      </c>
      <c r="X171" s="954">
        <v>21</v>
      </c>
      <c r="Y171" s="894">
        <v>22</v>
      </c>
      <c r="Z171" s="987">
        <v>23</v>
      </c>
      <c r="AA171" s="987">
        <v>24</v>
      </c>
      <c r="AB171" s="894">
        <v>25</v>
      </c>
      <c r="AC171" s="894">
        <v>26</v>
      </c>
      <c r="AD171" s="954">
        <v>27</v>
      </c>
      <c r="AE171" s="954">
        <v>28</v>
      </c>
      <c r="AF171" s="894">
        <v>29</v>
      </c>
      <c r="AG171" s="894">
        <v>30</v>
      </c>
      <c r="AH171" s="894">
        <v>31</v>
      </c>
    </row>
    <row r="172" spans="1:34">
      <c r="A172" s="1136">
        <v>15</v>
      </c>
      <c r="B172" s="931" t="s">
        <v>1609</v>
      </c>
      <c r="C172" s="1263">
        <v>42491</v>
      </c>
      <c r="D172" s="907"/>
      <c r="E172" s="934" t="s">
        <v>1659</v>
      </c>
      <c r="F172" s="932"/>
      <c r="G172" s="933"/>
      <c r="H172" s="933"/>
      <c r="I172" s="933"/>
      <c r="J172" s="933"/>
      <c r="K172" s="933"/>
      <c r="L172" s="933"/>
      <c r="M172" s="933"/>
      <c r="N172" s="933"/>
      <c r="O172" s="933"/>
      <c r="P172" s="933"/>
      <c r="Q172" s="933"/>
      <c r="R172" s="933"/>
      <c r="S172" s="933"/>
      <c r="T172" s="933"/>
      <c r="U172" s="933"/>
      <c r="V172" s="933"/>
      <c r="W172" s="933"/>
      <c r="X172" s="933"/>
      <c r="Y172" s="933"/>
      <c r="Z172" s="933"/>
      <c r="AA172" s="933"/>
      <c r="AB172" s="900"/>
      <c r="AC172" s="900"/>
      <c r="AD172" s="900"/>
      <c r="AE172" s="900"/>
      <c r="AF172" s="900"/>
      <c r="AG172" s="900"/>
      <c r="AH172" s="900"/>
    </row>
    <row r="173" spans="1:34">
      <c r="A173" s="1136"/>
      <c r="B173" s="931" t="s">
        <v>1622</v>
      </c>
      <c r="C173" s="1264"/>
      <c r="D173" s="907"/>
      <c r="E173" s="933"/>
      <c r="F173" s="934" t="s">
        <v>1659</v>
      </c>
      <c r="G173" s="932"/>
      <c r="H173" s="933"/>
      <c r="I173" s="932"/>
      <c r="J173" s="933"/>
      <c r="K173" s="933"/>
      <c r="L173" s="933"/>
      <c r="M173" s="933"/>
      <c r="N173" s="933"/>
      <c r="O173" s="933"/>
      <c r="P173" s="933"/>
      <c r="Q173" s="933"/>
      <c r="R173" s="933"/>
      <c r="S173" s="933"/>
      <c r="T173" s="933"/>
      <c r="U173" s="933"/>
      <c r="V173" s="933"/>
      <c r="W173" s="933"/>
      <c r="X173" s="933"/>
      <c r="Y173" s="933"/>
      <c r="Z173" s="933"/>
      <c r="AA173" s="933"/>
      <c r="AB173" s="900"/>
      <c r="AC173" s="900"/>
      <c r="AD173" s="900"/>
      <c r="AE173" s="900"/>
      <c r="AF173" s="900"/>
      <c r="AG173" s="900"/>
      <c r="AH173" s="900"/>
    </row>
    <row r="174" spans="1:34">
      <c r="A174" s="1136"/>
      <c r="B174" s="931" t="s">
        <v>1623</v>
      </c>
      <c r="C174" s="1264"/>
      <c r="D174" s="907"/>
      <c r="E174" s="933"/>
      <c r="F174" s="932"/>
      <c r="G174" s="934" t="s">
        <v>1659</v>
      </c>
      <c r="H174" s="932"/>
      <c r="I174" s="932"/>
      <c r="J174" s="933"/>
      <c r="K174" s="933"/>
      <c r="L174" s="933"/>
      <c r="M174" s="933"/>
      <c r="N174" s="933"/>
      <c r="O174" s="933"/>
      <c r="P174" s="933"/>
      <c r="Q174" s="933"/>
      <c r="R174" s="933"/>
      <c r="S174" s="933"/>
      <c r="T174" s="933"/>
      <c r="U174" s="933"/>
      <c r="V174" s="933"/>
      <c r="W174" s="933"/>
      <c r="X174" s="933"/>
      <c r="Y174" s="933"/>
      <c r="Z174" s="933"/>
      <c r="AA174" s="933"/>
      <c r="AB174" s="900"/>
      <c r="AC174" s="900"/>
      <c r="AD174" s="900"/>
      <c r="AE174" s="900"/>
      <c r="AF174" s="900"/>
      <c r="AG174" s="900"/>
      <c r="AH174" s="900"/>
    </row>
    <row r="175" spans="1:34">
      <c r="A175" s="1136"/>
      <c r="B175" s="931" t="s">
        <v>1624</v>
      </c>
      <c r="C175" s="1264"/>
      <c r="D175" s="907"/>
      <c r="E175" s="933"/>
      <c r="F175" s="932"/>
      <c r="G175" s="932"/>
      <c r="H175" s="934" t="s">
        <v>1659</v>
      </c>
      <c r="I175" s="932"/>
      <c r="J175" s="932"/>
      <c r="K175" s="932"/>
      <c r="L175" s="933"/>
      <c r="M175" s="933"/>
      <c r="N175" s="933"/>
      <c r="O175" s="933"/>
      <c r="P175" s="933"/>
      <c r="Q175" s="933"/>
      <c r="R175" s="933"/>
      <c r="S175" s="933"/>
      <c r="T175" s="933"/>
      <c r="U175" s="933"/>
      <c r="V175" s="933"/>
      <c r="W175" s="933"/>
      <c r="X175" s="933"/>
      <c r="Y175" s="933"/>
      <c r="Z175" s="933"/>
      <c r="AA175" s="933"/>
      <c r="AB175" s="900"/>
      <c r="AC175" s="900"/>
      <c r="AD175" s="900"/>
      <c r="AE175" s="900"/>
      <c r="AF175" s="900"/>
      <c r="AG175" s="900"/>
      <c r="AH175" s="900"/>
    </row>
    <row r="176" spans="1:34">
      <c r="A176" s="1136"/>
      <c r="B176" s="931" t="s">
        <v>1625</v>
      </c>
      <c r="C176" s="1264"/>
      <c r="D176" s="907"/>
      <c r="E176" s="933"/>
      <c r="F176" s="935"/>
      <c r="G176" s="932"/>
      <c r="H176" s="933"/>
      <c r="I176" s="935"/>
      <c r="J176" s="935"/>
      <c r="K176" s="934" t="s">
        <v>1659</v>
      </c>
      <c r="L176" s="933"/>
      <c r="M176" s="932"/>
      <c r="N176" s="933"/>
      <c r="O176" s="933"/>
      <c r="P176" s="933"/>
      <c r="Q176" s="933"/>
      <c r="R176" s="933"/>
      <c r="S176" s="933"/>
      <c r="T176" s="933"/>
      <c r="U176" s="933"/>
      <c r="V176" s="933"/>
      <c r="W176" s="933"/>
      <c r="X176" s="933"/>
      <c r="Y176" s="933"/>
      <c r="Z176" s="933"/>
      <c r="AA176" s="933"/>
      <c r="AB176" s="900"/>
      <c r="AC176" s="900"/>
      <c r="AD176" s="900"/>
      <c r="AE176" s="900"/>
      <c r="AF176" s="900"/>
      <c r="AG176" s="900"/>
      <c r="AH176" s="900"/>
    </row>
    <row r="177" spans="1:34">
      <c r="A177" s="1136"/>
      <c r="B177" s="931" t="s">
        <v>1626</v>
      </c>
      <c r="C177" s="1264"/>
      <c r="D177" s="907"/>
      <c r="E177" s="933"/>
      <c r="F177" s="933"/>
      <c r="G177" s="932"/>
      <c r="H177" s="933"/>
      <c r="I177" s="935"/>
      <c r="J177" s="935"/>
      <c r="K177" s="932"/>
      <c r="L177" s="934" t="s">
        <v>1659</v>
      </c>
      <c r="M177" s="932"/>
      <c r="N177" s="933"/>
      <c r="O177" s="933"/>
      <c r="P177" s="933"/>
      <c r="Q177" s="933"/>
      <c r="R177" s="933"/>
      <c r="S177" s="933"/>
      <c r="T177" s="933"/>
      <c r="U177" s="933"/>
      <c r="V177" s="933"/>
      <c r="W177" s="933"/>
      <c r="X177" s="933"/>
      <c r="Y177" s="933"/>
      <c r="Z177" s="933"/>
      <c r="AA177" s="933"/>
      <c r="AB177" s="900"/>
      <c r="AC177" s="900"/>
      <c r="AD177" s="900"/>
      <c r="AE177" s="900"/>
      <c r="AF177" s="900"/>
      <c r="AG177" s="900"/>
      <c r="AH177" s="900"/>
    </row>
    <row r="178" spans="1:34">
      <c r="A178" s="1136"/>
      <c r="B178" s="931" t="s">
        <v>1627</v>
      </c>
      <c r="C178" s="1264"/>
      <c r="D178" s="899"/>
      <c r="E178" s="935"/>
      <c r="F178" s="935"/>
      <c r="G178" s="935"/>
      <c r="H178" s="935"/>
      <c r="I178" s="933"/>
      <c r="J178" s="932"/>
      <c r="K178" s="932"/>
      <c r="L178" s="933"/>
      <c r="M178" s="934" t="s">
        <v>1659</v>
      </c>
      <c r="N178" s="932"/>
      <c r="O178" s="933"/>
      <c r="P178" s="932"/>
      <c r="Q178" s="933"/>
      <c r="R178" s="933"/>
      <c r="S178" s="935"/>
      <c r="T178" s="935"/>
      <c r="U178" s="935"/>
      <c r="V178" s="935"/>
      <c r="W178" s="935"/>
      <c r="X178" s="935"/>
      <c r="Y178" s="935"/>
      <c r="Z178" s="935"/>
      <c r="AA178" s="935"/>
      <c r="AB178" s="912"/>
      <c r="AC178" s="912"/>
      <c r="AD178" s="912"/>
      <c r="AE178" s="912"/>
      <c r="AF178" s="912"/>
      <c r="AG178" s="912"/>
      <c r="AH178" s="912"/>
    </row>
    <row r="179" spans="1:34">
      <c r="A179" s="1136"/>
      <c r="B179" s="931" t="s">
        <v>1628</v>
      </c>
      <c r="C179" s="1264"/>
      <c r="D179" s="900"/>
      <c r="E179" s="933"/>
      <c r="F179" s="933"/>
      <c r="G179" s="933"/>
      <c r="H179" s="933"/>
      <c r="I179" s="933"/>
      <c r="J179" s="932"/>
      <c r="K179" s="932"/>
      <c r="L179" s="933"/>
      <c r="M179" s="932"/>
      <c r="N179" s="934" t="s">
        <v>1659</v>
      </c>
      <c r="O179" s="932"/>
      <c r="P179" s="932"/>
      <c r="Q179" s="933"/>
      <c r="R179" s="933"/>
      <c r="S179" s="933"/>
      <c r="T179" s="935"/>
      <c r="U179" s="933"/>
      <c r="V179" s="933"/>
      <c r="W179" s="933"/>
      <c r="X179" s="933"/>
      <c r="Y179" s="933"/>
      <c r="Z179" s="933"/>
      <c r="AA179" s="933"/>
      <c r="AB179" s="900"/>
      <c r="AC179" s="900"/>
      <c r="AD179" s="900"/>
      <c r="AE179" s="900"/>
      <c r="AF179" s="900"/>
      <c r="AG179" s="900"/>
      <c r="AH179" s="900"/>
    </row>
    <row r="180" spans="1:34">
      <c r="A180" s="1136"/>
      <c r="B180" s="931" t="s">
        <v>1629</v>
      </c>
      <c r="C180" s="1264"/>
      <c r="D180" s="899"/>
      <c r="E180" s="935"/>
      <c r="F180" s="935"/>
      <c r="G180" s="935"/>
      <c r="H180" s="935"/>
      <c r="I180" s="935"/>
      <c r="J180" s="935"/>
      <c r="K180" s="932"/>
      <c r="L180" s="933"/>
      <c r="M180" s="932"/>
      <c r="N180" s="932"/>
      <c r="O180" s="934" t="s">
        <v>1659</v>
      </c>
      <c r="P180" s="932"/>
      <c r="Q180" s="932"/>
      <c r="R180" s="932"/>
      <c r="S180" s="933"/>
      <c r="T180" s="933"/>
      <c r="U180" s="935"/>
      <c r="V180" s="935"/>
      <c r="W180" s="935"/>
      <c r="X180" s="935"/>
      <c r="Y180" s="935"/>
      <c r="Z180" s="935"/>
      <c r="AA180" s="935"/>
      <c r="AB180" s="912"/>
      <c r="AC180" s="912"/>
      <c r="AD180" s="912"/>
      <c r="AE180" s="912"/>
      <c r="AF180" s="912"/>
      <c r="AG180" s="912"/>
      <c r="AH180" s="912"/>
    </row>
    <row r="181" spans="1:34">
      <c r="A181" s="1136"/>
      <c r="B181" s="931" t="s">
        <v>1630</v>
      </c>
      <c r="C181" s="1264"/>
      <c r="D181" s="899"/>
      <c r="E181" s="935"/>
      <c r="F181" s="935"/>
      <c r="G181" s="935"/>
      <c r="H181" s="935"/>
      <c r="I181" s="935"/>
      <c r="J181" s="935"/>
      <c r="K181" s="932"/>
      <c r="L181" s="933"/>
      <c r="M181" s="935"/>
      <c r="N181" s="932"/>
      <c r="O181" s="933"/>
      <c r="P181" s="935"/>
      <c r="Q181" s="935"/>
      <c r="R181" s="934" t="s">
        <v>1659</v>
      </c>
      <c r="S181" s="933"/>
      <c r="T181" s="933"/>
      <c r="U181" s="935"/>
      <c r="V181" s="935"/>
      <c r="W181" s="935"/>
      <c r="X181" s="935"/>
      <c r="Y181" s="935"/>
      <c r="Z181" s="935"/>
      <c r="AA181" s="935"/>
      <c r="AB181" s="912"/>
      <c r="AC181" s="912"/>
      <c r="AD181" s="912"/>
      <c r="AE181" s="912"/>
      <c r="AF181" s="912"/>
      <c r="AG181" s="912"/>
      <c r="AH181" s="912"/>
    </row>
    <row r="182" spans="1:34">
      <c r="A182" s="1114"/>
      <c r="B182" s="1265"/>
      <c r="C182" s="1263">
        <v>42522</v>
      </c>
      <c r="D182" s="894" t="s">
        <v>1614</v>
      </c>
      <c r="E182" s="894" t="s">
        <v>1615</v>
      </c>
      <c r="F182" s="954" t="s">
        <v>1616</v>
      </c>
      <c r="G182" s="954" t="s">
        <v>1617</v>
      </c>
      <c r="H182" s="894" t="s">
        <v>1611</v>
      </c>
      <c r="I182" s="894" t="s">
        <v>1612</v>
      </c>
      <c r="J182" s="894" t="s">
        <v>1613</v>
      </c>
      <c r="K182" s="894" t="s">
        <v>1614</v>
      </c>
      <c r="L182" s="894" t="s">
        <v>1615</v>
      </c>
      <c r="M182" s="954" t="s">
        <v>1616</v>
      </c>
      <c r="N182" s="954" t="s">
        <v>1617</v>
      </c>
      <c r="O182" s="894" t="s">
        <v>1611</v>
      </c>
      <c r="P182" s="894" t="s">
        <v>1612</v>
      </c>
      <c r="Q182" s="894" t="s">
        <v>1613</v>
      </c>
      <c r="R182" s="894" t="s">
        <v>1614</v>
      </c>
      <c r="S182" s="894" t="s">
        <v>1615</v>
      </c>
      <c r="T182" s="954" t="s">
        <v>1616</v>
      </c>
      <c r="U182" s="954" t="s">
        <v>1617</v>
      </c>
      <c r="V182" s="894" t="s">
        <v>1611</v>
      </c>
      <c r="W182" s="894" t="s">
        <v>1612</v>
      </c>
      <c r="X182" s="894" t="s">
        <v>1613</v>
      </c>
      <c r="Y182" s="894" t="s">
        <v>1614</v>
      </c>
      <c r="Z182" s="894" t="s">
        <v>1615</v>
      </c>
      <c r="AA182" s="954" t="s">
        <v>1616</v>
      </c>
      <c r="AB182" s="954" t="s">
        <v>1617</v>
      </c>
      <c r="AC182" s="894" t="s">
        <v>1611</v>
      </c>
      <c r="AD182" s="894" t="s">
        <v>1612</v>
      </c>
      <c r="AE182" s="894" t="s">
        <v>1613</v>
      </c>
      <c r="AF182" s="894" t="s">
        <v>1614</v>
      </c>
      <c r="AG182" s="894" t="s">
        <v>1615</v>
      </c>
      <c r="AH182" s="894"/>
    </row>
    <row r="183" spans="1:34">
      <c r="A183" s="1116"/>
      <c r="B183" s="1266"/>
      <c r="C183" s="1266"/>
      <c r="D183" s="895">
        <v>1</v>
      </c>
      <c r="E183" s="894">
        <v>2</v>
      </c>
      <c r="F183" s="954">
        <v>3</v>
      </c>
      <c r="G183" s="954">
        <v>4</v>
      </c>
      <c r="H183" s="894">
        <v>5</v>
      </c>
      <c r="I183" s="894">
        <v>6</v>
      </c>
      <c r="J183" s="894">
        <v>7</v>
      </c>
      <c r="K183" s="894">
        <v>8</v>
      </c>
      <c r="L183" s="894">
        <v>9</v>
      </c>
      <c r="M183" s="954">
        <v>10</v>
      </c>
      <c r="N183" s="954">
        <v>11</v>
      </c>
      <c r="O183" s="894">
        <v>12</v>
      </c>
      <c r="P183" s="894">
        <v>13</v>
      </c>
      <c r="Q183" s="894">
        <v>14</v>
      </c>
      <c r="R183" s="894">
        <v>15</v>
      </c>
      <c r="S183" s="894">
        <v>16</v>
      </c>
      <c r="T183" s="954">
        <v>17</v>
      </c>
      <c r="U183" s="954">
        <v>18</v>
      </c>
      <c r="V183" s="894">
        <v>19</v>
      </c>
      <c r="W183" s="894">
        <v>20</v>
      </c>
      <c r="X183" s="894">
        <v>21</v>
      </c>
      <c r="Y183" s="894">
        <v>22</v>
      </c>
      <c r="Z183" s="894">
        <v>23</v>
      </c>
      <c r="AA183" s="954">
        <v>24</v>
      </c>
      <c r="AB183" s="954">
        <v>25</v>
      </c>
      <c r="AC183" s="894">
        <v>26</v>
      </c>
      <c r="AD183" s="894">
        <v>27</v>
      </c>
      <c r="AE183" s="894">
        <v>28</v>
      </c>
      <c r="AF183" s="894">
        <v>29</v>
      </c>
      <c r="AG183" s="894">
        <v>30</v>
      </c>
      <c r="AH183" s="894"/>
    </row>
    <row r="184" spans="1:34">
      <c r="A184" s="1124">
        <v>16</v>
      </c>
      <c r="B184" s="931" t="s">
        <v>1609</v>
      </c>
      <c r="C184" s="1267">
        <v>42522</v>
      </c>
      <c r="D184" s="934" t="s">
        <v>1660</v>
      </c>
      <c r="E184" s="900"/>
      <c r="F184" s="913"/>
      <c r="G184" s="900"/>
      <c r="H184" s="900"/>
      <c r="I184" s="912"/>
      <c r="J184" s="912"/>
      <c r="K184" s="912"/>
      <c r="L184" s="912"/>
      <c r="M184" s="912"/>
      <c r="N184" s="912"/>
      <c r="O184" s="912"/>
      <c r="P184" s="912"/>
      <c r="Q184" s="912"/>
      <c r="R184" s="912"/>
      <c r="S184" s="912"/>
      <c r="T184" s="913"/>
      <c r="U184" s="912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912"/>
      <c r="AH184" s="912"/>
    </row>
    <row r="185" spans="1:34">
      <c r="A185" s="1124"/>
      <c r="B185" s="931" t="s">
        <v>1622</v>
      </c>
      <c r="C185" s="1268"/>
      <c r="D185" s="913"/>
      <c r="E185" s="934" t="s">
        <v>1660</v>
      </c>
      <c r="F185" s="913"/>
      <c r="G185" s="900"/>
      <c r="H185" s="900"/>
      <c r="I185" s="900"/>
      <c r="J185" s="900"/>
      <c r="K185" s="900"/>
      <c r="L185" s="912"/>
      <c r="M185" s="912"/>
      <c r="N185" s="912"/>
      <c r="O185" s="912"/>
      <c r="P185" s="912"/>
      <c r="Q185" s="912"/>
      <c r="R185" s="912"/>
      <c r="S185" s="912"/>
      <c r="T185" s="913"/>
      <c r="U185" s="912"/>
      <c r="V185" s="900"/>
      <c r="W185" s="912"/>
      <c r="X185" s="912"/>
      <c r="Y185" s="912"/>
      <c r="Z185" s="912"/>
      <c r="AA185" s="912"/>
      <c r="AB185" s="912"/>
      <c r="AC185" s="912"/>
      <c r="AD185" s="912"/>
      <c r="AE185" s="912"/>
      <c r="AF185" s="912"/>
      <c r="AG185" s="912"/>
      <c r="AH185" s="912"/>
    </row>
    <row r="186" spans="1:34">
      <c r="A186" s="1124"/>
      <c r="B186" s="931" t="s">
        <v>1623</v>
      </c>
      <c r="C186" s="1268"/>
      <c r="D186" s="913"/>
      <c r="E186" s="900"/>
      <c r="F186" s="913"/>
      <c r="G186" s="900"/>
      <c r="H186" s="934" t="s">
        <v>1660</v>
      </c>
      <c r="I186" s="900"/>
      <c r="J186" s="913"/>
      <c r="K186" s="900"/>
      <c r="L186" s="900"/>
      <c r="M186" s="912"/>
      <c r="N186" s="912"/>
      <c r="O186" s="912"/>
      <c r="P186" s="912"/>
      <c r="Q186" s="912"/>
      <c r="R186" s="912"/>
      <c r="S186" s="912"/>
      <c r="T186" s="913"/>
      <c r="U186" s="912"/>
      <c r="V186" s="900"/>
      <c r="W186" s="912"/>
      <c r="X186" s="912"/>
      <c r="Y186" s="912"/>
      <c r="Z186" s="912"/>
      <c r="AA186" s="912"/>
      <c r="AB186" s="912"/>
      <c r="AC186" s="912"/>
      <c r="AD186" s="912"/>
      <c r="AE186" s="912"/>
      <c r="AF186" s="912"/>
      <c r="AG186" s="912"/>
      <c r="AH186" s="912"/>
    </row>
    <row r="187" spans="1:34">
      <c r="A187" s="1124"/>
      <c r="B187" s="931" t="s">
        <v>1624</v>
      </c>
      <c r="C187" s="1268"/>
      <c r="D187" s="913"/>
      <c r="E187" s="900"/>
      <c r="F187" s="913"/>
      <c r="G187" s="913"/>
      <c r="H187" s="913"/>
      <c r="I187" s="934" t="s">
        <v>1660</v>
      </c>
      <c r="J187" s="913"/>
      <c r="K187" s="900"/>
      <c r="L187" s="900"/>
      <c r="M187" s="912"/>
      <c r="N187" s="912"/>
      <c r="O187" s="912"/>
      <c r="P187" s="912"/>
      <c r="Q187" s="912"/>
      <c r="R187" s="912"/>
      <c r="S187" s="912"/>
      <c r="T187" s="913"/>
      <c r="U187" s="912"/>
      <c r="V187" s="900"/>
      <c r="W187" s="912"/>
      <c r="X187" s="912"/>
      <c r="Y187" s="912"/>
      <c r="Z187" s="912"/>
      <c r="AA187" s="912"/>
      <c r="AB187" s="912"/>
      <c r="AC187" s="912"/>
      <c r="AD187" s="912"/>
      <c r="AE187" s="912"/>
      <c r="AF187" s="912"/>
      <c r="AG187" s="912"/>
      <c r="AH187" s="912"/>
    </row>
    <row r="188" spans="1:34">
      <c r="A188" s="1124"/>
      <c r="B188" s="931" t="s">
        <v>1625</v>
      </c>
      <c r="C188" s="1268"/>
      <c r="D188" s="913"/>
      <c r="E188" s="900"/>
      <c r="F188" s="912"/>
      <c r="G188" s="912"/>
      <c r="H188" s="913"/>
      <c r="I188" s="900"/>
      <c r="J188" s="934" t="s">
        <v>1660</v>
      </c>
      <c r="K188" s="900"/>
      <c r="L188" s="900"/>
      <c r="M188" s="912"/>
      <c r="N188" s="912"/>
      <c r="O188" s="912"/>
      <c r="P188" s="912"/>
      <c r="Q188" s="912"/>
      <c r="R188" s="912"/>
      <c r="S188" s="912"/>
      <c r="T188" s="913"/>
      <c r="U188" s="912"/>
      <c r="V188" s="900"/>
      <c r="W188" s="912"/>
      <c r="X188" s="912"/>
      <c r="Y188" s="912"/>
      <c r="Z188" s="912"/>
      <c r="AA188" s="912"/>
      <c r="AB188" s="912"/>
      <c r="AC188" s="912"/>
      <c r="AD188" s="912"/>
      <c r="AE188" s="912"/>
      <c r="AF188" s="912"/>
      <c r="AG188" s="912"/>
      <c r="AH188" s="912"/>
    </row>
    <row r="189" spans="1:34">
      <c r="A189" s="1124"/>
      <c r="B189" s="931" t="s">
        <v>1626</v>
      </c>
      <c r="C189" s="1268"/>
      <c r="D189" s="912"/>
      <c r="E189" s="912"/>
      <c r="F189" s="912"/>
      <c r="G189" s="912"/>
      <c r="H189" s="913"/>
      <c r="I189" s="900"/>
      <c r="J189" s="913"/>
      <c r="K189" s="934" t="s">
        <v>1660</v>
      </c>
      <c r="L189" s="900"/>
      <c r="M189" s="913"/>
      <c r="N189" s="900"/>
      <c r="O189" s="900"/>
      <c r="P189" s="912"/>
      <c r="Q189" s="912"/>
      <c r="R189" s="912"/>
      <c r="S189" s="912"/>
      <c r="T189" s="913"/>
      <c r="U189" s="912"/>
      <c r="V189" s="900"/>
      <c r="W189" s="912"/>
      <c r="X189" s="912"/>
      <c r="Y189" s="912"/>
      <c r="Z189" s="912"/>
      <c r="AA189" s="912"/>
      <c r="AB189" s="912"/>
      <c r="AC189" s="912"/>
      <c r="AD189" s="912"/>
      <c r="AE189" s="912"/>
      <c r="AF189" s="912"/>
      <c r="AG189" s="912"/>
      <c r="AH189" s="912"/>
    </row>
    <row r="190" spans="1:34">
      <c r="A190" s="1124"/>
      <c r="B190" s="931" t="s">
        <v>1627</v>
      </c>
      <c r="C190" s="1268"/>
      <c r="D190" s="912"/>
      <c r="E190" s="912"/>
      <c r="F190" s="912"/>
      <c r="G190" s="912"/>
      <c r="H190" s="913"/>
      <c r="I190" s="900"/>
      <c r="J190" s="912"/>
      <c r="K190" s="913"/>
      <c r="L190" s="934" t="s">
        <v>1660</v>
      </c>
      <c r="M190" s="913"/>
      <c r="N190" s="900"/>
      <c r="O190" s="900"/>
      <c r="P190" s="900"/>
      <c r="Q190" s="900"/>
      <c r="R190" s="900"/>
      <c r="S190" s="912"/>
      <c r="T190" s="913"/>
      <c r="U190" s="912"/>
      <c r="V190" s="900"/>
      <c r="W190" s="912"/>
      <c r="X190" s="912"/>
      <c r="Y190" s="912"/>
      <c r="Z190" s="912"/>
      <c r="AA190" s="912"/>
      <c r="AB190" s="912"/>
      <c r="AC190" s="912"/>
      <c r="AD190" s="912"/>
      <c r="AE190" s="912"/>
      <c r="AF190" s="912"/>
      <c r="AG190" s="912"/>
      <c r="AH190" s="912"/>
    </row>
    <row r="191" spans="1:34">
      <c r="A191" s="1124"/>
      <c r="B191" s="931" t="s">
        <v>1628</v>
      </c>
      <c r="C191" s="1268"/>
      <c r="D191" s="912"/>
      <c r="E191" s="912"/>
      <c r="F191" s="912"/>
      <c r="G191" s="912"/>
      <c r="H191" s="912"/>
      <c r="I191" s="912"/>
      <c r="J191" s="912"/>
      <c r="K191" s="913"/>
      <c r="L191" s="900"/>
      <c r="M191" s="913"/>
      <c r="N191" s="900"/>
      <c r="O191" s="913"/>
      <c r="P191" s="934" t="s">
        <v>1660</v>
      </c>
      <c r="Q191" s="913"/>
      <c r="R191" s="900"/>
      <c r="S191" s="900"/>
      <c r="T191" s="913"/>
      <c r="U191" s="912"/>
      <c r="V191" s="900"/>
      <c r="W191" s="912"/>
      <c r="X191" s="912"/>
      <c r="Y191" s="912"/>
      <c r="Z191" s="912"/>
      <c r="AA191" s="912"/>
      <c r="AB191" s="912"/>
      <c r="AC191" s="912"/>
      <c r="AD191" s="912"/>
      <c r="AE191" s="912"/>
      <c r="AF191" s="912"/>
      <c r="AG191" s="912"/>
      <c r="AH191" s="912"/>
    </row>
    <row r="192" spans="1:34">
      <c r="A192" s="1124"/>
      <c r="B192" s="931" t="s">
        <v>1629</v>
      </c>
      <c r="C192" s="1268"/>
      <c r="D192" s="912"/>
      <c r="E192" s="912"/>
      <c r="F192" s="912"/>
      <c r="G192" s="912"/>
      <c r="H192" s="912"/>
      <c r="I192" s="912"/>
      <c r="J192" s="912"/>
      <c r="K192" s="913"/>
      <c r="L192" s="900"/>
      <c r="M192" s="913"/>
      <c r="N192" s="913"/>
      <c r="O192" s="913"/>
      <c r="P192" s="913"/>
      <c r="Q192" s="934" t="s">
        <v>1660</v>
      </c>
      <c r="R192" s="900"/>
      <c r="S192" s="900"/>
      <c r="T192" s="913"/>
      <c r="U192" s="912"/>
      <c r="V192" s="900"/>
      <c r="W192" s="912"/>
      <c r="X192" s="912"/>
      <c r="Y192" s="912"/>
      <c r="Z192" s="912"/>
      <c r="AA192" s="912"/>
      <c r="AB192" s="912"/>
      <c r="AC192" s="912"/>
      <c r="AD192" s="912"/>
      <c r="AE192" s="912"/>
      <c r="AF192" s="912"/>
      <c r="AG192" s="912"/>
      <c r="AH192" s="912"/>
    </row>
    <row r="193" spans="1:34">
      <c r="A193" s="1124"/>
      <c r="B193" s="931" t="s">
        <v>1630</v>
      </c>
      <c r="C193" s="1268"/>
      <c r="D193" s="912"/>
      <c r="E193" s="912"/>
      <c r="F193" s="912"/>
      <c r="G193" s="912"/>
      <c r="H193" s="912"/>
      <c r="I193" s="912"/>
      <c r="J193" s="912"/>
      <c r="K193" s="913"/>
      <c r="L193" s="900"/>
      <c r="M193" s="912"/>
      <c r="N193" s="912"/>
      <c r="O193" s="913"/>
      <c r="P193" s="900"/>
      <c r="Q193" s="913"/>
      <c r="R193" s="934" t="s">
        <v>1660</v>
      </c>
      <c r="S193" s="900"/>
      <c r="T193" s="913"/>
      <c r="U193" s="912"/>
      <c r="V193" s="900"/>
      <c r="W193" s="912"/>
      <c r="X193" s="912"/>
      <c r="Y193" s="912"/>
      <c r="Z193" s="912"/>
      <c r="AA193" s="912"/>
      <c r="AB193" s="912"/>
      <c r="AC193" s="912"/>
      <c r="AD193" s="912"/>
      <c r="AE193" s="912"/>
      <c r="AF193" s="912"/>
      <c r="AG193" s="912"/>
      <c r="AH193" s="912"/>
    </row>
    <row r="194" spans="1:34">
      <c r="A194" s="903"/>
      <c r="B194" s="904"/>
      <c r="C194" s="905"/>
      <c r="D194" s="661"/>
      <c r="E194" s="661"/>
      <c r="F194" s="906"/>
      <c r="G194" s="661"/>
      <c r="H194" s="661"/>
      <c r="I194" s="661"/>
      <c r="J194" s="661"/>
      <c r="K194" s="661"/>
      <c r="L194" s="661"/>
      <c r="M194" s="661"/>
      <c r="N194" s="661"/>
      <c r="O194" s="661"/>
      <c r="P194" s="661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</row>
    <row r="195" spans="1:34">
      <c r="B195" s="247" t="s">
        <v>1693</v>
      </c>
      <c r="C195" s="896"/>
    </row>
    <row r="196" spans="1:34">
      <c r="B196" s="247"/>
      <c r="C196" s="896"/>
    </row>
    <row r="197" spans="1:34">
      <c r="B197" s="247"/>
      <c r="C197" s="896"/>
    </row>
    <row r="198" spans="1:34">
      <c r="B198" s="247"/>
      <c r="C198" s="896"/>
    </row>
    <row r="199" spans="1:34">
      <c r="B199" s="247"/>
      <c r="C199" s="896"/>
    </row>
    <row r="200" spans="1:34">
      <c r="B200" s="247"/>
      <c r="C200" s="896"/>
    </row>
    <row r="201" spans="1:34">
      <c r="B201" s="247"/>
      <c r="C201" s="896"/>
    </row>
    <row r="202" spans="1:34">
      <c r="B202" s="247"/>
      <c r="C202" s="896"/>
    </row>
    <row r="203" spans="1:34">
      <c r="B203" s="247"/>
      <c r="C203" s="896"/>
    </row>
    <row r="204" spans="1:34">
      <c r="B204" s="247"/>
      <c r="C204" s="896"/>
    </row>
    <row r="205" spans="1:34">
      <c r="B205" s="247"/>
      <c r="C205" s="896"/>
    </row>
    <row r="206" spans="1:34">
      <c r="B206" s="247"/>
      <c r="C206" s="896"/>
    </row>
    <row r="207" spans="1:34">
      <c r="B207" s="247"/>
      <c r="C207" s="896"/>
    </row>
    <row r="208" spans="1:34">
      <c r="B208" s="247"/>
      <c r="C208" s="896"/>
    </row>
    <row r="209" spans="1:34">
      <c r="B209" s="247"/>
      <c r="C209" s="896"/>
    </row>
    <row r="210" spans="1:34">
      <c r="B210" s="247"/>
      <c r="C210" s="896"/>
    </row>
    <row r="211" spans="1:34">
      <c r="B211" s="247"/>
      <c r="C211" s="896"/>
    </row>
    <row r="212" spans="1:34">
      <c r="B212" s="247"/>
      <c r="C212" s="896"/>
    </row>
    <row r="213" spans="1:34">
      <c r="B213" s="247"/>
      <c r="C213" s="896"/>
    </row>
    <row r="214" spans="1:34">
      <c r="B214" s="247"/>
      <c r="C214" s="896"/>
    </row>
    <row r="215" spans="1:34">
      <c r="B215" s="247"/>
      <c r="C215" s="896"/>
    </row>
    <row r="216" spans="1:34">
      <c r="B216" s="247"/>
      <c r="C216" s="896"/>
    </row>
    <row r="217" spans="1:34">
      <c r="B217" s="247"/>
      <c r="C217" s="896"/>
    </row>
    <row r="218" spans="1:34">
      <c r="B218" s="247"/>
      <c r="C218" s="896"/>
    </row>
    <row r="219" spans="1:34">
      <c r="B219" s="247"/>
      <c r="C219" s="896"/>
    </row>
    <row r="220" spans="1:34">
      <c r="B220" s="247"/>
      <c r="C220" s="896"/>
    </row>
    <row r="221" spans="1:34">
      <c r="B221" s="247"/>
      <c r="C221" s="896"/>
    </row>
    <row r="222" spans="1:34" ht="15.75">
      <c r="A222" s="1117" t="s">
        <v>3</v>
      </c>
      <c r="B222" s="1117"/>
      <c r="C222" s="1117"/>
      <c r="D222" s="1117"/>
      <c r="E222" s="1117"/>
      <c r="F222" s="1117"/>
      <c r="G222" s="1117"/>
      <c r="H222" s="1117"/>
      <c r="I222" s="1117"/>
      <c r="J222" s="1117"/>
      <c r="K222" s="1117"/>
      <c r="L222" s="1117"/>
      <c r="M222" s="1117"/>
      <c r="N222" s="1117"/>
      <c r="O222" s="1117"/>
      <c r="P222" s="1117"/>
      <c r="Q222" s="1117"/>
      <c r="R222" s="1117"/>
      <c r="S222" s="1117"/>
      <c r="T222" s="1117"/>
      <c r="U222" s="1117"/>
      <c r="V222" s="1117"/>
      <c r="W222" s="1117"/>
      <c r="X222" s="1117"/>
      <c r="Y222" s="1117"/>
      <c r="Z222" s="1117"/>
      <c r="AA222" s="1117"/>
      <c r="AB222" s="1117"/>
      <c r="AC222" s="1117"/>
      <c r="AD222" s="1117"/>
      <c r="AE222" s="1117"/>
      <c r="AF222" s="1117"/>
      <c r="AG222" s="1117"/>
      <c r="AH222" s="1117"/>
    </row>
    <row r="223" spans="1:34" ht="15.75">
      <c r="A223" s="1117" t="s">
        <v>1586</v>
      </c>
      <c r="B223" s="1117"/>
      <c r="C223" s="1117"/>
      <c r="D223" s="1117"/>
      <c r="E223" s="1117"/>
      <c r="F223" s="1117"/>
      <c r="G223" s="1117"/>
      <c r="H223" s="1117"/>
      <c r="I223" s="1117"/>
      <c r="J223" s="1117"/>
      <c r="K223" s="1117"/>
      <c r="L223" s="1117"/>
      <c r="M223" s="1117"/>
      <c r="N223" s="1117"/>
      <c r="O223" s="1117"/>
      <c r="P223" s="1117"/>
      <c r="Q223" s="1117"/>
      <c r="R223" s="1117"/>
      <c r="S223" s="1117"/>
      <c r="T223" s="1117"/>
      <c r="U223" s="1117"/>
      <c r="V223" s="1117"/>
      <c r="W223" s="1117"/>
      <c r="X223" s="1117"/>
      <c r="Y223" s="1117"/>
      <c r="Z223" s="1117"/>
      <c r="AA223" s="1117"/>
      <c r="AB223" s="1117"/>
      <c r="AC223" s="1117"/>
      <c r="AD223" s="1117"/>
      <c r="AE223" s="1117"/>
      <c r="AF223" s="1117"/>
      <c r="AG223" s="1117"/>
      <c r="AH223" s="1117"/>
    </row>
    <row r="224" spans="1:34" ht="15.75">
      <c r="A224" s="1117" t="s">
        <v>1666</v>
      </c>
      <c r="B224" s="1117"/>
      <c r="C224" s="1117"/>
      <c r="D224" s="1117"/>
      <c r="E224" s="1117"/>
      <c r="F224" s="1117"/>
      <c r="G224" s="1117"/>
      <c r="H224" s="1117"/>
      <c r="I224" s="1117"/>
      <c r="J224" s="1117"/>
      <c r="K224" s="1117"/>
      <c r="L224" s="1117"/>
      <c r="M224" s="1117"/>
      <c r="N224" s="1117"/>
      <c r="O224" s="1117"/>
      <c r="P224" s="1117"/>
      <c r="Q224" s="1117"/>
      <c r="R224" s="1117"/>
      <c r="S224" s="1117"/>
      <c r="T224" s="1117"/>
      <c r="U224" s="1117"/>
      <c r="V224" s="1117"/>
      <c r="W224" s="1117"/>
      <c r="X224" s="1117"/>
      <c r="Y224" s="1117"/>
      <c r="Z224" s="1117"/>
      <c r="AA224" s="1117"/>
      <c r="AB224" s="1117"/>
      <c r="AC224" s="1117"/>
      <c r="AD224" s="1117"/>
      <c r="AE224" s="1117"/>
      <c r="AF224" s="1117"/>
      <c r="AG224" s="1117"/>
      <c r="AH224" s="1117"/>
    </row>
    <row r="225" spans="1:34" ht="15.75">
      <c r="A225" s="1117" t="s">
        <v>1587</v>
      </c>
      <c r="B225" s="1117"/>
      <c r="C225" s="1117"/>
      <c r="D225" s="1117"/>
      <c r="E225" s="1117"/>
      <c r="F225" s="1117"/>
      <c r="G225" s="1117"/>
      <c r="H225" s="1117"/>
      <c r="I225" s="1117"/>
      <c r="J225" s="1117"/>
      <c r="K225" s="1117"/>
      <c r="L225" s="1117"/>
      <c r="M225" s="1117"/>
      <c r="N225" s="1117"/>
      <c r="O225" s="1117"/>
      <c r="P225" s="1117"/>
      <c r="Q225" s="1117"/>
      <c r="R225" s="1117"/>
      <c r="S225" s="1117"/>
      <c r="T225" s="1117"/>
      <c r="U225" s="1117"/>
      <c r="V225" s="1117"/>
      <c r="W225" s="1117"/>
      <c r="X225" s="1117"/>
      <c r="Y225" s="1117"/>
      <c r="Z225" s="1117"/>
      <c r="AA225" s="1117"/>
      <c r="AB225" s="1117"/>
      <c r="AC225" s="1117"/>
      <c r="AD225" s="1117"/>
      <c r="AE225" s="1117"/>
      <c r="AF225" s="1117"/>
      <c r="AG225" s="1117"/>
      <c r="AH225" s="1117"/>
    </row>
    <row r="226" spans="1:34" ht="15.75">
      <c r="A226" s="1117" t="s">
        <v>1667</v>
      </c>
      <c r="B226" s="1117"/>
      <c r="C226" s="1117"/>
      <c r="D226" s="1117"/>
      <c r="E226" s="1117"/>
      <c r="F226" s="1117"/>
      <c r="G226" s="1117"/>
      <c r="H226" s="1117"/>
      <c r="I226" s="1117"/>
      <c r="J226" s="1117"/>
      <c r="K226" s="1117"/>
      <c r="L226" s="1117"/>
      <c r="M226" s="1117"/>
      <c r="N226" s="1117"/>
      <c r="O226" s="1117"/>
      <c r="P226" s="1117"/>
      <c r="Q226" s="1117"/>
      <c r="R226" s="1117"/>
      <c r="S226" s="1117"/>
      <c r="T226" s="1117"/>
      <c r="U226" s="1117"/>
      <c r="V226" s="1117"/>
      <c r="W226" s="1117"/>
      <c r="X226" s="1117"/>
      <c r="Y226" s="1117"/>
      <c r="Z226" s="1117"/>
      <c r="AA226" s="1117"/>
      <c r="AB226" s="1117"/>
      <c r="AC226" s="1117"/>
      <c r="AD226" s="1117"/>
      <c r="AE226" s="1117"/>
      <c r="AF226" s="1117"/>
      <c r="AG226" s="1117"/>
      <c r="AH226" s="1117"/>
    </row>
    <row r="227" spans="1:34" ht="15.75">
      <c r="A227" s="915" t="s">
        <v>1608</v>
      </c>
      <c r="B227" s="988"/>
      <c r="C227" s="988"/>
      <c r="D227" s="988"/>
      <c r="E227" s="988"/>
      <c r="F227" s="988"/>
      <c r="G227" s="988"/>
      <c r="H227" s="988"/>
      <c r="I227" s="988"/>
      <c r="J227" s="988"/>
      <c r="K227" s="988"/>
      <c r="L227" s="988"/>
      <c r="M227" s="988"/>
      <c r="N227" s="988"/>
      <c r="O227" s="988"/>
      <c r="P227" s="988"/>
      <c r="Q227" s="988"/>
      <c r="R227" s="988"/>
      <c r="S227" s="988"/>
      <c r="T227" s="988"/>
      <c r="U227" s="988"/>
      <c r="V227" s="988"/>
      <c r="W227" s="988"/>
      <c r="X227" s="988"/>
      <c r="Y227" s="988"/>
      <c r="Z227" s="988"/>
      <c r="AA227" s="988"/>
      <c r="AB227" s="988"/>
      <c r="AC227" s="988"/>
      <c r="AD227" s="988"/>
      <c r="AE227" s="988"/>
      <c r="AF227" s="988"/>
      <c r="AG227" s="988"/>
      <c r="AH227" s="988"/>
    </row>
    <row r="228" spans="1:34" ht="15.75">
      <c r="A228" s="902" t="s">
        <v>1682</v>
      </c>
      <c r="K228" s="966"/>
      <c r="L228" s="974"/>
      <c r="M228" s="974"/>
      <c r="N228" s="974"/>
      <c r="O228" s="974"/>
      <c r="P228" s="974"/>
      <c r="Q228" s="974"/>
      <c r="R228" s="974"/>
      <c r="S228" s="974"/>
      <c r="T228" s="974"/>
      <c r="U228" s="974"/>
      <c r="V228" s="974"/>
      <c r="W228" s="974"/>
      <c r="X228" s="974"/>
      <c r="Y228" s="974"/>
      <c r="Z228" s="974"/>
      <c r="AA228" s="974"/>
      <c r="AB228" s="974"/>
      <c r="AC228" s="974"/>
      <c r="AD228" s="974"/>
      <c r="AE228" s="974"/>
      <c r="AF228" s="974"/>
      <c r="AG228" s="974"/>
      <c r="AH228" s="974"/>
    </row>
    <row r="229" spans="1:34">
      <c r="A229" s="1107" t="s">
        <v>129</v>
      </c>
      <c r="B229" s="1104" t="s">
        <v>1610</v>
      </c>
      <c r="C229" s="989" t="s">
        <v>1618</v>
      </c>
      <c r="D229" s="1121" t="s">
        <v>1619</v>
      </c>
      <c r="E229" s="1122"/>
      <c r="F229" s="1122"/>
      <c r="G229" s="1122"/>
      <c r="H229" s="1122"/>
      <c r="I229" s="1122"/>
      <c r="J229" s="1122"/>
      <c r="K229" s="1122"/>
      <c r="L229" s="1122"/>
      <c r="M229" s="1122"/>
      <c r="N229" s="1122"/>
      <c r="O229" s="1122"/>
      <c r="P229" s="1122"/>
      <c r="Q229" s="1122"/>
      <c r="R229" s="1122"/>
      <c r="S229" s="1122"/>
      <c r="T229" s="1122"/>
      <c r="U229" s="1122"/>
      <c r="V229" s="1122"/>
      <c r="W229" s="1122"/>
      <c r="X229" s="1122"/>
      <c r="Y229" s="1122"/>
      <c r="Z229" s="1122"/>
      <c r="AA229" s="1122"/>
      <c r="AB229" s="1122"/>
      <c r="AC229" s="1122"/>
      <c r="AD229" s="1122"/>
      <c r="AE229" s="1122"/>
      <c r="AF229" s="1122"/>
      <c r="AG229" s="1122"/>
      <c r="AH229" s="1123"/>
    </row>
    <row r="230" spans="1:34">
      <c r="A230" s="1269"/>
      <c r="B230" s="1270"/>
      <c r="C230" s="1160">
        <v>42491</v>
      </c>
      <c r="D230" s="954" t="s">
        <v>1611</v>
      </c>
      <c r="E230" s="894" t="s">
        <v>1612</v>
      </c>
      <c r="F230" s="894" t="s">
        <v>1613</v>
      </c>
      <c r="G230" s="894" t="s">
        <v>1614</v>
      </c>
      <c r="H230" s="894" t="s">
        <v>1615</v>
      </c>
      <c r="I230" s="954" t="s">
        <v>1616</v>
      </c>
      <c r="J230" s="954" t="s">
        <v>1617</v>
      </c>
      <c r="K230" s="894" t="s">
        <v>1611</v>
      </c>
      <c r="L230" s="894" t="s">
        <v>1612</v>
      </c>
      <c r="M230" s="894" t="s">
        <v>1613</v>
      </c>
      <c r="N230" s="894" t="s">
        <v>1614</v>
      </c>
      <c r="O230" s="894" t="s">
        <v>1615</v>
      </c>
      <c r="P230" s="954" t="s">
        <v>1616</v>
      </c>
      <c r="Q230" s="954" t="s">
        <v>1617</v>
      </c>
      <c r="R230" s="894" t="s">
        <v>1611</v>
      </c>
      <c r="S230" s="894" t="s">
        <v>1612</v>
      </c>
      <c r="T230" s="894" t="s">
        <v>1613</v>
      </c>
      <c r="U230" s="894" t="s">
        <v>1614</v>
      </c>
      <c r="V230" s="894" t="s">
        <v>1615</v>
      </c>
      <c r="W230" s="954" t="s">
        <v>1616</v>
      </c>
      <c r="X230" s="954" t="s">
        <v>1617</v>
      </c>
      <c r="Y230" s="894" t="s">
        <v>1611</v>
      </c>
      <c r="Z230" s="894" t="s">
        <v>1612</v>
      </c>
      <c r="AA230" s="894" t="s">
        <v>1613</v>
      </c>
      <c r="AB230" s="894" t="s">
        <v>1614</v>
      </c>
      <c r="AC230" s="894" t="s">
        <v>1615</v>
      </c>
      <c r="AD230" s="954" t="s">
        <v>1616</v>
      </c>
      <c r="AE230" s="954" t="s">
        <v>1617</v>
      </c>
      <c r="AF230" s="894" t="s">
        <v>1611</v>
      </c>
      <c r="AG230" s="894" t="s">
        <v>1612</v>
      </c>
      <c r="AH230" s="894" t="s">
        <v>1613</v>
      </c>
    </row>
    <row r="231" spans="1:34">
      <c r="A231" s="1108"/>
      <c r="B231" s="1105"/>
      <c r="C231" s="1161"/>
      <c r="D231" s="968">
        <v>1</v>
      </c>
      <c r="E231" s="894">
        <v>2</v>
      </c>
      <c r="F231" s="894">
        <v>3</v>
      </c>
      <c r="G231" s="894">
        <v>4</v>
      </c>
      <c r="H231" s="894">
        <v>5</v>
      </c>
      <c r="I231" s="954">
        <v>6</v>
      </c>
      <c r="J231" s="954">
        <v>7</v>
      </c>
      <c r="K231" s="894">
        <v>8</v>
      </c>
      <c r="L231" s="894">
        <v>9</v>
      </c>
      <c r="M231" s="894">
        <v>10</v>
      </c>
      <c r="N231" s="894">
        <v>11</v>
      </c>
      <c r="O231" s="894">
        <v>12</v>
      </c>
      <c r="P231" s="954">
        <v>13</v>
      </c>
      <c r="Q231" s="954">
        <v>14</v>
      </c>
      <c r="R231" s="894">
        <v>15</v>
      </c>
      <c r="S231" s="894">
        <v>16</v>
      </c>
      <c r="T231" s="894">
        <v>17</v>
      </c>
      <c r="U231" s="894">
        <v>18</v>
      </c>
      <c r="V231" s="894">
        <v>19</v>
      </c>
      <c r="W231" s="954">
        <v>20</v>
      </c>
      <c r="X231" s="954">
        <v>21</v>
      </c>
      <c r="Y231" s="894">
        <v>22</v>
      </c>
      <c r="Z231" s="987">
        <v>23</v>
      </c>
      <c r="AA231" s="987">
        <v>24</v>
      </c>
      <c r="AB231" s="894">
        <v>25</v>
      </c>
      <c r="AC231" s="894">
        <v>26</v>
      </c>
      <c r="AD231" s="954">
        <v>27</v>
      </c>
      <c r="AE231" s="954">
        <v>28</v>
      </c>
      <c r="AF231" s="894">
        <v>29</v>
      </c>
      <c r="AG231" s="894">
        <v>30</v>
      </c>
      <c r="AH231" s="894">
        <v>31</v>
      </c>
    </row>
    <row r="232" spans="1:34">
      <c r="A232" s="1114">
        <v>15</v>
      </c>
      <c r="B232" s="931" t="s">
        <v>1609</v>
      </c>
      <c r="C232" s="1263">
        <v>42491</v>
      </c>
      <c r="D232" s="907"/>
      <c r="E232" s="934" t="s">
        <v>1659</v>
      </c>
      <c r="F232" s="932"/>
      <c r="G232" s="933"/>
      <c r="H232" s="933"/>
      <c r="I232" s="933"/>
      <c r="J232" s="933"/>
      <c r="K232" s="933"/>
      <c r="L232" s="933"/>
      <c r="M232" s="933"/>
      <c r="N232" s="933"/>
      <c r="O232" s="933"/>
      <c r="P232" s="933"/>
      <c r="Q232" s="933"/>
      <c r="R232" s="933"/>
      <c r="S232" s="933"/>
      <c r="T232" s="933"/>
      <c r="U232" s="933"/>
      <c r="V232" s="933"/>
      <c r="W232" s="933"/>
      <c r="X232" s="933"/>
      <c r="Y232" s="933"/>
      <c r="Z232" s="933"/>
      <c r="AA232" s="933"/>
      <c r="AB232" s="900"/>
      <c r="AC232" s="900"/>
      <c r="AD232" s="900"/>
      <c r="AE232" s="900"/>
      <c r="AF232" s="900"/>
      <c r="AG232" s="900"/>
      <c r="AH232" s="900"/>
    </row>
    <row r="233" spans="1:34">
      <c r="A233" s="1115"/>
      <c r="B233" s="931" t="s">
        <v>1622</v>
      </c>
      <c r="C233" s="1271"/>
      <c r="D233" s="907"/>
      <c r="E233" s="933"/>
      <c r="F233" s="934" t="s">
        <v>1659</v>
      </c>
      <c r="G233" s="932"/>
      <c r="H233" s="933"/>
      <c r="I233" s="932"/>
      <c r="J233" s="933"/>
      <c r="K233" s="933"/>
      <c r="L233" s="933"/>
      <c r="M233" s="933"/>
      <c r="N233" s="933"/>
      <c r="O233" s="933"/>
      <c r="P233" s="933"/>
      <c r="Q233" s="933"/>
      <c r="R233" s="933"/>
      <c r="S233" s="933"/>
      <c r="T233" s="933"/>
      <c r="U233" s="933"/>
      <c r="V233" s="933"/>
      <c r="W233" s="933"/>
      <c r="X233" s="933"/>
      <c r="Y233" s="933"/>
      <c r="Z233" s="933"/>
      <c r="AA233" s="933"/>
      <c r="AB233" s="900"/>
      <c r="AC233" s="900"/>
      <c r="AD233" s="900"/>
      <c r="AE233" s="900"/>
      <c r="AF233" s="900"/>
      <c r="AG233" s="900"/>
      <c r="AH233" s="900"/>
    </row>
    <row r="234" spans="1:34">
      <c r="A234" s="1115"/>
      <c r="B234" s="931" t="s">
        <v>1623</v>
      </c>
      <c r="C234" s="1271"/>
      <c r="D234" s="907"/>
      <c r="E234" s="933"/>
      <c r="F234" s="932"/>
      <c r="G234" s="934" t="s">
        <v>1659</v>
      </c>
      <c r="H234" s="932"/>
      <c r="I234" s="932"/>
      <c r="J234" s="933"/>
      <c r="K234" s="933"/>
      <c r="L234" s="933"/>
      <c r="M234" s="933"/>
      <c r="N234" s="933"/>
      <c r="O234" s="933"/>
      <c r="P234" s="933"/>
      <c r="Q234" s="933"/>
      <c r="R234" s="933"/>
      <c r="S234" s="933"/>
      <c r="T234" s="933"/>
      <c r="U234" s="933"/>
      <c r="V234" s="933"/>
      <c r="W234" s="933"/>
      <c r="X234" s="933"/>
      <c r="Y234" s="933"/>
      <c r="Z234" s="933"/>
      <c r="AA234" s="933"/>
      <c r="AB234" s="900"/>
      <c r="AC234" s="900"/>
      <c r="AD234" s="900"/>
      <c r="AE234" s="900"/>
      <c r="AF234" s="900"/>
      <c r="AG234" s="900"/>
      <c r="AH234" s="900"/>
    </row>
    <row r="235" spans="1:34">
      <c r="A235" s="1115"/>
      <c r="B235" s="931" t="s">
        <v>1624</v>
      </c>
      <c r="C235" s="1271"/>
      <c r="D235" s="907"/>
      <c r="E235" s="933"/>
      <c r="F235" s="932"/>
      <c r="G235" s="932"/>
      <c r="H235" s="934" t="s">
        <v>1659</v>
      </c>
      <c r="I235" s="932"/>
      <c r="J235" s="932"/>
      <c r="K235" s="932"/>
      <c r="L235" s="933"/>
      <c r="M235" s="933"/>
      <c r="N235" s="933"/>
      <c r="O235" s="933"/>
      <c r="P235" s="933"/>
      <c r="Q235" s="933"/>
      <c r="R235" s="933"/>
      <c r="S235" s="933"/>
      <c r="T235" s="933"/>
      <c r="U235" s="933"/>
      <c r="V235" s="933"/>
      <c r="W235" s="933"/>
      <c r="X235" s="933"/>
      <c r="Y235" s="933"/>
      <c r="Z235" s="933"/>
      <c r="AA235" s="933"/>
      <c r="AB235" s="900"/>
      <c r="AC235" s="900"/>
      <c r="AD235" s="900"/>
      <c r="AE235" s="900"/>
      <c r="AF235" s="900"/>
      <c r="AG235" s="900"/>
      <c r="AH235" s="900"/>
    </row>
    <row r="236" spans="1:34">
      <c r="A236" s="1115"/>
      <c r="B236" s="931" t="s">
        <v>1625</v>
      </c>
      <c r="C236" s="1271"/>
      <c r="D236" s="907"/>
      <c r="E236" s="933"/>
      <c r="F236" s="935"/>
      <c r="G236" s="932"/>
      <c r="H236" s="933"/>
      <c r="I236" s="935"/>
      <c r="J236" s="935"/>
      <c r="K236" s="934" t="s">
        <v>1659</v>
      </c>
      <c r="L236" s="933"/>
      <c r="M236" s="932"/>
      <c r="N236" s="933"/>
      <c r="O236" s="933"/>
      <c r="P236" s="933"/>
      <c r="Q236" s="933"/>
      <c r="R236" s="933"/>
      <c r="S236" s="933"/>
      <c r="T236" s="933"/>
      <c r="U236" s="933"/>
      <c r="V236" s="933"/>
      <c r="W236" s="933"/>
      <c r="X236" s="933"/>
      <c r="Y236" s="933"/>
      <c r="Z236" s="933"/>
      <c r="AA236" s="933"/>
      <c r="AB236" s="900"/>
      <c r="AC236" s="900"/>
      <c r="AD236" s="900"/>
      <c r="AE236" s="900"/>
      <c r="AF236" s="900"/>
      <c r="AG236" s="900"/>
      <c r="AH236" s="900"/>
    </row>
    <row r="237" spans="1:34">
      <c r="A237" s="1115"/>
      <c r="B237" s="931" t="s">
        <v>1626</v>
      </c>
      <c r="C237" s="1271"/>
      <c r="D237" s="907"/>
      <c r="E237" s="933"/>
      <c r="F237" s="933"/>
      <c r="G237" s="932"/>
      <c r="H237" s="933"/>
      <c r="I237" s="935"/>
      <c r="J237" s="935"/>
      <c r="K237" s="932"/>
      <c r="L237" s="934" t="s">
        <v>1659</v>
      </c>
      <c r="M237" s="932"/>
      <c r="N237" s="933"/>
      <c r="O237" s="933"/>
      <c r="P237" s="933"/>
      <c r="Q237" s="933"/>
      <c r="R237" s="933"/>
      <c r="S237" s="933"/>
      <c r="T237" s="933"/>
      <c r="U237" s="933"/>
      <c r="V237" s="933"/>
      <c r="W237" s="933"/>
      <c r="X237" s="933"/>
      <c r="Y237" s="933"/>
      <c r="Z237" s="933"/>
      <c r="AA237" s="933"/>
      <c r="AB237" s="900"/>
      <c r="AC237" s="900"/>
      <c r="AD237" s="900"/>
      <c r="AE237" s="900"/>
      <c r="AF237" s="900"/>
      <c r="AG237" s="900"/>
      <c r="AH237" s="900"/>
    </row>
    <row r="238" spans="1:34">
      <c r="A238" s="1115"/>
      <c r="B238" s="931" t="s">
        <v>1627</v>
      </c>
      <c r="C238" s="1271"/>
      <c r="D238" s="899"/>
      <c r="E238" s="935"/>
      <c r="F238" s="935"/>
      <c r="G238" s="935"/>
      <c r="H238" s="935"/>
      <c r="I238" s="933"/>
      <c r="J238" s="932"/>
      <c r="K238" s="932"/>
      <c r="L238" s="933"/>
      <c r="M238" s="934" t="s">
        <v>1659</v>
      </c>
      <c r="N238" s="932"/>
      <c r="O238" s="933"/>
      <c r="P238" s="932"/>
      <c r="Q238" s="933"/>
      <c r="R238" s="933"/>
      <c r="S238" s="935"/>
      <c r="T238" s="935"/>
      <c r="U238" s="935"/>
      <c r="V238" s="935"/>
      <c r="W238" s="935"/>
      <c r="X238" s="935"/>
      <c r="Y238" s="935"/>
      <c r="Z238" s="935"/>
      <c r="AA238" s="935"/>
      <c r="AB238" s="912"/>
      <c r="AC238" s="912"/>
      <c r="AD238" s="912"/>
      <c r="AE238" s="912"/>
      <c r="AF238" s="912"/>
      <c r="AG238" s="912"/>
      <c r="AH238" s="912"/>
    </row>
    <row r="239" spans="1:34">
      <c r="A239" s="1115"/>
      <c r="B239" s="931" t="s">
        <v>1628</v>
      </c>
      <c r="C239" s="1271"/>
      <c r="D239" s="900"/>
      <c r="E239" s="933"/>
      <c r="F239" s="933"/>
      <c r="G239" s="933"/>
      <c r="H239" s="933"/>
      <c r="I239" s="933"/>
      <c r="J239" s="932"/>
      <c r="K239" s="932"/>
      <c r="L239" s="933"/>
      <c r="M239" s="932"/>
      <c r="N239" s="934" t="s">
        <v>1659</v>
      </c>
      <c r="O239" s="932"/>
      <c r="P239" s="932"/>
      <c r="Q239" s="933"/>
      <c r="R239" s="933"/>
      <c r="S239" s="933"/>
      <c r="T239" s="935"/>
      <c r="U239" s="933"/>
      <c r="V239" s="933"/>
      <c r="W239" s="933"/>
      <c r="X239" s="933"/>
      <c r="Y239" s="933"/>
      <c r="Z239" s="933"/>
      <c r="AA239" s="933"/>
      <c r="AB239" s="900"/>
      <c r="AC239" s="900"/>
      <c r="AD239" s="900"/>
      <c r="AE239" s="900"/>
      <c r="AF239" s="900"/>
      <c r="AG239" s="900"/>
      <c r="AH239" s="900"/>
    </row>
    <row r="240" spans="1:34">
      <c r="A240" s="1115"/>
      <c r="B240" s="931" t="s">
        <v>1629</v>
      </c>
      <c r="C240" s="1271"/>
      <c r="D240" s="899"/>
      <c r="E240" s="935"/>
      <c r="F240" s="935"/>
      <c r="G240" s="935"/>
      <c r="H240" s="935"/>
      <c r="I240" s="935"/>
      <c r="J240" s="935"/>
      <c r="K240" s="932"/>
      <c r="L240" s="933"/>
      <c r="M240" s="932"/>
      <c r="N240" s="932"/>
      <c r="O240" s="934" t="s">
        <v>1659</v>
      </c>
      <c r="P240" s="932"/>
      <c r="Q240" s="932"/>
      <c r="R240" s="932"/>
      <c r="S240" s="933"/>
      <c r="T240" s="933"/>
      <c r="U240" s="935"/>
      <c r="V240" s="935"/>
      <c r="W240" s="935"/>
      <c r="X240" s="935"/>
      <c r="Y240" s="935"/>
      <c r="Z240" s="935"/>
      <c r="AA240" s="935"/>
      <c r="AB240" s="912"/>
      <c r="AC240" s="912"/>
      <c r="AD240" s="912"/>
      <c r="AE240" s="912"/>
      <c r="AF240" s="912"/>
      <c r="AG240" s="912"/>
      <c r="AH240" s="912"/>
    </row>
    <row r="241" spans="1:34">
      <c r="A241" s="1115"/>
      <c r="B241" s="931" t="s">
        <v>1630</v>
      </c>
      <c r="C241" s="1271"/>
      <c r="D241" s="899"/>
      <c r="E241" s="935"/>
      <c r="F241" s="935"/>
      <c r="G241" s="935"/>
      <c r="H241" s="935"/>
      <c r="I241" s="935"/>
      <c r="J241" s="935"/>
      <c r="K241" s="932"/>
      <c r="L241" s="933"/>
      <c r="M241" s="935"/>
      <c r="N241" s="932"/>
      <c r="O241" s="933"/>
      <c r="P241" s="935"/>
      <c r="Q241" s="935"/>
      <c r="R241" s="934" t="s">
        <v>1659</v>
      </c>
      <c r="S241" s="933"/>
      <c r="T241" s="933"/>
      <c r="U241" s="935"/>
      <c r="V241" s="935"/>
      <c r="W241" s="935"/>
      <c r="X241" s="935"/>
      <c r="Y241" s="935"/>
      <c r="Z241" s="935"/>
      <c r="AA241" s="935"/>
      <c r="AB241" s="912"/>
      <c r="AC241" s="912"/>
      <c r="AD241" s="912"/>
      <c r="AE241" s="912"/>
      <c r="AF241" s="912"/>
      <c r="AG241" s="912"/>
      <c r="AH241" s="912"/>
    </row>
    <row r="242" spans="1:34">
      <c r="A242" s="1115"/>
      <c r="B242" s="931" t="s">
        <v>1631</v>
      </c>
      <c r="C242" s="1271"/>
      <c r="D242" s="899"/>
      <c r="E242" s="935"/>
      <c r="F242" s="935"/>
      <c r="G242" s="935"/>
      <c r="H242" s="935"/>
      <c r="I242" s="935"/>
      <c r="J242" s="935"/>
      <c r="K242" s="935"/>
      <c r="L242" s="935"/>
      <c r="M242" s="933"/>
      <c r="N242" s="932"/>
      <c r="O242" s="933"/>
      <c r="P242" s="935"/>
      <c r="Q242" s="935"/>
      <c r="R242" s="932"/>
      <c r="S242" s="934" t="s">
        <v>1659</v>
      </c>
      <c r="T242" s="932"/>
      <c r="U242" s="933"/>
      <c r="V242" s="933"/>
      <c r="W242" s="935"/>
      <c r="X242" s="935"/>
      <c r="Y242" s="935"/>
      <c r="Z242" s="935"/>
      <c r="AA242" s="935"/>
      <c r="AB242" s="912"/>
      <c r="AC242" s="912"/>
      <c r="AD242" s="912"/>
      <c r="AE242" s="912"/>
      <c r="AF242" s="912"/>
      <c r="AG242" s="912"/>
      <c r="AH242" s="912"/>
    </row>
    <row r="243" spans="1:34">
      <c r="A243" s="1115"/>
      <c r="B243" s="931" t="s">
        <v>1632</v>
      </c>
      <c r="C243" s="1271"/>
      <c r="D243" s="900"/>
      <c r="E243" s="933"/>
      <c r="F243" s="933"/>
      <c r="G243" s="933"/>
      <c r="H243" s="933"/>
      <c r="I243" s="933"/>
      <c r="J243" s="933"/>
      <c r="K243" s="933"/>
      <c r="L243" s="933"/>
      <c r="M243" s="935"/>
      <c r="N243" s="935"/>
      <c r="O243" s="935"/>
      <c r="P243" s="935"/>
      <c r="Q243" s="932"/>
      <c r="R243" s="935"/>
      <c r="S243" s="935"/>
      <c r="T243" s="934" t="s">
        <v>1659</v>
      </c>
      <c r="U243" s="932"/>
      <c r="V243" s="932"/>
      <c r="W243" s="933"/>
      <c r="X243" s="933"/>
      <c r="Y243" s="933"/>
      <c r="Z243" s="933"/>
      <c r="AA243" s="933"/>
      <c r="AB243" s="900"/>
      <c r="AC243" s="900"/>
      <c r="AD243" s="900"/>
      <c r="AE243" s="900"/>
      <c r="AF243" s="900"/>
      <c r="AG243" s="900"/>
      <c r="AH243" s="900"/>
    </row>
    <row r="244" spans="1:34">
      <c r="A244" s="1115"/>
      <c r="B244" s="931" t="s">
        <v>1633</v>
      </c>
      <c r="C244" s="1271"/>
      <c r="D244" s="900"/>
      <c r="E244" s="933"/>
      <c r="F244" s="933"/>
      <c r="G244" s="933"/>
      <c r="H244" s="933"/>
      <c r="I244" s="933"/>
      <c r="J244" s="933"/>
      <c r="K244" s="933"/>
      <c r="L244" s="933"/>
      <c r="M244" s="935"/>
      <c r="N244" s="935"/>
      <c r="O244" s="935"/>
      <c r="P244" s="935"/>
      <c r="Q244" s="932"/>
      <c r="R244" s="935"/>
      <c r="S244" s="935"/>
      <c r="T244" s="932"/>
      <c r="U244" s="932"/>
      <c r="V244" s="934" t="s">
        <v>1659</v>
      </c>
      <c r="W244" s="933"/>
      <c r="X244" s="933"/>
      <c r="Y244" s="933"/>
      <c r="Z244" s="933"/>
      <c r="AA244" s="933"/>
      <c r="AB244" s="900"/>
      <c r="AC244" s="900"/>
      <c r="AD244" s="900"/>
      <c r="AE244" s="900"/>
      <c r="AF244" s="900"/>
      <c r="AG244" s="900"/>
      <c r="AH244" s="900"/>
    </row>
    <row r="245" spans="1:34">
      <c r="A245" s="1115"/>
      <c r="B245" s="931" t="s">
        <v>1644</v>
      </c>
      <c r="C245" s="1271"/>
      <c r="D245" s="900"/>
      <c r="E245" s="933"/>
      <c r="F245" s="933"/>
      <c r="G245" s="933"/>
      <c r="H245" s="933"/>
      <c r="I245" s="933"/>
      <c r="J245" s="933"/>
      <c r="K245" s="933"/>
      <c r="L245" s="933"/>
      <c r="M245" s="935"/>
      <c r="N245" s="935"/>
      <c r="O245" s="935"/>
      <c r="P245" s="935"/>
      <c r="Q245" s="932"/>
      <c r="R245" s="935"/>
      <c r="S245" s="935"/>
      <c r="T245" s="932"/>
      <c r="U245" s="932"/>
      <c r="V245" s="932"/>
      <c r="W245" s="933"/>
      <c r="X245" s="933"/>
      <c r="Y245" s="934" t="s">
        <v>1659</v>
      </c>
      <c r="Z245" s="933"/>
      <c r="AA245" s="933"/>
      <c r="AB245" s="932"/>
      <c r="AC245" s="900"/>
      <c r="AD245" s="900"/>
      <c r="AE245" s="900"/>
      <c r="AF245" s="900"/>
      <c r="AG245" s="900"/>
      <c r="AH245" s="900"/>
    </row>
    <row r="246" spans="1:34">
      <c r="A246" s="1115"/>
      <c r="B246" s="931" t="s">
        <v>1645</v>
      </c>
      <c r="C246" s="1271"/>
      <c r="D246" s="900"/>
      <c r="E246" s="933"/>
      <c r="F246" s="933"/>
      <c r="G246" s="933"/>
      <c r="H246" s="933"/>
      <c r="I246" s="933"/>
      <c r="J246" s="933"/>
      <c r="K246" s="933"/>
      <c r="L246" s="933"/>
      <c r="M246" s="935"/>
      <c r="N246" s="935"/>
      <c r="O246" s="935"/>
      <c r="P246" s="935"/>
      <c r="Q246" s="932"/>
      <c r="R246" s="935"/>
      <c r="S246" s="935"/>
      <c r="T246" s="932"/>
      <c r="U246" s="932"/>
      <c r="V246" s="932"/>
      <c r="W246" s="933"/>
      <c r="X246" s="933"/>
      <c r="Y246" s="933"/>
      <c r="Z246" s="934" t="s">
        <v>1659</v>
      </c>
      <c r="AA246" s="900"/>
      <c r="AB246" s="900"/>
      <c r="AC246" s="900"/>
      <c r="AD246" s="900"/>
      <c r="AE246" s="900"/>
      <c r="AF246" s="900"/>
      <c r="AG246" s="900"/>
      <c r="AH246" s="900"/>
    </row>
    <row r="247" spans="1:34">
      <c r="A247" s="1115"/>
      <c r="B247" s="931" t="s">
        <v>1646</v>
      </c>
      <c r="C247" s="1271"/>
      <c r="D247" s="899"/>
      <c r="E247" s="935"/>
      <c r="F247" s="935"/>
      <c r="G247" s="935"/>
      <c r="H247" s="935"/>
      <c r="I247" s="935"/>
      <c r="J247" s="935"/>
      <c r="K247" s="935"/>
      <c r="L247" s="935"/>
      <c r="M247" s="935"/>
      <c r="N247" s="935"/>
      <c r="O247" s="935"/>
      <c r="P247" s="935"/>
      <c r="Q247" s="932"/>
      <c r="R247" s="935"/>
      <c r="S247" s="935"/>
      <c r="T247" s="932"/>
      <c r="U247" s="935"/>
      <c r="V247" s="932"/>
      <c r="W247" s="932"/>
      <c r="X247" s="935"/>
      <c r="Y247" s="935"/>
      <c r="Z247" s="912"/>
      <c r="AA247" s="934" t="s">
        <v>1659</v>
      </c>
      <c r="AB247" s="912"/>
      <c r="AC247" s="912"/>
      <c r="AD247" s="912"/>
      <c r="AE247" s="912"/>
      <c r="AF247" s="900"/>
      <c r="AG247" s="900"/>
      <c r="AH247" s="912"/>
    </row>
    <row r="248" spans="1:34">
      <c r="A248" s="1115"/>
      <c r="B248" s="971" t="s">
        <v>1647</v>
      </c>
      <c r="C248" s="1271"/>
      <c r="D248" s="899"/>
      <c r="E248" s="935"/>
      <c r="F248" s="935"/>
      <c r="G248" s="935"/>
      <c r="H248" s="935"/>
      <c r="I248" s="935"/>
      <c r="J248" s="935"/>
      <c r="K248" s="935"/>
      <c r="L248" s="935"/>
      <c r="M248" s="935"/>
      <c r="N248" s="935"/>
      <c r="O248" s="935"/>
      <c r="P248" s="935"/>
      <c r="Q248" s="932"/>
      <c r="R248" s="935"/>
      <c r="S248" s="935"/>
      <c r="T248" s="932"/>
      <c r="U248" s="935"/>
      <c r="V248" s="932"/>
      <c r="W248" s="932"/>
      <c r="X248" s="935"/>
      <c r="Y248" s="935"/>
      <c r="Z248" s="935"/>
      <c r="AA248" s="935"/>
      <c r="AB248" s="934" t="s">
        <v>1659</v>
      </c>
      <c r="AC248" s="900"/>
      <c r="AD248" s="912"/>
      <c r="AE248" s="912"/>
      <c r="AF248" s="912"/>
      <c r="AG248" s="900"/>
      <c r="AH248" s="912"/>
    </row>
    <row r="249" spans="1:34">
      <c r="A249" s="1116"/>
      <c r="B249" s="971" t="s">
        <v>1668</v>
      </c>
      <c r="C249" s="1272"/>
      <c r="D249" s="899"/>
      <c r="E249" s="935"/>
      <c r="F249" s="935"/>
      <c r="G249" s="935"/>
      <c r="H249" s="935"/>
      <c r="I249" s="935"/>
      <c r="J249" s="935"/>
      <c r="K249" s="935"/>
      <c r="L249" s="935"/>
      <c r="M249" s="935"/>
      <c r="N249" s="935"/>
      <c r="O249" s="935"/>
      <c r="P249" s="935"/>
      <c r="Q249" s="932"/>
      <c r="R249" s="935"/>
      <c r="S249" s="935"/>
      <c r="T249" s="932"/>
      <c r="U249" s="935"/>
      <c r="V249" s="932"/>
      <c r="W249" s="932"/>
      <c r="X249" s="935"/>
      <c r="Y249" s="935"/>
      <c r="Z249" s="935"/>
      <c r="AA249" s="935"/>
      <c r="AB249" s="912"/>
      <c r="AC249" s="934" t="s">
        <v>1659</v>
      </c>
      <c r="AD249" s="912"/>
      <c r="AE249" s="912"/>
      <c r="AF249" s="912"/>
      <c r="AG249" s="900"/>
      <c r="AH249" s="912"/>
    </row>
    <row r="250" spans="1:34">
      <c r="A250" s="1114"/>
      <c r="B250" s="1265"/>
      <c r="C250" s="1263">
        <v>42522</v>
      </c>
      <c r="D250" s="894" t="s">
        <v>1614</v>
      </c>
      <c r="E250" s="894" t="s">
        <v>1615</v>
      </c>
      <c r="F250" s="954" t="s">
        <v>1616</v>
      </c>
      <c r="G250" s="954" t="s">
        <v>1617</v>
      </c>
      <c r="H250" s="894" t="s">
        <v>1611</v>
      </c>
      <c r="I250" s="894" t="s">
        <v>1612</v>
      </c>
      <c r="J250" s="894" t="s">
        <v>1613</v>
      </c>
      <c r="K250" s="894" t="s">
        <v>1614</v>
      </c>
      <c r="L250" s="894" t="s">
        <v>1615</v>
      </c>
      <c r="M250" s="954" t="s">
        <v>1616</v>
      </c>
      <c r="N250" s="954" t="s">
        <v>1617</v>
      </c>
      <c r="O250" s="894" t="s">
        <v>1611</v>
      </c>
      <c r="P250" s="894" t="s">
        <v>1612</v>
      </c>
      <c r="Q250" s="894" t="s">
        <v>1613</v>
      </c>
      <c r="R250" s="894" t="s">
        <v>1614</v>
      </c>
      <c r="S250" s="894" t="s">
        <v>1615</v>
      </c>
      <c r="T250" s="954" t="s">
        <v>1616</v>
      </c>
      <c r="U250" s="954" t="s">
        <v>1617</v>
      </c>
      <c r="V250" s="894" t="s">
        <v>1611</v>
      </c>
      <c r="W250" s="894" t="s">
        <v>1612</v>
      </c>
      <c r="X250" s="894" t="s">
        <v>1613</v>
      </c>
      <c r="Y250" s="894" t="s">
        <v>1614</v>
      </c>
      <c r="Z250" s="894" t="s">
        <v>1615</v>
      </c>
      <c r="AA250" s="954" t="s">
        <v>1616</v>
      </c>
      <c r="AB250" s="954" t="s">
        <v>1617</v>
      </c>
      <c r="AC250" s="894" t="s">
        <v>1611</v>
      </c>
      <c r="AD250" s="894" t="s">
        <v>1612</v>
      </c>
      <c r="AE250" s="894" t="s">
        <v>1613</v>
      </c>
      <c r="AF250" s="894" t="s">
        <v>1614</v>
      </c>
      <c r="AG250" s="894" t="s">
        <v>1615</v>
      </c>
      <c r="AH250" s="894"/>
    </row>
    <row r="251" spans="1:34">
      <c r="A251" s="1116"/>
      <c r="B251" s="1266"/>
      <c r="C251" s="1266"/>
      <c r="D251" s="895">
        <v>1</v>
      </c>
      <c r="E251" s="894">
        <v>2</v>
      </c>
      <c r="F251" s="954">
        <v>3</v>
      </c>
      <c r="G251" s="954">
        <v>4</v>
      </c>
      <c r="H251" s="894">
        <v>5</v>
      </c>
      <c r="I251" s="894">
        <v>6</v>
      </c>
      <c r="J251" s="894">
        <v>7</v>
      </c>
      <c r="K251" s="894">
        <v>8</v>
      </c>
      <c r="L251" s="894">
        <v>9</v>
      </c>
      <c r="M251" s="954">
        <v>10</v>
      </c>
      <c r="N251" s="954">
        <v>11</v>
      </c>
      <c r="O251" s="894">
        <v>12</v>
      </c>
      <c r="P251" s="894">
        <v>13</v>
      </c>
      <c r="Q251" s="894">
        <v>14</v>
      </c>
      <c r="R251" s="894">
        <v>15</v>
      </c>
      <c r="S251" s="894">
        <v>16</v>
      </c>
      <c r="T251" s="954">
        <v>17</v>
      </c>
      <c r="U251" s="954">
        <v>18</v>
      </c>
      <c r="V251" s="894">
        <v>19</v>
      </c>
      <c r="W251" s="894">
        <v>20</v>
      </c>
      <c r="X251" s="894">
        <v>21</v>
      </c>
      <c r="Y251" s="894">
        <v>22</v>
      </c>
      <c r="Z251" s="894">
        <v>23</v>
      </c>
      <c r="AA251" s="954">
        <v>24</v>
      </c>
      <c r="AB251" s="954">
        <v>25</v>
      </c>
      <c r="AC251" s="894">
        <v>26</v>
      </c>
      <c r="AD251" s="894">
        <v>27</v>
      </c>
      <c r="AE251" s="894">
        <v>28</v>
      </c>
      <c r="AF251" s="894">
        <v>29</v>
      </c>
      <c r="AG251" s="894">
        <v>30</v>
      </c>
      <c r="AH251" s="894"/>
    </row>
    <row r="252" spans="1:34">
      <c r="A252" s="1114">
        <v>16</v>
      </c>
      <c r="B252" s="931" t="s">
        <v>1609</v>
      </c>
      <c r="C252" s="1263">
        <v>42522</v>
      </c>
      <c r="D252" s="934" t="s">
        <v>1660</v>
      </c>
      <c r="E252" s="900"/>
      <c r="F252" s="913"/>
      <c r="G252" s="900"/>
      <c r="H252" s="900"/>
      <c r="I252" s="912"/>
      <c r="J252" s="912"/>
      <c r="K252" s="912"/>
      <c r="L252" s="912"/>
      <c r="M252" s="912"/>
      <c r="N252" s="912"/>
      <c r="O252" s="912"/>
      <c r="P252" s="912"/>
      <c r="Q252" s="912"/>
      <c r="R252" s="912"/>
      <c r="S252" s="912"/>
      <c r="T252" s="913"/>
      <c r="U252" s="912"/>
      <c r="V252" s="900"/>
      <c r="W252" s="912"/>
      <c r="X252" s="912"/>
      <c r="Y252" s="912"/>
      <c r="Z252" s="912"/>
      <c r="AA252" s="912"/>
      <c r="AB252" s="912"/>
      <c r="AC252" s="912"/>
      <c r="AD252" s="912"/>
      <c r="AE252" s="912"/>
      <c r="AF252" s="912"/>
      <c r="AG252" s="912"/>
      <c r="AH252" s="912"/>
    </row>
    <row r="253" spans="1:34">
      <c r="A253" s="1115"/>
      <c r="B253" s="931" t="s">
        <v>1622</v>
      </c>
      <c r="C253" s="1271"/>
      <c r="D253" s="913"/>
      <c r="E253" s="934" t="s">
        <v>1660</v>
      </c>
      <c r="F253" s="913"/>
      <c r="G253" s="900"/>
      <c r="H253" s="900"/>
      <c r="I253" s="900"/>
      <c r="J253" s="900"/>
      <c r="K253" s="900"/>
      <c r="L253" s="912"/>
      <c r="M253" s="912"/>
      <c r="N253" s="912"/>
      <c r="O253" s="912"/>
      <c r="P253" s="912"/>
      <c r="Q253" s="912"/>
      <c r="R253" s="912"/>
      <c r="S253" s="912"/>
      <c r="T253" s="913"/>
      <c r="U253" s="912"/>
      <c r="V253" s="900"/>
      <c r="W253" s="912"/>
      <c r="X253" s="912"/>
      <c r="Y253" s="912"/>
      <c r="Z253" s="912"/>
      <c r="AA253" s="912"/>
      <c r="AB253" s="912"/>
      <c r="AC253" s="912"/>
      <c r="AD253" s="912"/>
      <c r="AE253" s="912"/>
      <c r="AF253" s="912"/>
      <c r="AG253" s="912"/>
      <c r="AH253" s="912"/>
    </row>
    <row r="254" spans="1:34">
      <c r="A254" s="1115"/>
      <c r="B254" s="931" t="s">
        <v>1623</v>
      </c>
      <c r="C254" s="1271"/>
      <c r="D254" s="913"/>
      <c r="E254" s="900"/>
      <c r="F254" s="913"/>
      <c r="G254" s="900"/>
      <c r="H254" s="934" t="s">
        <v>1660</v>
      </c>
      <c r="I254" s="900"/>
      <c r="J254" s="913"/>
      <c r="K254" s="900"/>
      <c r="L254" s="900"/>
      <c r="M254" s="912"/>
      <c r="N254" s="912"/>
      <c r="O254" s="912"/>
      <c r="P254" s="912"/>
      <c r="Q254" s="912"/>
      <c r="R254" s="912"/>
      <c r="S254" s="912"/>
      <c r="T254" s="913"/>
      <c r="U254" s="912"/>
      <c r="V254" s="900"/>
      <c r="W254" s="912"/>
      <c r="X254" s="912"/>
      <c r="Y254" s="912"/>
      <c r="Z254" s="912"/>
      <c r="AA254" s="912"/>
      <c r="AB254" s="912"/>
      <c r="AC254" s="912"/>
      <c r="AD254" s="912"/>
      <c r="AE254" s="912"/>
      <c r="AF254" s="912"/>
      <c r="AG254" s="912"/>
      <c r="AH254" s="912"/>
    </row>
    <row r="255" spans="1:34">
      <c r="A255" s="1115"/>
      <c r="B255" s="931" t="s">
        <v>1624</v>
      </c>
      <c r="C255" s="1271"/>
      <c r="D255" s="913"/>
      <c r="E255" s="900"/>
      <c r="F255" s="913"/>
      <c r="G255" s="913"/>
      <c r="H255" s="913"/>
      <c r="I255" s="934" t="s">
        <v>1660</v>
      </c>
      <c r="J255" s="913"/>
      <c r="K255" s="900"/>
      <c r="L255" s="900"/>
      <c r="M255" s="912"/>
      <c r="N255" s="912"/>
      <c r="O255" s="912"/>
      <c r="P255" s="912"/>
      <c r="Q255" s="912"/>
      <c r="R255" s="912"/>
      <c r="S255" s="912"/>
      <c r="T255" s="913"/>
      <c r="U255" s="912"/>
      <c r="V255" s="900"/>
      <c r="W255" s="912"/>
      <c r="X255" s="912"/>
      <c r="Y255" s="912"/>
      <c r="Z255" s="912"/>
      <c r="AA255" s="912"/>
      <c r="AB255" s="912"/>
      <c r="AC255" s="912"/>
      <c r="AD255" s="912"/>
      <c r="AE255" s="912"/>
      <c r="AF255" s="912"/>
      <c r="AG255" s="912"/>
      <c r="AH255" s="912"/>
    </row>
    <row r="256" spans="1:34">
      <c r="A256" s="1115"/>
      <c r="B256" s="931" t="s">
        <v>1625</v>
      </c>
      <c r="C256" s="1271"/>
      <c r="D256" s="913"/>
      <c r="E256" s="900"/>
      <c r="F256" s="912"/>
      <c r="G256" s="912"/>
      <c r="H256" s="913"/>
      <c r="I256" s="900"/>
      <c r="J256" s="934" t="s">
        <v>1660</v>
      </c>
      <c r="K256" s="900"/>
      <c r="L256" s="900"/>
      <c r="M256" s="912"/>
      <c r="N256" s="912"/>
      <c r="O256" s="912"/>
      <c r="P256" s="912"/>
      <c r="Q256" s="912"/>
      <c r="R256" s="912"/>
      <c r="S256" s="912"/>
      <c r="T256" s="913"/>
      <c r="U256" s="912"/>
      <c r="V256" s="900"/>
      <c r="W256" s="912"/>
      <c r="X256" s="912"/>
      <c r="Y256" s="912"/>
      <c r="Z256" s="912"/>
      <c r="AA256" s="912"/>
      <c r="AB256" s="912"/>
      <c r="AC256" s="912"/>
      <c r="AD256" s="912"/>
      <c r="AE256" s="912"/>
      <c r="AF256" s="912"/>
      <c r="AG256" s="912"/>
      <c r="AH256" s="912"/>
    </row>
    <row r="257" spans="1:34">
      <c r="A257" s="1115"/>
      <c r="B257" s="931" t="s">
        <v>1626</v>
      </c>
      <c r="C257" s="1271"/>
      <c r="D257" s="912"/>
      <c r="E257" s="912"/>
      <c r="F257" s="912"/>
      <c r="G257" s="912"/>
      <c r="H257" s="913"/>
      <c r="I257" s="900"/>
      <c r="J257" s="913"/>
      <c r="K257" s="934" t="s">
        <v>1660</v>
      </c>
      <c r="L257" s="900"/>
      <c r="M257" s="913"/>
      <c r="N257" s="900"/>
      <c r="O257" s="900"/>
      <c r="P257" s="912"/>
      <c r="Q257" s="912"/>
      <c r="R257" s="912"/>
      <c r="S257" s="912"/>
      <c r="T257" s="913"/>
      <c r="U257" s="912"/>
      <c r="V257" s="900"/>
      <c r="W257" s="912"/>
      <c r="X257" s="912"/>
      <c r="Y257" s="912"/>
      <c r="Z257" s="912"/>
      <c r="AA257" s="912"/>
      <c r="AB257" s="912"/>
      <c r="AC257" s="912"/>
      <c r="AD257" s="912"/>
      <c r="AE257" s="912"/>
      <c r="AF257" s="912"/>
      <c r="AG257" s="912"/>
      <c r="AH257" s="912"/>
    </row>
    <row r="258" spans="1:34">
      <c r="A258" s="1115"/>
      <c r="B258" s="931" t="s">
        <v>1627</v>
      </c>
      <c r="C258" s="1271"/>
      <c r="D258" s="912"/>
      <c r="E258" s="912"/>
      <c r="F258" s="912"/>
      <c r="G258" s="912"/>
      <c r="H258" s="913"/>
      <c r="I258" s="900"/>
      <c r="J258" s="912"/>
      <c r="K258" s="913"/>
      <c r="L258" s="934" t="s">
        <v>1660</v>
      </c>
      <c r="M258" s="913"/>
      <c r="N258" s="900"/>
      <c r="O258" s="900"/>
      <c r="P258" s="900"/>
      <c r="Q258" s="900"/>
      <c r="R258" s="900"/>
      <c r="S258" s="912"/>
      <c r="T258" s="913"/>
      <c r="U258" s="912"/>
      <c r="V258" s="900"/>
      <c r="W258" s="912"/>
      <c r="X258" s="912"/>
      <c r="Y258" s="912"/>
      <c r="Z258" s="912"/>
      <c r="AA258" s="912"/>
      <c r="AB258" s="912"/>
      <c r="AC258" s="912"/>
      <c r="AD258" s="912"/>
      <c r="AE258" s="912"/>
      <c r="AF258" s="912"/>
      <c r="AG258" s="912"/>
      <c r="AH258" s="912"/>
    </row>
    <row r="259" spans="1:34">
      <c r="A259" s="1115"/>
      <c r="B259" s="931" t="s">
        <v>1628</v>
      </c>
      <c r="C259" s="1271"/>
      <c r="D259" s="912"/>
      <c r="E259" s="912"/>
      <c r="F259" s="912"/>
      <c r="G259" s="912"/>
      <c r="H259" s="912"/>
      <c r="I259" s="912"/>
      <c r="J259" s="912"/>
      <c r="K259" s="913"/>
      <c r="L259" s="900"/>
      <c r="M259" s="913"/>
      <c r="N259" s="900"/>
      <c r="O259" s="913"/>
      <c r="P259" s="934" t="s">
        <v>1660</v>
      </c>
      <c r="Q259" s="913"/>
      <c r="R259" s="900"/>
      <c r="S259" s="900"/>
      <c r="T259" s="913"/>
      <c r="U259" s="912"/>
      <c r="V259" s="900"/>
      <c r="W259" s="912"/>
      <c r="X259" s="912"/>
      <c r="Y259" s="912"/>
      <c r="Z259" s="912"/>
      <c r="AA259" s="912"/>
      <c r="AB259" s="912"/>
      <c r="AC259" s="912"/>
      <c r="AD259" s="912"/>
      <c r="AE259" s="912"/>
      <c r="AF259" s="912"/>
      <c r="AG259" s="912"/>
      <c r="AH259" s="912"/>
    </row>
    <row r="260" spans="1:34">
      <c r="A260" s="1115"/>
      <c r="B260" s="931" t="s">
        <v>1629</v>
      </c>
      <c r="C260" s="1271"/>
      <c r="D260" s="912"/>
      <c r="E260" s="912"/>
      <c r="F260" s="912"/>
      <c r="G260" s="912"/>
      <c r="H260" s="912"/>
      <c r="I260" s="912"/>
      <c r="J260" s="912"/>
      <c r="K260" s="913"/>
      <c r="L260" s="900"/>
      <c r="M260" s="913"/>
      <c r="N260" s="913"/>
      <c r="O260" s="913"/>
      <c r="P260" s="913"/>
      <c r="Q260" s="934" t="s">
        <v>1660</v>
      </c>
      <c r="R260" s="900"/>
      <c r="S260" s="900"/>
      <c r="T260" s="913"/>
      <c r="U260" s="912"/>
      <c r="V260" s="900"/>
      <c r="W260" s="912"/>
      <c r="X260" s="912"/>
      <c r="Y260" s="912"/>
      <c r="Z260" s="912"/>
      <c r="AA260" s="912"/>
      <c r="AB260" s="912"/>
      <c r="AC260" s="912"/>
      <c r="AD260" s="912"/>
      <c r="AE260" s="912"/>
      <c r="AF260" s="912"/>
      <c r="AG260" s="912"/>
      <c r="AH260" s="912"/>
    </row>
    <row r="261" spans="1:34">
      <c r="A261" s="1115"/>
      <c r="B261" s="931" t="s">
        <v>1630</v>
      </c>
      <c r="C261" s="1271"/>
      <c r="D261" s="912"/>
      <c r="E261" s="912"/>
      <c r="F261" s="912"/>
      <c r="G261" s="912"/>
      <c r="H261" s="912"/>
      <c r="I261" s="912"/>
      <c r="J261" s="912"/>
      <c r="K261" s="913"/>
      <c r="L261" s="900"/>
      <c r="M261" s="912"/>
      <c r="N261" s="912"/>
      <c r="O261" s="913"/>
      <c r="P261" s="900"/>
      <c r="Q261" s="913"/>
      <c r="R261" s="934" t="s">
        <v>1660</v>
      </c>
      <c r="S261" s="900"/>
      <c r="T261" s="913"/>
      <c r="U261" s="912"/>
      <c r="V261" s="900"/>
      <c r="W261" s="912"/>
      <c r="X261" s="912"/>
      <c r="Y261" s="912"/>
      <c r="Z261" s="912"/>
      <c r="AA261" s="912"/>
      <c r="AB261" s="912"/>
      <c r="AC261" s="912"/>
      <c r="AD261" s="912"/>
      <c r="AE261" s="912"/>
      <c r="AF261" s="912"/>
      <c r="AG261" s="912"/>
      <c r="AH261" s="912"/>
    </row>
    <row r="262" spans="1:34">
      <c r="A262" s="1115"/>
      <c r="B262" s="931" t="s">
        <v>1631</v>
      </c>
      <c r="C262" s="1271"/>
      <c r="D262" s="912"/>
      <c r="E262" s="912"/>
      <c r="F262" s="912"/>
      <c r="G262" s="912"/>
      <c r="H262" s="912"/>
      <c r="I262" s="912"/>
      <c r="J262" s="912"/>
      <c r="K262" s="912"/>
      <c r="L262" s="912"/>
      <c r="M262" s="912"/>
      <c r="N262" s="912"/>
      <c r="O262" s="913"/>
      <c r="P262" s="900"/>
      <c r="Q262" s="913"/>
      <c r="R262" s="913"/>
      <c r="S262" s="934" t="s">
        <v>1660</v>
      </c>
      <c r="T262" s="900"/>
      <c r="U262" s="912"/>
      <c r="V262" s="900"/>
      <c r="W262" s="912"/>
      <c r="X262" s="912"/>
      <c r="Y262" s="912"/>
      <c r="Z262" s="912"/>
      <c r="AA262" s="912"/>
      <c r="AB262" s="912"/>
      <c r="AC262" s="912"/>
      <c r="AD262" s="912"/>
      <c r="AE262" s="912"/>
      <c r="AF262" s="912"/>
      <c r="AG262" s="912"/>
      <c r="AH262" s="912"/>
    </row>
    <row r="263" spans="1:34">
      <c r="A263" s="1115"/>
      <c r="B263" s="931" t="s">
        <v>1632</v>
      </c>
      <c r="C263" s="1271"/>
      <c r="D263" s="912"/>
      <c r="E263" s="912"/>
      <c r="F263" s="912"/>
      <c r="G263" s="912"/>
      <c r="H263" s="912"/>
      <c r="I263" s="912"/>
      <c r="J263" s="912"/>
      <c r="K263" s="912"/>
      <c r="L263" s="912"/>
      <c r="M263" s="912"/>
      <c r="N263" s="912"/>
      <c r="O263" s="913"/>
      <c r="P263" s="900"/>
      <c r="Q263" s="912"/>
      <c r="R263" s="913"/>
      <c r="S263" s="913"/>
      <c r="T263" s="913"/>
      <c r="U263" s="912"/>
      <c r="V263" s="900"/>
      <c r="W263" s="934" t="s">
        <v>1660</v>
      </c>
      <c r="X263" s="912"/>
      <c r="Y263" s="912"/>
      <c r="Z263" s="912"/>
      <c r="AA263" s="912"/>
      <c r="AB263" s="912"/>
      <c r="AC263" s="912"/>
      <c r="AD263" s="912"/>
      <c r="AE263" s="912"/>
      <c r="AF263" s="912"/>
      <c r="AG263" s="912"/>
      <c r="AH263" s="912"/>
    </row>
    <row r="264" spans="1:34">
      <c r="A264" s="1115"/>
      <c r="B264" s="931" t="s">
        <v>1633</v>
      </c>
      <c r="C264" s="1271"/>
      <c r="D264" s="912"/>
      <c r="E264" s="912"/>
      <c r="F264" s="912"/>
      <c r="G264" s="912"/>
      <c r="H264" s="912"/>
      <c r="I264" s="912"/>
      <c r="J264" s="912"/>
      <c r="K264" s="912"/>
      <c r="L264" s="912"/>
      <c r="M264" s="912"/>
      <c r="N264" s="912"/>
      <c r="O264" s="913"/>
      <c r="P264" s="900"/>
      <c r="Q264" s="912"/>
      <c r="R264" s="913"/>
      <c r="S264" s="913"/>
      <c r="T264" s="913"/>
      <c r="U264" s="912"/>
      <c r="V264" s="900"/>
      <c r="W264" s="912"/>
      <c r="X264" s="934" t="s">
        <v>1660</v>
      </c>
      <c r="Y264" s="912"/>
      <c r="Z264" s="912"/>
      <c r="AA264" s="912"/>
      <c r="AB264" s="912"/>
      <c r="AC264" s="912"/>
      <c r="AD264" s="912"/>
      <c r="AE264" s="912"/>
      <c r="AF264" s="912"/>
      <c r="AG264" s="912"/>
      <c r="AH264" s="912"/>
    </row>
    <row r="265" spans="1:34">
      <c r="A265" s="1115"/>
      <c r="B265" s="931" t="s">
        <v>1644</v>
      </c>
      <c r="C265" s="1271"/>
      <c r="D265" s="912"/>
      <c r="E265" s="912"/>
      <c r="F265" s="912"/>
      <c r="G265" s="912"/>
      <c r="H265" s="912"/>
      <c r="I265" s="912"/>
      <c r="J265" s="912"/>
      <c r="K265" s="912"/>
      <c r="L265" s="912"/>
      <c r="M265" s="912"/>
      <c r="N265" s="912"/>
      <c r="O265" s="913"/>
      <c r="P265" s="900"/>
      <c r="Q265" s="912"/>
      <c r="R265" s="913"/>
      <c r="S265" s="913"/>
      <c r="T265" s="913"/>
      <c r="U265" s="912"/>
      <c r="V265" s="900"/>
      <c r="W265" s="912"/>
      <c r="X265" s="912"/>
      <c r="Y265" s="934" t="s">
        <v>1660</v>
      </c>
      <c r="Z265" s="912"/>
      <c r="AA265" s="912"/>
      <c r="AB265" s="912"/>
      <c r="AC265" s="912"/>
      <c r="AD265" s="912"/>
      <c r="AE265" s="912"/>
      <c r="AF265" s="912"/>
      <c r="AG265" s="912"/>
      <c r="AH265" s="912"/>
    </row>
    <row r="266" spans="1:34">
      <c r="A266" s="1115"/>
      <c r="B266" s="931" t="s">
        <v>1645</v>
      </c>
      <c r="C266" s="1271"/>
      <c r="D266" s="912"/>
      <c r="E266" s="912"/>
      <c r="F266" s="912"/>
      <c r="G266" s="912"/>
      <c r="H266" s="912"/>
      <c r="I266" s="912"/>
      <c r="J266" s="912"/>
      <c r="K266" s="912"/>
      <c r="L266" s="912"/>
      <c r="M266" s="912"/>
      <c r="N266" s="912"/>
      <c r="O266" s="913"/>
      <c r="P266" s="900"/>
      <c r="Q266" s="912"/>
      <c r="R266" s="913"/>
      <c r="S266" s="913"/>
      <c r="T266" s="913"/>
      <c r="U266" s="912"/>
      <c r="V266" s="900"/>
      <c r="W266" s="912"/>
      <c r="X266" s="912"/>
      <c r="Y266" s="912"/>
      <c r="Z266" s="934" t="s">
        <v>1660</v>
      </c>
      <c r="AA266" s="912"/>
      <c r="AB266" s="912"/>
      <c r="AC266" s="912"/>
      <c r="AD266" s="912"/>
      <c r="AE266" s="912"/>
      <c r="AF266" s="912"/>
      <c r="AG266" s="912"/>
      <c r="AH266" s="912"/>
    </row>
    <row r="267" spans="1:34">
      <c r="A267" s="1115"/>
      <c r="B267" s="931" t="s">
        <v>1646</v>
      </c>
      <c r="C267" s="1271"/>
      <c r="D267" s="912"/>
      <c r="E267" s="912"/>
      <c r="F267" s="912"/>
      <c r="G267" s="912"/>
      <c r="H267" s="912"/>
      <c r="I267" s="912"/>
      <c r="J267" s="912"/>
      <c r="K267" s="912"/>
      <c r="L267" s="912"/>
      <c r="M267" s="912"/>
      <c r="N267" s="912"/>
      <c r="O267" s="912"/>
      <c r="P267" s="912"/>
      <c r="Q267" s="912"/>
      <c r="R267" s="912"/>
      <c r="S267" s="912"/>
      <c r="T267" s="913"/>
      <c r="U267" s="900"/>
      <c r="V267" s="913"/>
      <c r="W267" s="912"/>
      <c r="X267" s="912"/>
      <c r="Y267" s="912"/>
      <c r="Z267" s="912"/>
      <c r="AA267" s="912"/>
      <c r="AB267" s="912"/>
      <c r="AC267" s="912"/>
      <c r="AD267" s="934" t="s">
        <v>1660</v>
      </c>
      <c r="AE267" s="912"/>
      <c r="AF267" s="912"/>
      <c r="AG267" s="912"/>
      <c r="AH267" s="912"/>
    </row>
    <row r="268" spans="1:34">
      <c r="A268" s="1115"/>
      <c r="B268" s="931" t="s">
        <v>1647</v>
      </c>
      <c r="C268" s="1271"/>
      <c r="D268" s="912"/>
      <c r="E268" s="912"/>
      <c r="F268" s="912"/>
      <c r="G268" s="912"/>
      <c r="H268" s="912"/>
      <c r="I268" s="912"/>
      <c r="J268" s="912"/>
      <c r="K268" s="912"/>
      <c r="L268" s="912"/>
      <c r="M268" s="912"/>
      <c r="N268" s="912"/>
      <c r="O268" s="912"/>
      <c r="P268" s="912"/>
      <c r="Q268" s="912"/>
      <c r="R268" s="912"/>
      <c r="S268" s="912"/>
      <c r="T268" s="913"/>
      <c r="U268" s="900"/>
      <c r="V268" s="913"/>
      <c r="W268" s="912"/>
      <c r="X268" s="912"/>
      <c r="Y268" s="912"/>
      <c r="Z268" s="912"/>
      <c r="AA268" s="912"/>
      <c r="AB268" s="912"/>
      <c r="AC268" s="912"/>
      <c r="AD268" s="912"/>
      <c r="AE268" s="934" t="s">
        <v>1660</v>
      </c>
      <c r="AF268" s="912"/>
      <c r="AG268" s="912"/>
      <c r="AH268" s="912"/>
    </row>
    <row r="269" spans="1:34">
      <c r="A269" s="1116"/>
      <c r="B269" s="931" t="s">
        <v>1668</v>
      </c>
      <c r="C269" s="1272"/>
      <c r="D269" s="912"/>
      <c r="E269" s="912"/>
      <c r="F269" s="912"/>
      <c r="G269" s="912"/>
      <c r="H269" s="912"/>
      <c r="I269" s="912"/>
      <c r="J269" s="912"/>
      <c r="K269" s="912"/>
      <c r="L269" s="912"/>
      <c r="M269" s="912"/>
      <c r="N269" s="912"/>
      <c r="O269" s="912"/>
      <c r="P269" s="912"/>
      <c r="Q269" s="912"/>
      <c r="R269" s="912"/>
      <c r="S269" s="912"/>
      <c r="T269" s="913"/>
      <c r="U269" s="900"/>
      <c r="V269" s="913"/>
      <c r="W269" s="912"/>
      <c r="X269" s="912"/>
      <c r="Y269" s="912"/>
      <c r="Z269" s="912"/>
      <c r="AA269" s="912"/>
      <c r="AB269" s="912"/>
      <c r="AC269" s="912"/>
      <c r="AD269" s="912"/>
      <c r="AE269" s="912"/>
      <c r="AF269" s="934" t="s">
        <v>1660</v>
      </c>
      <c r="AG269" s="912"/>
      <c r="AH269" s="912"/>
    </row>
    <row r="270" spans="1:34">
      <c r="A270" s="903"/>
      <c r="B270" s="904"/>
      <c r="C270" s="905"/>
      <c r="D270" s="661"/>
      <c r="E270" s="661"/>
      <c r="F270" s="906"/>
      <c r="G270" s="661"/>
      <c r="H270" s="661"/>
      <c r="I270" s="661"/>
      <c r="J270" s="661"/>
      <c r="K270" s="661"/>
      <c r="L270" s="661"/>
      <c r="M270" s="661"/>
      <c r="N270" s="661"/>
      <c r="O270" s="661"/>
      <c r="P270" s="661"/>
      <c r="Q270" s="661"/>
      <c r="R270" s="661"/>
      <c r="S270" s="661"/>
      <c r="T270" s="661"/>
      <c r="U270" s="661"/>
      <c r="V270" s="661"/>
      <c r="W270" s="661"/>
      <c r="X270" s="661"/>
      <c r="Y270" s="661"/>
      <c r="Z270" s="661"/>
      <c r="AA270" s="661"/>
      <c r="AB270" s="661"/>
      <c r="AC270" s="661"/>
      <c r="AD270" s="661"/>
      <c r="AE270" s="661"/>
      <c r="AF270" s="661"/>
      <c r="AG270" s="661"/>
      <c r="AH270" s="661"/>
    </row>
    <row r="271" spans="1:34">
      <c r="B271" s="247" t="s">
        <v>1693</v>
      </c>
      <c r="C271" s="896"/>
    </row>
    <row r="272" spans="1:34">
      <c r="B272" s="247"/>
      <c r="C272" s="896"/>
    </row>
    <row r="273" spans="1:34" ht="5.25" customHeight="1">
      <c r="B273" s="247"/>
      <c r="C273" s="896"/>
    </row>
    <row r="274" spans="1:34" ht="15.75">
      <c r="A274" s="1117" t="s">
        <v>3</v>
      </c>
      <c r="B274" s="1117"/>
      <c r="C274" s="1117"/>
      <c r="D274" s="1117"/>
      <c r="E274" s="1117"/>
      <c r="F274" s="1117"/>
      <c r="G274" s="1117"/>
      <c r="H274" s="1117"/>
      <c r="I274" s="1117"/>
      <c r="J274" s="1117"/>
      <c r="K274" s="1117"/>
      <c r="L274" s="1117"/>
      <c r="M274" s="1117"/>
      <c r="N274" s="1117"/>
      <c r="O274" s="1117"/>
      <c r="P274" s="1117"/>
      <c r="Q274" s="1117"/>
      <c r="R274" s="1117"/>
      <c r="S274" s="1117"/>
      <c r="T274" s="1117"/>
      <c r="U274" s="1117"/>
      <c r="V274" s="1117"/>
      <c r="W274" s="1117"/>
      <c r="X274" s="1117"/>
      <c r="Y274" s="1117"/>
      <c r="Z274" s="1117"/>
      <c r="AA274" s="1117"/>
      <c r="AB274" s="1117"/>
      <c r="AC274" s="1117"/>
      <c r="AD274" s="1117"/>
      <c r="AE274" s="1117"/>
      <c r="AF274" s="1117"/>
      <c r="AG274" s="1117"/>
      <c r="AH274" s="1117"/>
    </row>
    <row r="275" spans="1:34" ht="15.75">
      <c r="A275" s="1117" t="s">
        <v>1586</v>
      </c>
      <c r="B275" s="1117"/>
      <c r="C275" s="1117"/>
      <c r="D275" s="1117"/>
      <c r="E275" s="1117"/>
      <c r="F275" s="1117"/>
      <c r="G275" s="1117"/>
      <c r="H275" s="1117"/>
      <c r="I275" s="1117"/>
      <c r="J275" s="1117"/>
      <c r="K275" s="1117"/>
      <c r="L275" s="1117"/>
      <c r="M275" s="1117"/>
      <c r="N275" s="1117"/>
      <c r="O275" s="1117"/>
      <c r="P275" s="1117"/>
      <c r="Q275" s="1117"/>
      <c r="R275" s="1117"/>
      <c r="S275" s="1117"/>
      <c r="T275" s="1117"/>
      <c r="U275" s="1117"/>
      <c r="V275" s="1117"/>
      <c r="W275" s="1117"/>
      <c r="X275" s="1117"/>
      <c r="Y275" s="1117"/>
      <c r="Z275" s="1117"/>
      <c r="AA275" s="1117"/>
      <c r="AB275" s="1117"/>
      <c r="AC275" s="1117"/>
      <c r="AD275" s="1117"/>
      <c r="AE275" s="1117"/>
      <c r="AF275" s="1117"/>
      <c r="AG275" s="1117"/>
      <c r="AH275" s="1117"/>
    </row>
    <row r="276" spans="1:34" ht="15.75">
      <c r="A276" s="1117" t="s">
        <v>1666</v>
      </c>
      <c r="B276" s="1117"/>
      <c r="C276" s="1117"/>
      <c r="D276" s="1117"/>
      <c r="E276" s="1117"/>
      <c r="F276" s="1117"/>
      <c r="G276" s="1117"/>
      <c r="H276" s="1117"/>
      <c r="I276" s="1117"/>
      <c r="J276" s="1117"/>
      <c r="K276" s="1117"/>
      <c r="L276" s="1117"/>
      <c r="M276" s="1117"/>
      <c r="N276" s="1117"/>
      <c r="O276" s="1117"/>
      <c r="P276" s="1117"/>
      <c r="Q276" s="1117"/>
      <c r="R276" s="1117"/>
      <c r="S276" s="1117"/>
      <c r="T276" s="1117"/>
      <c r="U276" s="1117"/>
      <c r="V276" s="1117"/>
      <c r="W276" s="1117"/>
      <c r="X276" s="1117"/>
      <c r="Y276" s="1117"/>
      <c r="Z276" s="1117"/>
      <c r="AA276" s="1117"/>
      <c r="AB276" s="1117"/>
      <c r="AC276" s="1117"/>
      <c r="AD276" s="1117"/>
      <c r="AE276" s="1117"/>
      <c r="AF276" s="1117"/>
      <c r="AG276" s="1117"/>
      <c r="AH276" s="1117"/>
    </row>
    <row r="277" spans="1:34" ht="15.75">
      <c r="A277" s="1117" t="s">
        <v>1587</v>
      </c>
      <c r="B277" s="1117"/>
      <c r="C277" s="1117"/>
      <c r="D277" s="1117"/>
      <c r="E277" s="1117"/>
      <c r="F277" s="1117"/>
      <c r="G277" s="1117"/>
      <c r="H277" s="1117"/>
      <c r="I277" s="1117"/>
      <c r="J277" s="1117"/>
      <c r="K277" s="1117"/>
      <c r="L277" s="1117"/>
      <c r="M277" s="1117"/>
      <c r="N277" s="1117"/>
      <c r="O277" s="1117"/>
      <c r="P277" s="1117"/>
      <c r="Q277" s="1117"/>
      <c r="R277" s="1117"/>
      <c r="S277" s="1117"/>
      <c r="T277" s="1117"/>
      <c r="U277" s="1117"/>
      <c r="V277" s="1117"/>
      <c r="W277" s="1117"/>
      <c r="X277" s="1117"/>
      <c r="Y277" s="1117"/>
      <c r="Z277" s="1117"/>
      <c r="AA277" s="1117"/>
      <c r="AB277" s="1117"/>
      <c r="AC277" s="1117"/>
      <c r="AD277" s="1117"/>
      <c r="AE277" s="1117"/>
      <c r="AF277" s="1117"/>
      <c r="AG277" s="1117"/>
      <c r="AH277" s="1117"/>
    </row>
    <row r="278" spans="1:34" ht="15.75">
      <c r="A278" s="1117" t="s">
        <v>1667</v>
      </c>
      <c r="B278" s="1117"/>
      <c r="C278" s="1117"/>
      <c r="D278" s="1117"/>
      <c r="E278" s="1117"/>
      <c r="F278" s="1117"/>
      <c r="G278" s="1117"/>
      <c r="H278" s="1117"/>
      <c r="I278" s="1117"/>
      <c r="J278" s="1117"/>
      <c r="K278" s="1117"/>
      <c r="L278" s="1117"/>
      <c r="M278" s="1117"/>
      <c r="N278" s="1117"/>
      <c r="O278" s="1117"/>
      <c r="P278" s="1117"/>
      <c r="Q278" s="1117"/>
      <c r="R278" s="1117"/>
      <c r="S278" s="1117"/>
      <c r="T278" s="1117"/>
      <c r="U278" s="1117"/>
      <c r="V278" s="1117"/>
      <c r="W278" s="1117"/>
      <c r="X278" s="1117"/>
      <c r="Y278" s="1117"/>
      <c r="Z278" s="1117"/>
      <c r="AA278" s="1117"/>
      <c r="AB278" s="1117"/>
      <c r="AC278" s="1117"/>
      <c r="AD278" s="1117"/>
      <c r="AE278" s="1117"/>
      <c r="AF278" s="1117"/>
      <c r="AG278" s="1117"/>
      <c r="AH278" s="1117"/>
    </row>
    <row r="279" spans="1:34" ht="15.75">
      <c r="A279" s="915" t="s">
        <v>1608</v>
      </c>
      <c r="B279" s="988"/>
      <c r="C279" s="988"/>
      <c r="D279" s="988"/>
      <c r="E279" s="988"/>
      <c r="F279" s="988"/>
      <c r="G279" s="988"/>
      <c r="H279" s="988"/>
      <c r="I279" s="988"/>
      <c r="J279" s="988"/>
      <c r="K279" s="988"/>
      <c r="L279" s="988"/>
      <c r="M279" s="988"/>
      <c r="N279" s="988"/>
      <c r="O279" s="988"/>
      <c r="P279" s="988"/>
      <c r="Q279" s="988"/>
      <c r="R279" s="988"/>
      <c r="S279" s="988"/>
      <c r="T279" s="988"/>
      <c r="U279" s="988"/>
      <c r="V279" s="988"/>
      <c r="W279" s="988"/>
      <c r="X279" s="988"/>
      <c r="Y279" s="988"/>
      <c r="Z279" s="988"/>
      <c r="AA279" s="988"/>
      <c r="AB279" s="988"/>
      <c r="AC279" s="988"/>
      <c r="AD279" s="988"/>
      <c r="AE279" s="988"/>
      <c r="AF279" s="988"/>
      <c r="AG279" s="988"/>
      <c r="AH279" s="988"/>
    </row>
    <row r="280" spans="1:34" ht="15.75">
      <c r="A280" s="902" t="s">
        <v>1675</v>
      </c>
      <c r="J280" s="988"/>
      <c r="K280" s="988"/>
      <c r="L280" s="988"/>
      <c r="M280" s="988"/>
      <c r="N280" s="988"/>
      <c r="O280" s="988"/>
      <c r="P280" s="988"/>
      <c r="Q280" s="988"/>
      <c r="R280" s="988"/>
      <c r="S280" s="988"/>
      <c r="T280" s="988"/>
      <c r="U280" s="988"/>
      <c r="V280" s="988"/>
      <c r="W280" s="988"/>
      <c r="X280" s="988"/>
      <c r="Y280" s="988"/>
      <c r="Z280" s="988"/>
      <c r="AA280" s="988"/>
      <c r="AB280" s="988"/>
      <c r="AC280" s="988"/>
      <c r="AD280" s="988"/>
      <c r="AE280" s="988"/>
      <c r="AF280" s="988"/>
      <c r="AG280" s="988"/>
      <c r="AH280" s="988"/>
    </row>
    <row r="281" spans="1:34">
      <c r="A281" s="1107" t="s">
        <v>129</v>
      </c>
      <c r="B281" s="1104" t="s">
        <v>1610</v>
      </c>
      <c r="C281" s="989" t="s">
        <v>1618</v>
      </c>
      <c r="D281" s="1121" t="s">
        <v>1619</v>
      </c>
      <c r="E281" s="1122"/>
      <c r="F281" s="1122"/>
      <c r="G281" s="1122"/>
      <c r="H281" s="1122"/>
      <c r="I281" s="1122"/>
      <c r="J281" s="1122"/>
      <c r="K281" s="1122"/>
      <c r="L281" s="1122"/>
      <c r="M281" s="1122"/>
      <c r="N281" s="1122"/>
      <c r="O281" s="1122"/>
      <c r="P281" s="1122"/>
      <c r="Q281" s="1122"/>
      <c r="R281" s="1122"/>
      <c r="S281" s="1122"/>
      <c r="T281" s="1122"/>
      <c r="U281" s="1122"/>
      <c r="V281" s="1122"/>
      <c r="W281" s="1122"/>
      <c r="X281" s="1122"/>
      <c r="Y281" s="1122"/>
      <c r="Z281" s="1122"/>
      <c r="AA281" s="1122"/>
      <c r="AB281" s="1122"/>
      <c r="AC281" s="1122"/>
      <c r="AD281" s="1122"/>
      <c r="AE281" s="1122"/>
      <c r="AF281" s="1122"/>
      <c r="AG281" s="1122"/>
      <c r="AH281" s="1123"/>
    </row>
    <row r="282" spans="1:34">
      <c r="A282" s="1269"/>
      <c r="B282" s="1270"/>
      <c r="C282" s="1160">
        <v>42491</v>
      </c>
      <c r="D282" s="954" t="s">
        <v>1611</v>
      </c>
      <c r="E282" s="894" t="s">
        <v>1612</v>
      </c>
      <c r="F282" s="894" t="s">
        <v>1613</v>
      </c>
      <c r="G282" s="894" t="s">
        <v>1614</v>
      </c>
      <c r="H282" s="894" t="s">
        <v>1615</v>
      </c>
      <c r="I282" s="954" t="s">
        <v>1616</v>
      </c>
      <c r="J282" s="954" t="s">
        <v>1617</v>
      </c>
      <c r="K282" s="894" t="s">
        <v>1611</v>
      </c>
      <c r="L282" s="894" t="s">
        <v>1612</v>
      </c>
      <c r="M282" s="894" t="s">
        <v>1613</v>
      </c>
      <c r="N282" s="894" t="s">
        <v>1614</v>
      </c>
      <c r="O282" s="894" t="s">
        <v>1615</v>
      </c>
      <c r="P282" s="954" t="s">
        <v>1616</v>
      </c>
      <c r="Q282" s="954" t="s">
        <v>1617</v>
      </c>
      <c r="R282" s="894" t="s">
        <v>1611</v>
      </c>
      <c r="S282" s="894" t="s">
        <v>1612</v>
      </c>
      <c r="T282" s="894" t="s">
        <v>1613</v>
      </c>
      <c r="U282" s="894" t="s">
        <v>1614</v>
      </c>
      <c r="V282" s="894" t="s">
        <v>1615</v>
      </c>
      <c r="W282" s="954" t="s">
        <v>1616</v>
      </c>
      <c r="X282" s="954" t="s">
        <v>1617</v>
      </c>
      <c r="Y282" s="894" t="s">
        <v>1611</v>
      </c>
      <c r="Z282" s="894" t="s">
        <v>1612</v>
      </c>
      <c r="AA282" s="894" t="s">
        <v>1613</v>
      </c>
      <c r="AB282" s="894" t="s">
        <v>1614</v>
      </c>
      <c r="AC282" s="894" t="s">
        <v>1615</v>
      </c>
      <c r="AD282" s="954" t="s">
        <v>1616</v>
      </c>
      <c r="AE282" s="954" t="s">
        <v>1617</v>
      </c>
      <c r="AF282" s="894" t="s">
        <v>1611</v>
      </c>
      <c r="AG282" s="894" t="s">
        <v>1612</v>
      </c>
      <c r="AH282" s="894" t="s">
        <v>1613</v>
      </c>
    </row>
    <row r="283" spans="1:34">
      <c r="A283" s="1108"/>
      <c r="B283" s="1105"/>
      <c r="C283" s="1161"/>
      <c r="D283" s="968">
        <v>1</v>
      </c>
      <c r="E283" s="894">
        <v>2</v>
      </c>
      <c r="F283" s="894">
        <v>3</v>
      </c>
      <c r="G283" s="894">
        <v>4</v>
      </c>
      <c r="H283" s="894">
        <v>5</v>
      </c>
      <c r="I283" s="954">
        <v>6</v>
      </c>
      <c r="J283" s="954">
        <v>7</v>
      </c>
      <c r="K283" s="894">
        <v>8</v>
      </c>
      <c r="L283" s="894">
        <v>9</v>
      </c>
      <c r="M283" s="894">
        <v>10</v>
      </c>
      <c r="N283" s="894">
        <v>11</v>
      </c>
      <c r="O283" s="894">
        <v>12</v>
      </c>
      <c r="P283" s="954">
        <v>13</v>
      </c>
      <c r="Q283" s="954">
        <v>14</v>
      </c>
      <c r="R283" s="894">
        <v>15</v>
      </c>
      <c r="S283" s="894">
        <v>16</v>
      </c>
      <c r="T283" s="894">
        <v>17</v>
      </c>
      <c r="U283" s="894">
        <v>18</v>
      </c>
      <c r="V283" s="894">
        <v>19</v>
      </c>
      <c r="W283" s="954">
        <v>20</v>
      </c>
      <c r="X283" s="954">
        <v>21</v>
      </c>
      <c r="Y283" s="894">
        <v>22</v>
      </c>
      <c r="Z283" s="987">
        <v>23</v>
      </c>
      <c r="AA283" s="987">
        <v>24</v>
      </c>
      <c r="AB283" s="894">
        <v>25</v>
      </c>
      <c r="AC283" s="894">
        <v>26</v>
      </c>
      <c r="AD283" s="954">
        <v>27</v>
      </c>
      <c r="AE283" s="954">
        <v>28</v>
      </c>
      <c r="AF283" s="894">
        <v>29</v>
      </c>
      <c r="AG283" s="894">
        <v>30</v>
      </c>
      <c r="AH283" s="894">
        <v>31</v>
      </c>
    </row>
    <row r="284" spans="1:34">
      <c r="A284" s="1114">
        <v>15</v>
      </c>
      <c r="B284" s="931" t="s">
        <v>1609</v>
      </c>
      <c r="C284" s="1263">
        <v>42491</v>
      </c>
      <c r="D284" s="907"/>
      <c r="E284" s="934" t="s">
        <v>1659</v>
      </c>
      <c r="F284" s="932"/>
      <c r="G284" s="933"/>
      <c r="H284" s="933"/>
      <c r="I284" s="933"/>
      <c r="J284" s="933"/>
      <c r="K284" s="933"/>
      <c r="L284" s="933"/>
      <c r="M284" s="933"/>
      <c r="N284" s="933"/>
      <c r="O284" s="933"/>
      <c r="P284" s="933"/>
      <c r="Q284" s="933"/>
      <c r="R284" s="933"/>
      <c r="S284" s="933"/>
      <c r="T284" s="933"/>
      <c r="U284" s="933"/>
      <c r="V284" s="933"/>
      <c r="W284" s="933"/>
      <c r="X284" s="933"/>
      <c r="Y284" s="933"/>
      <c r="Z284" s="933"/>
      <c r="AA284" s="933"/>
      <c r="AB284" s="900"/>
      <c r="AC284" s="900"/>
      <c r="AD284" s="900"/>
      <c r="AE284" s="900"/>
      <c r="AF284" s="900"/>
      <c r="AG284" s="900"/>
      <c r="AH284" s="900"/>
    </row>
    <row r="285" spans="1:34">
      <c r="A285" s="1115"/>
      <c r="B285" s="931" t="s">
        <v>1622</v>
      </c>
      <c r="C285" s="1271"/>
      <c r="D285" s="907"/>
      <c r="E285" s="933"/>
      <c r="F285" s="934" t="s">
        <v>1659</v>
      </c>
      <c r="G285" s="932"/>
      <c r="H285" s="933"/>
      <c r="I285" s="932"/>
      <c r="J285" s="933"/>
      <c r="K285" s="933"/>
      <c r="L285" s="933"/>
      <c r="M285" s="933"/>
      <c r="N285" s="933"/>
      <c r="O285" s="933"/>
      <c r="P285" s="933"/>
      <c r="Q285" s="933"/>
      <c r="R285" s="933"/>
      <c r="S285" s="933"/>
      <c r="T285" s="933"/>
      <c r="U285" s="933"/>
      <c r="V285" s="933"/>
      <c r="W285" s="933"/>
      <c r="X285" s="933"/>
      <c r="Y285" s="933"/>
      <c r="Z285" s="933"/>
      <c r="AA285" s="933"/>
      <c r="AB285" s="900"/>
      <c r="AC285" s="900"/>
      <c r="AD285" s="900"/>
      <c r="AE285" s="900"/>
      <c r="AF285" s="900"/>
      <c r="AG285" s="900"/>
      <c r="AH285" s="900"/>
    </row>
    <row r="286" spans="1:34">
      <c r="A286" s="1115"/>
      <c r="B286" s="931" t="s">
        <v>1623</v>
      </c>
      <c r="C286" s="1271"/>
      <c r="D286" s="907"/>
      <c r="E286" s="933"/>
      <c r="F286" s="932"/>
      <c r="G286" s="934" t="s">
        <v>1659</v>
      </c>
      <c r="H286" s="932"/>
      <c r="I286" s="932"/>
      <c r="J286" s="933"/>
      <c r="K286" s="933"/>
      <c r="L286" s="933"/>
      <c r="M286" s="933"/>
      <c r="N286" s="933"/>
      <c r="O286" s="933"/>
      <c r="P286" s="933"/>
      <c r="Q286" s="933"/>
      <c r="R286" s="933"/>
      <c r="S286" s="933"/>
      <c r="T286" s="933"/>
      <c r="U286" s="933"/>
      <c r="V286" s="933"/>
      <c r="W286" s="933"/>
      <c r="X286" s="933"/>
      <c r="Y286" s="933"/>
      <c r="Z286" s="933"/>
      <c r="AA286" s="933"/>
      <c r="AB286" s="900"/>
      <c r="AC286" s="900"/>
      <c r="AD286" s="900"/>
      <c r="AE286" s="900"/>
      <c r="AF286" s="900"/>
      <c r="AG286" s="900"/>
      <c r="AH286" s="900"/>
    </row>
    <row r="287" spans="1:34">
      <c r="A287" s="1115"/>
      <c r="B287" s="931" t="s">
        <v>1624</v>
      </c>
      <c r="C287" s="1271"/>
      <c r="D287" s="907"/>
      <c r="E287" s="933"/>
      <c r="F287" s="932"/>
      <c r="G287" s="932"/>
      <c r="H287" s="934" t="s">
        <v>1659</v>
      </c>
      <c r="I287" s="932"/>
      <c r="J287" s="932"/>
      <c r="K287" s="932"/>
      <c r="L287" s="933"/>
      <c r="M287" s="933"/>
      <c r="N287" s="933"/>
      <c r="O287" s="933"/>
      <c r="P287" s="933"/>
      <c r="Q287" s="933"/>
      <c r="R287" s="933"/>
      <c r="S287" s="933"/>
      <c r="T287" s="933"/>
      <c r="U287" s="933"/>
      <c r="V287" s="933"/>
      <c r="W287" s="933"/>
      <c r="X287" s="933"/>
      <c r="Y287" s="935"/>
      <c r="Z287" s="935"/>
      <c r="AA287" s="935"/>
      <c r="AB287" s="900"/>
      <c r="AC287" s="900"/>
      <c r="AD287" s="900"/>
      <c r="AE287" s="900"/>
      <c r="AF287" s="900"/>
      <c r="AG287" s="900"/>
      <c r="AH287" s="900"/>
    </row>
    <row r="288" spans="1:34">
      <c r="A288" s="1115"/>
      <c r="B288" s="931" t="s">
        <v>1625</v>
      </c>
      <c r="C288" s="1271"/>
      <c r="D288" s="907"/>
      <c r="E288" s="933"/>
      <c r="F288" s="935"/>
      <c r="G288" s="932"/>
      <c r="H288" s="933"/>
      <c r="I288" s="935"/>
      <c r="J288" s="935"/>
      <c r="K288" s="934" t="s">
        <v>1659</v>
      </c>
      <c r="L288" s="933"/>
      <c r="M288" s="932"/>
      <c r="N288" s="933"/>
      <c r="O288" s="933"/>
      <c r="P288" s="933"/>
      <c r="Q288" s="933"/>
      <c r="R288" s="933"/>
      <c r="S288" s="933"/>
      <c r="T288" s="933"/>
      <c r="U288" s="933"/>
      <c r="V288" s="933"/>
      <c r="W288" s="933"/>
      <c r="X288" s="933"/>
      <c r="Y288" s="933"/>
      <c r="Z288" s="933"/>
      <c r="AA288" s="933"/>
      <c r="AB288" s="900"/>
      <c r="AC288" s="900"/>
      <c r="AD288" s="900"/>
      <c r="AE288" s="900"/>
      <c r="AF288" s="900"/>
      <c r="AG288" s="900"/>
      <c r="AH288" s="900"/>
    </row>
    <row r="289" spans="1:34">
      <c r="A289" s="1115"/>
      <c r="B289" s="931" t="s">
        <v>1626</v>
      </c>
      <c r="C289" s="1271"/>
      <c r="D289" s="907"/>
      <c r="E289" s="933"/>
      <c r="F289" s="933"/>
      <c r="G289" s="932"/>
      <c r="H289" s="933"/>
      <c r="I289" s="935"/>
      <c r="J289" s="935"/>
      <c r="K289" s="932"/>
      <c r="L289" s="934" t="s">
        <v>1659</v>
      </c>
      <c r="M289" s="932"/>
      <c r="N289" s="933"/>
      <c r="O289" s="933"/>
      <c r="P289" s="933"/>
      <c r="Q289" s="933"/>
      <c r="R289" s="933"/>
      <c r="S289" s="933"/>
      <c r="T289" s="933"/>
      <c r="U289" s="933"/>
      <c r="V289" s="933"/>
      <c r="W289" s="933"/>
      <c r="X289" s="933"/>
      <c r="Y289" s="933"/>
      <c r="Z289" s="933"/>
      <c r="AA289" s="933"/>
      <c r="AB289" s="900"/>
      <c r="AC289" s="900"/>
      <c r="AD289" s="900"/>
      <c r="AE289" s="900"/>
      <c r="AF289" s="900"/>
      <c r="AG289" s="900"/>
      <c r="AH289" s="900"/>
    </row>
    <row r="290" spans="1:34">
      <c r="A290" s="1115"/>
      <c r="B290" s="931" t="s">
        <v>1627</v>
      </c>
      <c r="C290" s="1271"/>
      <c r="D290" s="899"/>
      <c r="E290" s="935"/>
      <c r="F290" s="935"/>
      <c r="G290" s="935"/>
      <c r="H290" s="935"/>
      <c r="I290" s="933"/>
      <c r="J290" s="932"/>
      <c r="K290" s="932"/>
      <c r="L290" s="933"/>
      <c r="M290" s="934" t="s">
        <v>1659</v>
      </c>
      <c r="N290" s="932"/>
      <c r="O290" s="933"/>
      <c r="P290" s="932"/>
      <c r="Q290" s="933"/>
      <c r="R290" s="933"/>
      <c r="S290" s="935"/>
      <c r="T290" s="935"/>
      <c r="U290" s="935"/>
      <c r="V290" s="935"/>
      <c r="W290" s="935"/>
      <c r="X290" s="935"/>
      <c r="Y290" s="935"/>
      <c r="Z290" s="935"/>
      <c r="AA290" s="935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31" t="s">
        <v>1628</v>
      </c>
      <c r="C291" s="1271"/>
      <c r="D291" s="900"/>
      <c r="E291" s="933"/>
      <c r="F291" s="933"/>
      <c r="G291" s="933"/>
      <c r="H291" s="933"/>
      <c r="I291" s="933"/>
      <c r="J291" s="932"/>
      <c r="K291" s="932"/>
      <c r="L291" s="933"/>
      <c r="M291" s="932"/>
      <c r="N291" s="934" t="s">
        <v>1659</v>
      </c>
      <c r="O291" s="932"/>
      <c r="P291" s="932"/>
      <c r="Q291" s="933"/>
      <c r="R291" s="933"/>
      <c r="S291" s="933"/>
      <c r="T291" s="935"/>
      <c r="U291" s="933"/>
      <c r="V291" s="933"/>
      <c r="W291" s="933"/>
      <c r="X291" s="933"/>
      <c r="Y291" s="933"/>
      <c r="Z291" s="933"/>
      <c r="AA291" s="933"/>
      <c r="AB291" s="900"/>
      <c r="AC291" s="900"/>
      <c r="AD291" s="900"/>
      <c r="AE291" s="900"/>
      <c r="AF291" s="900"/>
      <c r="AG291" s="900"/>
      <c r="AH291" s="900"/>
    </row>
    <row r="292" spans="1:34">
      <c r="A292" s="1115"/>
      <c r="B292" s="931" t="s">
        <v>1629</v>
      </c>
      <c r="C292" s="1271"/>
      <c r="D292" s="899"/>
      <c r="E292" s="935"/>
      <c r="F292" s="935"/>
      <c r="G292" s="935"/>
      <c r="H292" s="935"/>
      <c r="I292" s="935"/>
      <c r="J292" s="935"/>
      <c r="K292" s="932"/>
      <c r="L292" s="933"/>
      <c r="M292" s="932"/>
      <c r="N292" s="932"/>
      <c r="O292" s="934" t="s">
        <v>1659</v>
      </c>
      <c r="P292" s="932"/>
      <c r="Q292" s="932"/>
      <c r="R292" s="932"/>
      <c r="S292" s="933"/>
      <c r="T292" s="933"/>
      <c r="U292" s="935"/>
      <c r="V292" s="935"/>
      <c r="W292" s="935"/>
      <c r="X292" s="935"/>
      <c r="Y292" s="935"/>
      <c r="Z292" s="935"/>
      <c r="AA292" s="935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31" t="s">
        <v>1630</v>
      </c>
      <c r="C293" s="1271"/>
      <c r="D293" s="899"/>
      <c r="E293" s="935"/>
      <c r="F293" s="935"/>
      <c r="G293" s="935"/>
      <c r="H293" s="935"/>
      <c r="I293" s="935"/>
      <c r="J293" s="935"/>
      <c r="K293" s="932"/>
      <c r="L293" s="933"/>
      <c r="M293" s="935"/>
      <c r="N293" s="932"/>
      <c r="O293" s="933"/>
      <c r="P293" s="935"/>
      <c r="Q293" s="935"/>
      <c r="R293" s="934" t="s">
        <v>1659</v>
      </c>
      <c r="S293" s="933"/>
      <c r="T293" s="933"/>
      <c r="U293" s="935"/>
      <c r="V293" s="935"/>
      <c r="W293" s="935"/>
      <c r="X293" s="935"/>
      <c r="Y293" s="935"/>
      <c r="Z293" s="935"/>
      <c r="AA293" s="935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31" t="s">
        <v>1631</v>
      </c>
      <c r="C294" s="1271"/>
      <c r="D294" s="899"/>
      <c r="E294" s="935"/>
      <c r="F294" s="935"/>
      <c r="G294" s="935"/>
      <c r="H294" s="935"/>
      <c r="I294" s="935"/>
      <c r="J294" s="935"/>
      <c r="K294" s="935"/>
      <c r="L294" s="935"/>
      <c r="M294" s="933"/>
      <c r="N294" s="932"/>
      <c r="O294" s="933"/>
      <c r="P294" s="935"/>
      <c r="Q294" s="935"/>
      <c r="R294" s="932"/>
      <c r="S294" s="934" t="s">
        <v>1659</v>
      </c>
      <c r="T294" s="932"/>
      <c r="U294" s="933"/>
      <c r="V294" s="933"/>
      <c r="W294" s="935"/>
      <c r="X294" s="935"/>
      <c r="Y294" s="935"/>
      <c r="Z294" s="935"/>
      <c r="AA294" s="935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31" t="s">
        <v>1632</v>
      </c>
      <c r="C295" s="1271"/>
      <c r="D295" s="900"/>
      <c r="E295" s="933"/>
      <c r="F295" s="933"/>
      <c r="G295" s="933"/>
      <c r="H295" s="933"/>
      <c r="I295" s="933"/>
      <c r="J295" s="933"/>
      <c r="K295" s="933"/>
      <c r="L295" s="933"/>
      <c r="M295" s="935"/>
      <c r="N295" s="935"/>
      <c r="O295" s="935"/>
      <c r="P295" s="935"/>
      <c r="Q295" s="932"/>
      <c r="R295" s="935"/>
      <c r="S295" s="935"/>
      <c r="T295" s="934" t="s">
        <v>1659</v>
      </c>
      <c r="U295" s="932"/>
      <c r="V295" s="932"/>
      <c r="W295" s="933"/>
      <c r="X295" s="933"/>
      <c r="Y295" s="933"/>
      <c r="Z295" s="933"/>
      <c r="AA295" s="933"/>
      <c r="AB295" s="900"/>
      <c r="AC295" s="900"/>
      <c r="AD295" s="900"/>
      <c r="AE295" s="900"/>
      <c r="AF295" s="900"/>
      <c r="AG295" s="900"/>
      <c r="AH295" s="900"/>
    </row>
    <row r="296" spans="1:34">
      <c r="A296" s="1115"/>
      <c r="B296" s="931" t="s">
        <v>1633</v>
      </c>
      <c r="C296" s="1271"/>
      <c r="D296" s="900"/>
      <c r="E296" s="933"/>
      <c r="F296" s="933"/>
      <c r="G296" s="933"/>
      <c r="H296" s="933"/>
      <c r="I296" s="933"/>
      <c r="J296" s="933"/>
      <c r="K296" s="933"/>
      <c r="L296" s="933"/>
      <c r="M296" s="935"/>
      <c r="N296" s="935"/>
      <c r="O296" s="935"/>
      <c r="P296" s="935"/>
      <c r="Q296" s="932"/>
      <c r="R296" s="935"/>
      <c r="S296" s="935"/>
      <c r="T296" s="932"/>
      <c r="U296" s="934" t="s">
        <v>1659</v>
      </c>
      <c r="W296" s="933"/>
      <c r="X296" s="933"/>
      <c r="Y296" s="933"/>
      <c r="Z296" s="933"/>
      <c r="AA296" s="933"/>
      <c r="AB296" s="900"/>
      <c r="AC296" s="900"/>
      <c r="AD296" s="900"/>
      <c r="AE296" s="900"/>
      <c r="AF296" s="900"/>
      <c r="AG296" s="900"/>
      <c r="AH296" s="900"/>
    </row>
    <row r="297" spans="1:34">
      <c r="A297" s="1115"/>
      <c r="B297" s="931" t="s">
        <v>1644</v>
      </c>
      <c r="C297" s="1271"/>
      <c r="D297" s="900"/>
      <c r="E297" s="933"/>
      <c r="F297" s="933"/>
      <c r="G297" s="933"/>
      <c r="H297" s="933"/>
      <c r="I297" s="933"/>
      <c r="J297" s="933"/>
      <c r="K297" s="933"/>
      <c r="L297" s="933"/>
      <c r="M297" s="935"/>
      <c r="N297" s="935"/>
      <c r="O297" s="935"/>
      <c r="P297" s="935"/>
      <c r="Q297" s="932"/>
      <c r="R297" s="935"/>
      <c r="S297" s="935"/>
      <c r="T297" s="932"/>
      <c r="U297" s="932"/>
      <c r="V297" s="934" t="s">
        <v>1659</v>
      </c>
      <c r="W297" s="933"/>
      <c r="X297" s="933"/>
      <c r="Y297" s="933"/>
      <c r="Z297" s="933"/>
      <c r="AA297" s="933"/>
      <c r="AB297" s="932"/>
      <c r="AC297" s="900"/>
      <c r="AD297" s="900"/>
      <c r="AE297" s="900"/>
      <c r="AF297" s="900"/>
      <c r="AG297" s="900"/>
      <c r="AH297" s="900"/>
    </row>
    <row r="298" spans="1:34">
      <c r="A298" s="1115"/>
      <c r="B298" s="931" t="s">
        <v>1645</v>
      </c>
      <c r="C298" s="1271"/>
      <c r="D298" s="900"/>
      <c r="E298" s="933"/>
      <c r="F298" s="933"/>
      <c r="G298" s="933"/>
      <c r="H298" s="933"/>
      <c r="I298" s="933"/>
      <c r="J298" s="933"/>
      <c r="K298" s="933"/>
      <c r="L298" s="933"/>
      <c r="M298" s="935"/>
      <c r="N298" s="935"/>
      <c r="O298" s="935"/>
      <c r="P298" s="935"/>
      <c r="Q298" s="932"/>
      <c r="R298" s="935"/>
      <c r="S298" s="935"/>
      <c r="T298" s="932"/>
      <c r="U298" s="932"/>
      <c r="V298" s="932"/>
      <c r="W298" s="933"/>
      <c r="X298" s="933"/>
      <c r="Y298" s="934" t="s">
        <v>1659</v>
      </c>
      <c r="Z298" s="900"/>
      <c r="AA298" s="933"/>
      <c r="AB298" s="900"/>
      <c r="AC298" s="900"/>
      <c r="AD298" s="900"/>
      <c r="AE298" s="900"/>
      <c r="AF298" s="900"/>
      <c r="AG298" s="900"/>
      <c r="AH298" s="900"/>
    </row>
    <row r="299" spans="1:34">
      <c r="A299" s="1115"/>
      <c r="B299" s="931" t="s">
        <v>1646</v>
      </c>
      <c r="C299" s="1271"/>
      <c r="D299" s="899"/>
      <c r="E299" s="935"/>
      <c r="F299" s="935"/>
      <c r="G299" s="935"/>
      <c r="H299" s="935"/>
      <c r="I299" s="935"/>
      <c r="J299" s="935"/>
      <c r="K299" s="935"/>
      <c r="L299" s="935"/>
      <c r="M299" s="935"/>
      <c r="N299" s="935"/>
      <c r="O299" s="935"/>
      <c r="P299" s="935"/>
      <c r="Q299" s="932"/>
      <c r="R299" s="935"/>
      <c r="S299" s="935"/>
      <c r="T299" s="932"/>
      <c r="U299" s="935"/>
      <c r="V299" s="932"/>
      <c r="W299" s="932"/>
      <c r="X299" s="935"/>
      <c r="Y299" s="912"/>
      <c r="Z299" s="934" t="s">
        <v>1659</v>
      </c>
      <c r="AA299" s="935"/>
      <c r="AB299" s="912"/>
      <c r="AC299" s="912"/>
      <c r="AD299" s="912"/>
      <c r="AE299" s="912"/>
      <c r="AF299" s="900"/>
      <c r="AG299" s="900"/>
      <c r="AH299" s="912"/>
    </row>
    <row r="300" spans="1:34">
      <c r="A300" s="1115"/>
      <c r="B300" s="931" t="s">
        <v>1647</v>
      </c>
      <c r="C300" s="1271"/>
      <c r="D300" s="899"/>
      <c r="E300" s="935"/>
      <c r="F300" s="935"/>
      <c r="G300" s="935"/>
      <c r="H300" s="935"/>
      <c r="I300" s="935"/>
      <c r="J300" s="935"/>
      <c r="K300" s="935"/>
      <c r="L300" s="935"/>
      <c r="M300" s="935"/>
      <c r="N300" s="935"/>
      <c r="O300" s="935"/>
      <c r="P300" s="935"/>
      <c r="Q300" s="932"/>
      <c r="R300" s="935"/>
      <c r="S300" s="935"/>
      <c r="T300" s="932"/>
      <c r="U300" s="935"/>
      <c r="V300" s="932"/>
      <c r="W300" s="932"/>
      <c r="X300" s="935"/>
      <c r="Y300" s="935"/>
      <c r="Z300" s="935"/>
      <c r="AA300" s="934" t="s">
        <v>1659</v>
      </c>
      <c r="AB300" s="900"/>
      <c r="AC300" s="912"/>
      <c r="AD300" s="912"/>
      <c r="AE300" s="912"/>
      <c r="AF300" s="912"/>
      <c r="AG300" s="900"/>
      <c r="AH300" s="912"/>
    </row>
    <row r="301" spans="1:34">
      <c r="A301" s="1116"/>
      <c r="B301" s="931" t="s">
        <v>1668</v>
      </c>
      <c r="C301" s="1272"/>
      <c r="D301" s="899"/>
      <c r="E301" s="935"/>
      <c r="F301" s="935"/>
      <c r="G301" s="935"/>
      <c r="H301" s="935"/>
      <c r="I301" s="935"/>
      <c r="J301" s="935"/>
      <c r="K301" s="935"/>
      <c r="L301" s="935"/>
      <c r="M301" s="935"/>
      <c r="N301" s="935"/>
      <c r="O301" s="935"/>
      <c r="P301" s="935"/>
      <c r="Q301" s="932"/>
      <c r="R301" s="935"/>
      <c r="S301" s="935"/>
      <c r="T301" s="932"/>
      <c r="U301" s="935"/>
      <c r="V301" s="932"/>
      <c r="W301" s="932"/>
      <c r="X301" s="935"/>
      <c r="Y301" s="935"/>
      <c r="Z301" s="935"/>
      <c r="AA301" s="912"/>
      <c r="AB301" s="934" t="s">
        <v>1659</v>
      </c>
      <c r="AC301" s="912"/>
      <c r="AD301" s="912"/>
      <c r="AE301" s="912"/>
      <c r="AF301" s="912"/>
      <c r="AG301" s="900"/>
      <c r="AH301" s="912"/>
    </row>
    <row r="302" spans="1:34">
      <c r="A302" s="1114"/>
      <c r="B302" s="1265"/>
      <c r="C302" s="1263">
        <v>42522</v>
      </c>
      <c r="D302" s="894" t="s">
        <v>1614</v>
      </c>
      <c r="E302" s="894" t="s">
        <v>1615</v>
      </c>
      <c r="F302" s="954" t="s">
        <v>1616</v>
      </c>
      <c r="G302" s="954" t="s">
        <v>1617</v>
      </c>
      <c r="H302" s="894" t="s">
        <v>1611</v>
      </c>
      <c r="I302" s="894" t="s">
        <v>1612</v>
      </c>
      <c r="J302" s="894" t="s">
        <v>1613</v>
      </c>
      <c r="K302" s="894" t="s">
        <v>1614</v>
      </c>
      <c r="L302" s="894" t="s">
        <v>1615</v>
      </c>
      <c r="M302" s="954" t="s">
        <v>1616</v>
      </c>
      <c r="N302" s="954" t="s">
        <v>1617</v>
      </c>
      <c r="O302" s="894" t="s">
        <v>1611</v>
      </c>
      <c r="P302" s="894" t="s">
        <v>1612</v>
      </c>
      <c r="Q302" s="894" t="s">
        <v>1613</v>
      </c>
      <c r="R302" s="894" t="s">
        <v>1614</v>
      </c>
      <c r="S302" s="894" t="s">
        <v>1615</v>
      </c>
      <c r="T302" s="954" t="s">
        <v>1616</v>
      </c>
      <c r="U302" s="954" t="s">
        <v>1617</v>
      </c>
      <c r="V302" s="894" t="s">
        <v>1611</v>
      </c>
      <c r="W302" s="894" t="s">
        <v>1612</v>
      </c>
      <c r="X302" s="894" t="s">
        <v>1613</v>
      </c>
      <c r="Y302" s="894" t="s">
        <v>1614</v>
      </c>
      <c r="Z302" s="894" t="s">
        <v>1615</v>
      </c>
      <c r="AA302" s="954" t="s">
        <v>1616</v>
      </c>
      <c r="AB302" s="954" t="s">
        <v>1617</v>
      </c>
      <c r="AC302" s="894" t="s">
        <v>1611</v>
      </c>
      <c r="AD302" s="894" t="s">
        <v>1612</v>
      </c>
      <c r="AE302" s="894" t="s">
        <v>1613</v>
      </c>
      <c r="AF302" s="894" t="s">
        <v>1614</v>
      </c>
      <c r="AG302" s="894" t="s">
        <v>1615</v>
      </c>
      <c r="AH302" s="894"/>
    </row>
    <row r="303" spans="1:34">
      <c r="A303" s="1116"/>
      <c r="B303" s="1266"/>
      <c r="C303" s="1266"/>
      <c r="D303" s="895">
        <v>1</v>
      </c>
      <c r="E303" s="894">
        <v>2</v>
      </c>
      <c r="F303" s="954">
        <v>3</v>
      </c>
      <c r="G303" s="954">
        <v>4</v>
      </c>
      <c r="H303" s="894">
        <v>5</v>
      </c>
      <c r="I303" s="894">
        <v>6</v>
      </c>
      <c r="J303" s="894">
        <v>7</v>
      </c>
      <c r="K303" s="894">
        <v>8</v>
      </c>
      <c r="L303" s="894">
        <v>9</v>
      </c>
      <c r="M303" s="954">
        <v>10</v>
      </c>
      <c r="N303" s="954">
        <v>11</v>
      </c>
      <c r="O303" s="894">
        <v>12</v>
      </c>
      <c r="P303" s="894">
        <v>13</v>
      </c>
      <c r="Q303" s="894">
        <v>14</v>
      </c>
      <c r="R303" s="894">
        <v>15</v>
      </c>
      <c r="S303" s="894">
        <v>16</v>
      </c>
      <c r="T303" s="954">
        <v>17</v>
      </c>
      <c r="U303" s="954">
        <v>18</v>
      </c>
      <c r="V303" s="894">
        <v>19</v>
      </c>
      <c r="W303" s="894">
        <v>20</v>
      </c>
      <c r="X303" s="894">
        <v>21</v>
      </c>
      <c r="Y303" s="894">
        <v>22</v>
      </c>
      <c r="Z303" s="894">
        <v>23</v>
      </c>
      <c r="AA303" s="954">
        <v>24</v>
      </c>
      <c r="AB303" s="954">
        <v>25</v>
      </c>
      <c r="AC303" s="894">
        <v>26</v>
      </c>
      <c r="AD303" s="894">
        <v>27</v>
      </c>
      <c r="AE303" s="894">
        <v>28</v>
      </c>
      <c r="AF303" s="894">
        <v>29</v>
      </c>
      <c r="AG303" s="894">
        <v>30</v>
      </c>
      <c r="AH303" s="894"/>
    </row>
    <row r="304" spans="1:34">
      <c r="A304" s="1114">
        <v>16</v>
      </c>
      <c r="B304" s="931" t="s">
        <v>1609</v>
      </c>
      <c r="C304" s="1263">
        <v>42522</v>
      </c>
      <c r="D304" s="934" t="s">
        <v>1660</v>
      </c>
      <c r="E304" s="900"/>
      <c r="F304" s="913"/>
      <c r="G304" s="900"/>
      <c r="H304" s="900"/>
      <c r="I304" s="912"/>
      <c r="J304" s="912"/>
      <c r="K304" s="912"/>
      <c r="L304" s="912"/>
      <c r="M304" s="912"/>
      <c r="N304" s="912"/>
      <c r="O304" s="912"/>
      <c r="P304" s="912"/>
      <c r="Q304" s="912"/>
      <c r="R304" s="912"/>
      <c r="S304" s="912"/>
      <c r="T304" s="913"/>
      <c r="U304" s="912"/>
      <c r="V304" s="900"/>
      <c r="W304" s="912"/>
      <c r="X304" s="912"/>
      <c r="Y304" s="912"/>
      <c r="Z304" s="912"/>
      <c r="AA304" s="912"/>
      <c r="AB304" s="912"/>
      <c r="AC304" s="912"/>
      <c r="AD304" s="912"/>
      <c r="AE304" s="912"/>
      <c r="AF304" s="912"/>
      <c r="AG304" s="912"/>
      <c r="AH304" s="912"/>
    </row>
    <row r="305" spans="1:34">
      <c r="A305" s="1115"/>
      <c r="B305" s="931" t="s">
        <v>1622</v>
      </c>
      <c r="C305" s="1271"/>
      <c r="D305" s="913"/>
      <c r="E305" s="934" t="s">
        <v>1660</v>
      </c>
      <c r="F305" s="913"/>
      <c r="G305" s="900"/>
      <c r="H305" s="900"/>
      <c r="I305" s="900"/>
      <c r="J305" s="900"/>
      <c r="K305" s="900"/>
      <c r="L305" s="912"/>
      <c r="M305" s="912"/>
      <c r="N305" s="912"/>
      <c r="O305" s="912"/>
      <c r="P305" s="912"/>
      <c r="Q305" s="912"/>
      <c r="R305" s="912"/>
      <c r="S305" s="912"/>
      <c r="T305" s="913"/>
      <c r="U305" s="912"/>
      <c r="V305" s="900"/>
      <c r="W305" s="912"/>
      <c r="X305" s="912"/>
      <c r="Y305" s="912"/>
      <c r="Z305" s="912"/>
      <c r="AA305" s="912"/>
      <c r="AB305" s="912"/>
      <c r="AC305" s="912"/>
      <c r="AD305" s="912"/>
      <c r="AE305" s="912"/>
      <c r="AF305" s="912"/>
      <c r="AG305" s="912"/>
      <c r="AH305" s="912"/>
    </row>
    <row r="306" spans="1:34">
      <c r="A306" s="1115"/>
      <c r="B306" s="931" t="s">
        <v>1623</v>
      </c>
      <c r="C306" s="1271"/>
      <c r="D306" s="913"/>
      <c r="E306" s="900"/>
      <c r="F306" s="913"/>
      <c r="G306" s="900"/>
      <c r="H306" s="934" t="s">
        <v>1660</v>
      </c>
      <c r="I306" s="900"/>
      <c r="J306" s="913"/>
      <c r="K306" s="900"/>
      <c r="L306" s="900"/>
      <c r="M306" s="912"/>
      <c r="N306" s="912"/>
      <c r="O306" s="912"/>
      <c r="P306" s="912"/>
      <c r="Q306" s="912"/>
      <c r="R306" s="912"/>
      <c r="S306" s="912"/>
      <c r="T306" s="913"/>
      <c r="U306" s="912"/>
      <c r="V306" s="900"/>
      <c r="W306" s="912"/>
      <c r="X306" s="912"/>
      <c r="Y306" s="912"/>
      <c r="Z306" s="912"/>
      <c r="AA306" s="912"/>
      <c r="AB306" s="912"/>
      <c r="AC306" s="912"/>
      <c r="AD306" s="912"/>
      <c r="AE306" s="912"/>
      <c r="AF306" s="912"/>
      <c r="AG306" s="912"/>
      <c r="AH306" s="912"/>
    </row>
    <row r="307" spans="1:34">
      <c r="A307" s="1115"/>
      <c r="B307" s="931" t="s">
        <v>1624</v>
      </c>
      <c r="C307" s="1271"/>
      <c r="D307" s="913"/>
      <c r="E307" s="900"/>
      <c r="F307" s="913"/>
      <c r="G307" s="913"/>
      <c r="H307" s="913"/>
      <c r="I307" s="934" t="s">
        <v>1660</v>
      </c>
      <c r="J307" s="913"/>
      <c r="K307" s="900"/>
      <c r="L307" s="900"/>
      <c r="M307" s="912"/>
      <c r="N307" s="912"/>
      <c r="O307" s="912"/>
      <c r="P307" s="912"/>
      <c r="Q307" s="912"/>
      <c r="R307" s="912"/>
      <c r="S307" s="912"/>
      <c r="T307" s="913"/>
      <c r="U307" s="912"/>
      <c r="V307" s="900"/>
      <c r="W307" s="912"/>
      <c r="X307" s="912"/>
      <c r="Y307" s="912"/>
      <c r="Z307" s="912"/>
      <c r="AA307" s="912"/>
      <c r="AB307" s="912"/>
      <c r="AC307" s="912"/>
      <c r="AD307" s="912"/>
      <c r="AE307" s="912"/>
      <c r="AF307" s="912"/>
      <c r="AG307" s="912"/>
      <c r="AH307" s="912"/>
    </row>
    <row r="308" spans="1:34">
      <c r="A308" s="1115"/>
      <c r="B308" s="931" t="s">
        <v>1625</v>
      </c>
      <c r="C308" s="1271"/>
      <c r="D308" s="913"/>
      <c r="E308" s="900"/>
      <c r="F308" s="912"/>
      <c r="G308" s="912"/>
      <c r="H308" s="913"/>
      <c r="I308" s="900"/>
      <c r="J308" s="934" t="s">
        <v>1660</v>
      </c>
      <c r="K308" s="900"/>
      <c r="L308" s="900"/>
      <c r="M308" s="912"/>
      <c r="N308" s="912"/>
      <c r="O308" s="912"/>
      <c r="P308" s="912"/>
      <c r="Q308" s="912"/>
      <c r="R308" s="912"/>
      <c r="S308" s="912"/>
      <c r="T308" s="913"/>
      <c r="U308" s="912"/>
      <c r="V308" s="900"/>
      <c r="W308" s="912"/>
      <c r="X308" s="912"/>
      <c r="Y308" s="912"/>
      <c r="Z308" s="912"/>
      <c r="AA308" s="912"/>
      <c r="AB308" s="912"/>
      <c r="AC308" s="912"/>
      <c r="AD308" s="912"/>
      <c r="AE308" s="912"/>
      <c r="AF308" s="912"/>
      <c r="AG308" s="912"/>
      <c r="AH308" s="912"/>
    </row>
    <row r="309" spans="1:34">
      <c r="A309" s="1115"/>
      <c r="B309" s="931" t="s">
        <v>1626</v>
      </c>
      <c r="C309" s="1271"/>
      <c r="D309" s="912"/>
      <c r="E309" s="912"/>
      <c r="F309" s="912"/>
      <c r="G309" s="912"/>
      <c r="H309" s="913"/>
      <c r="I309" s="900"/>
      <c r="J309" s="913"/>
      <c r="K309" s="934" t="s">
        <v>1660</v>
      </c>
      <c r="L309" s="900"/>
      <c r="M309" s="913"/>
      <c r="N309" s="900"/>
      <c r="O309" s="900"/>
      <c r="P309" s="912"/>
      <c r="Q309" s="912"/>
      <c r="R309" s="912"/>
      <c r="S309" s="912"/>
      <c r="T309" s="913"/>
      <c r="U309" s="912"/>
      <c r="V309" s="900"/>
      <c r="W309" s="912"/>
      <c r="X309" s="912"/>
      <c r="Y309" s="912"/>
      <c r="Z309" s="912"/>
      <c r="AA309" s="912"/>
      <c r="AB309" s="912"/>
      <c r="AC309" s="912"/>
      <c r="AD309" s="912"/>
      <c r="AE309" s="912"/>
      <c r="AF309" s="912"/>
      <c r="AG309" s="912"/>
      <c r="AH309" s="912"/>
    </row>
    <row r="310" spans="1:34">
      <c r="A310" s="1115"/>
      <c r="B310" s="931" t="s">
        <v>1627</v>
      </c>
      <c r="C310" s="1271"/>
      <c r="D310" s="912"/>
      <c r="E310" s="912"/>
      <c r="F310" s="912"/>
      <c r="G310" s="912"/>
      <c r="H310" s="913"/>
      <c r="I310" s="900"/>
      <c r="J310" s="912"/>
      <c r="K310" s="913"/>
      <c r="L310" s="934" t="s">
        <v>1660</v>
      </c>
      <c r="M310" s="913"/>
      <c r="N310" s="900"/>
      <c r="O310" s="900"/>
      <c r="P310" s="900"/>
      <c r="Q310" s="900"/>
      <c r="R310" s="900"/>
      <c r="S310" s="912"/>
      <c r="T310" s="913"/>
      <c r="U310" s="912"/>
      <c r="V310" s="900"/>
      <c r="W310" s="912"/>
      <c r="X310" s="912"/>
      <c r="Y310" s="912"/>
      <c r="Z310" s="912"/>
      <c r="AA310" s="912"/>
      <c r="AB310" s="912"/>
      <c r="AC310" s="912"/>
      <c r="AD310" s="912"/>
      <c r="AE310" s="912"/>
      <c r="AF310" s="912"/>
      <c r="AG310" s="912"/>
      <c r="AH310" s="912"/>
    </row>
    <row r="311" spans="1:34">
      <c r="A311" s="1115"/>
      <c r="B311" s="931" t="s">
        <v>1628</v>
      </c>
      <c r="C311" s="1271"/>
      <c r="D311" s="912"/>
      <c r="E311" s="912"/>
      <c r="F311" s="912"/>
      <c r="G311" s="912"/>
      <c r="H311" s="912"/>
      <c r="I311" s="912"/>
      <c r="J311" s="912"/>
      <c r="K311" s="913"/>
      <c r="L311" s="900"/>
      <c r="M311" s="913"/>
      <c r="N311" s="900"/>
      <c r="O311" s="934" t="s">
        <v>1660</v>
      </c>
      <c r="P311" s="913"/>
      <c r="Q311" s="900"/>
      <c r="R311" s="900"/>
      <c r="S311" s="912"/>
      <c r="T311" s="913"/>
      <c r="U311" s="912"/>
      <c r="V311" s="900"/>
      <c r="W311" s="912"/>
      <c r="X311" s="912"/>
      <c r="Y311" s="912"/>
      <c r="Z311" s="912"/>
      <c r="AA311" s="912"/>
      <c r="AB311" s="912"/>
      <c r="AC311" s="912"/>
      <c r="AD311" s="912"/>
      <c r="AE311" s="912"/>
      <c r="AF311" s="912"/>
      <c r="AG311" s="912"/>
      <c r="AH311" s="912"/>
    </row>
    <row r="312" spans="1:34">
      <c r="A312" s="1115"/>
      <c r="B312" s="931" t="s">
        <v>1629</v>
      </c>
      <c r="C312" s="1271"/>
      <c r="D312" s="912"/>
      <c r="E312" s="912"/>
      <c r="F312" s="912"/>
      <c r="G312" s="912"/>
      <c r="H312" s="912"/>
      <c r="I312" s="912"/>
      <c r="J312" s="912"/>
      <c r="K312" s="913"/>
      <c r="L312" s="900"/>
      <c r="M312" s="913"/>
      <c r="N312" s="913"/>
      <c r="O312" s="913"/>
      <c r="P312" s="934" t="s">
        <v>1660</v>
      </c>
      <c r="Q312" s="900"/>
      <c r="R312" s="900"/>
      <c r="S312" s="912"/>
      <c r="T312" s="913"/>
      <c r="U312" s="912"/>
      <c r="V312" s="900"/>
      <c r="W312" s="912"/>
      <c r="X312" s="912"/>
      <c r="Y312" s="912"/>
      <c r="Z312" s="912"/>
      <c r="AA312" s="912"/>
      <c r="AB312" s="912"/>
      <c r="AC312" s="912"/>
      <c r="AD312" s="912"/>
      <c r="AE312" s="912"/>
      <c r="AF312" s="912"/>
      <c r="AG312" s="912"/>
      <c r="AH312" s="912"/>
    </row>
    <row r="313" spans="1:34">
      <c r="A313" s="1115"/>
      <c r="B313" s="931" t="s">
        <v>1630</v>
      </c>
      <c r="C313" s="1271"/>
      <c r="D313" s="912"/>
      <c r="E313" s="912"/>
      <c r="F313" s="912"/>
      <c r="G313" s="912"/>
      <c r="H313" s="912"/>
      <c r="I313" s="912"/>
      <c r="J313" s="912"/>
      <c r="K313" s="913"/>
      <c r="L313" s="900"/>
      <c r="M313" s="912"/>
      <c r="N313" s="912"/>
      <c r="O313" s="900"/>
      <c r="P313" s="913"/>
      <c r="Q313" s="934" t="s">
        <v>1660</v>
      </c>
      <c r="R313" s="900"/>
      <c r="S313" s="912"/>
      <c r="T313" s="913"/>
      <c r="U313" s="912"/>
      <c r="V313" s="900"/>
      <c r="W313" s="912"/>
      <c r="X313" s="912"/>
      <c r="Y313" s="912"/>
      <c r="Z313" s="912"/>
      <c r="AA313" s="912"/>
      <c r="AB313" s="912"/>
      <c r="AC313" s="912"/>
      <c r="AD313" s="912"/>
      <c r="AE313" s="912"/>
      <c r="AF313" s="912"/>
      <c r="AG313" s="912"/>
      <c r="AH313" s="912"/>
    </row>
    <row r="314" spans="1:34">
      <c r="A314" s="1115"/>
      <c r="B314" s="931" t="s">
        <v>1631</v>
      </c>
      <c r="C314" s="1271"/>
      <c r="D314" s="912"/>
      <c r="E314" s="912"/>
      <c r="F314" s="912"/>
      <c r="G314" s="912"/>
      <c r="H314" s="912"/>
      <c r="I314" s="912"/>
      <c r="J314" s="912"/>
      <c r="K314" s="912"/>
      <c r="L314" s="912"/>
      <c r="M314" s="912"/>
      <c r="N314" s="912"/>
      <c r="O314" s="900"/>
      <c r="P314" s="913"/>
      <c r="Q314" s="913"/>
      <c r="R314" s="934" t="s">
        <v>1660</v>
      </c>
      <c r="S314" s="912"/>
      <c r="T314" s="900"/>
      <c r="U314" s="912"/>
      <c r="V314" s="900"/>
      <c r="W314" s="912"/>
      <c r="X314" s="912"/>
      <c r="Y314" s="912"/>
      <c r="Z314" s="912"/>
      <c r="AA314" s="912"/>
      <c r="AB314" s="912"/>
      <c r="AC314" s="912"/>
      <c r="AD314" s="912"/>
      <c r="AE314" s="912"/>
      <c r="AF314" s="912"/>
      <c r="AG314" s="912"/>
      <c r="AH314" s="912"/>
    </row>
    <row r="315" spans="1:34">
      <c r="A315" s="1115"/>
      <c r="B315" s="931" t="s">
        <v>1632</v>
      </c>
      <c r="C315" s="1271"/>
      <c r="D315" s="912"/>
      <c r="E315" s="912"/>
      <c r="F315" s="912"/>
      <c r="G315" s="912"/>
      <c r="H315" s="912"/>
      <c r="I315" s="912"/>
      <c r="J315" s="912"/>
      <c r="K315" s="912"/>
      <c r="L315" s="912"/>
      <c r="M315" s="912"/>
      <c r="N315" s="912"/>
      <c r="O315" s="913"/>
      <c r="P315" s="900"/>
      <c r="Q315" s="912"/>
      <c r="R315" s="913"/>
      <c r="S315" s="934" t="s">
        <v>1660</v>
      </c>
      <c r="T315" s="913"/>
      <c r="U315" s="912"/>
      <c r="V315" s="900"/>
      <c r="W315" s="912"/>
      <c r="X315" s="912"/>
      <c r="Y315" s="912"/>
      <c r="Z315" s="912"/>
      <c r="AA315" s="912"/>
      <c r="AB315" s="912"/>
      <c r="AC315" s="912"/>
      <c r="AD315" s="912"/>
      <c r="AE315" s="912"/>
      <c r="AF315" s="912"/>
      <c r="AG315" s="912"/>
      <c r="AH315" s="912"/>
    </row>
    <row r="316" spans="1:34">
      <c r="A316" s="1115"/>
      <c r="B316" s="931" t="s">
        <v>1633</v>
      </c>
      <c r="C316" s="1271"/>
      <c r="D316" s="912"/>
      <c r="E316" s="912"/>
      <c r="F316" s="912"/>
      <c r="G316" s="912"/>
      <c r="H316" s="912"/>
      <c r="I316" s="912"/>
      <c r="J316" s="912"/>
      <c r="K316" s="912"/>
      <c r="L316" s="912"/>
      <c r="M316" s="912"/>
      <c r="N316" s="912"/>
      <c r="O316" s="913"/>
      <c r="P316" s="900"/>
      <c r="Q316" s="912"/>
      <c r="R316" s="913"/>
      <c r="S316" s="913"/>
      <c r="T316" s="913"/>
      <c r="U316" s="912"/>
      <c r="V316" s="934" t="s">
        <v>1660</v>
      </c>
      <c r="W316" s="912"/>
      <c r="X316" s="912"/>
      <c r="Y316" s="912"/>
      <c r="Z316" s="912"/>
      <c r="AA316" s="912"/>
      <c r="AB316" s="912"/>
      <c r="AC316" s="912"/>
      <c r="AD316" s="912"/>
      <c r="AE316" s="912"/>
      <c r="AF316" s="912"/>
      <c r="AG316" s="912"/>
      <c r="AH316" s="912"/>
    </row>
    <row r="317" spans="1:34">
      <c r="A317" s="1115"/>
      <c r="B317" s="931" t="s">
        <v>1644</v>
      </c>
      <c r="C317" s="1271"/>
      <c r="D317" s="912"/>
      <c r="E317" s="912"/>
      <c r="F317" s="912"/>
      <c r="G317" s="912"/>
      <c r="H317" s="912"/>
      <c r="I317" s="912"/>
      <c r="J317" s="912"/>
      <c r="K317" s="912"/>
      <c r="L317" s="912"/>
      <c r="M317" s="912"/>
      <c r="N317" s="912"/>
      <c r="O317" s="913"/>
      <c r="P317" s="900"/>
      <c r="Q317" s="912"/>
      <c r="R317" s="913"/>
      <c r="S317" s="913"/>
      <c r="T317" s="913"/>
      <c r="U317" s="912"/>
      <c r="V317" s="912"/>
      <c r="W317" s="934" t="s">
        <v>1660</v>
      </c>
      <c r="X317" s="912"/>
      <c r="Y317" s="912"/>
      <c r="Z317" s="912"/>
      <c r="AA317" s="912"/>
      <c r="AB317" s="912"/>
      <c r="AC317" s="912"/>
      <c r="AD317" s="912"/>
      <c r="AE317" s="912"/>
      <c r="AF317" s="912"/>
      <c r="AG317" s="912"/>
      <c r="AH317" s="912"/>
    </row>
    <row r="318" spans="1:34">
      <c r="A318" s="1115"/>
      <c r="B318" s="931" t="s">
        <v>1645</v>
      </c>
      <c r="C318" s="1271"/>
      <c r="D318" s="912"/>
      <c r="E318" s="912"/>
      <c r="F318" s="912"/>
      <c r="G318" s="912"/>
      <c r="H318" s="912"/>
      <c r="I318" s="912"/>
      <c r="J318" s="912"/>
      <c r="K318" s="912"/>
      <c r="L318" s="912"/>
      <c r="M318" s="912"/>
      <c r="N318" s="912"/>
      <c r="O318" s="913"/>
      <c r="P318" s="900"/>
      <c r="Q318" s="912"/>
      <c r="R318" s="913"/>
      <c r="S318" s="913"/>
      <c r="T318" s="913"/>
      <c r="U318" s="912"/>
      <c r="V318" s="912"/>
      <c r="W318" s="912"/>
      <c r="X318" s="934" t="s">
        <v>1660</v>
      </c>
      <c r="Y318" s="912"/>
      <c r="Z318" s="912"/>
      <c r="AA318" s="912"/>
      <c r="AB318" s="912"/>
      <c r="AC318" s="912"/>
      <c r="AD318" s="912"/>
      <c r="AE318" s="912"/>
      <c r="AF318" s="912"/>
      <c r="AG318" s="912"/>
      <c r="AH318" s="912"/>
    </row>
    <row r="319" spans="1:34">
      <c r="A319" s="1115"/>
      <c r="B319" s="931" t="s">
        <v>1646</v>
      </c>
      <c r="C319" s="1271"/>
      <c r="D319" s="912"/>
      <c r="E319" s="912"/>
      <c r="F319" s="912"/>
      <c r="G319" s="912"/>
      <c r="H319" s="912"/>
      <c r="I319" s="912"/>
      <c r="J319" s="912"/>
      <c r="K319" s="912"/>
      <c r="L319" s="912"/>
      <c r="M319" s="912"/>
      <c r="N319" s="912"/>
      <c r="O319" s="912"/>
      <c r="P319" s="912"/>
      <c r="Q319" s="912"/>
      <c r="R319" s="912"/>
      <c r="S319" s="912"/>
      <c r="T319" s="913"/>
      <c r="U319" s="900"/>
      <c r="V319" s="913"/>
      <c r="W319" s="912"/>
      <c r="X319" s="912"/>
      <c r="Y319" s="934" t="s">
        <v>1660</v>
      </c>
      <c r="Z319" s="912"/>
      <c r="AA319" s="912"/>
      <c r="AB319" s="912"/>
      <c r="AC319" s="912"/>
      <c r="AD319" s="912"/>
      <c r="AE319" s="912"/>
      <c r="AF319" s="912"/>
      <c r="AG319" s="912"/>
      <c r="AH319" s="912"/>
    </row>
    <row r="320" spans="1:34">
      <c r="A320" s="1115"/>
      <c r="B320" s="931" t="s">
        <v>1647</v>
      </c>
      <c r="C320" s="1271"/>
      <c r="D320" s="912"/>
      <c r="E320" s="912"/>
      <c r="F320" s="912"/>
      <c r="G320" s="912"/>
      <c r="H320" s="912"/>
      <c r="I320" s="912"/>
      <c r="J320" s="912"/>
      <c r="K320" s="912"/>
      <c r="L320" s="912"/>
      <c r="M320" s="912"/>
      <c r="N320" s="912"/>
      <c r="O320" s="912"/>
      <c r="P320" s="912"/>
      <c r="Q320" s="912"/>
      <c r="R320" s="912"/>
      <c r="S320" s="912"/>
      <c r="T320" s="913"/>
      <c r="U320" s="900"/>
      <c r="V320" s="913"/>
      <c r="W320" s="912"/>
      <c r="X320" s="912"/>
      <c r="Y320" s="912"/>
      <c r="Z320" s="934" t="s">
        <v>1660</v>
      </c>
      <c r="AA320" s="912"/>
      <c r="AB320" s="912"/>
      <c r="AC320" s="912"/>
      <c r="AD320" s="912"/>
      <c r="AE320" s="912"/>
      <c r="AF320" s="912"/>
      <c r="AG320" s="912"/>
      <c r="AH320" s="912"/>
    </row>
    <row r="321" spans="1:34">
      <c r="A321" s="1116"/>
      <c r="B321" s="931" t="s">
        <v>1668</v>
      </c>
      <c r="C321" s="1272"/>
      <c r="D321" s="912"/>
      <c r="E321" s="912"/>
      <c r="F321" s="912"/>
      <c r="G321" s="912"/>
      <c r="H321" s="912"/>
      <c r="I321" s="912"/>
      <c r="J321" s="912"/>
      <c r="K321" s="912"/>
      <c r="L321" s="912"/>
      <c r="M321" s="912"/>
      <c r="N321" s="912"/>
      <c r="O321" s="912"/>
      <c r="P321" s="912"/>
      <c r="Q321" s="912"/>
      <c r="R321" s="912"/>
      <c r="S321" s="912"/>
      <c r="T321" s="913"/>
      <c r="U321" s="900"/>
      <c r="V321" s="913"/>
      <c r="W321" s="912"/>
      <c r="X321" s="912"/>
      <c r="Y321" s="912"/>
      <c r="Z321" s="912"/>
      <c r="AA321" s="934" t="s">
        <v>1660</v>
      </c>
      <c r="AB321" s="912"/>
      <c r="AC321" s="912"/>
      <c r="AD321" s="912"/>
      <c r="AE321" s="912"/>
      <c r="AF321" s="912"/>
      <c r="AG321" s="912"/>
      <c r="AH321" s="912"/>
    </row>
    <row r="322" spans="1:34">
      <c r="A322" s="903"/>
      <c r="B322" s="904"/>
      <c r="C322" s="905"/>
      <c r="D322" s="661"/>
      <c r="E322" s="661"/>
      <c r="F322" s="906"/>
      <c r="G322" s="661"/>
      <c r="H322" s="661"/>
      <c r="I322" s="661"/>
      <c r="J322" s="661"/>
      <c r="K322" s="661"/>
      <c r="L322" s="661"/>
      <c r="M322" s="661"/>
      <c r="N322" s="661"/>
      <c r="O322" s="661"/>
      <c r="P322" s="661"/>
      <c r="Q322" s="661"/>
      <c r="R322" s="661"/>
      <c r="S322" s="661"/>
      <c r="T322" s="661"/>
      <c r="U322" s="661"/>
      <c r="V322" s="661"/>
      <c r="W322" s="661"/>
      <c r="X322" s="661"/>
      <c r="Y322" s="661"/>
      <c r="Z322" s="661"/>
      <c r="AA322" s="661"/>
      <c r="AB322" s="661"/>
      <c r="AC322" s="661"/>
      <c r="AD322" s="661"/>
      <c r="AE322" s="661"/>
      <c r="AF322" s="661"/>
      <c r="AG322" s="661"/>
      <c r="AH322" s="661"/>
    </row>
    <row r="323" spans="1:34">
      <c r="B323" s="247" t="s">
        <v>1693</v>
      </c>
      <c r="C323" s="896"/>
    </row>
    <row r="324" spans="1:34">
      <c r="B324" s="247"/>
      <c r="C324" s="896"/>
    </row>
    <row r="325" spans="1:34">
      <c r="B325" s="247"/>
      <c r="C325" s="896"/>
    </row>
    <row r="326" spans="1:34">
      <c r="B326" s="247"/>
      <c r="C326" s="896"/>
    </row>
    <row r="327" spans="1:34" ht="6.75" customHeight="1">
      <c r="B327" s="247"/>
      <c r="C327" s="896"/>
    </row>
    <row r="328" spans="1:34" ht="15.75">
      <c r="A328" s="1117" t="s">
        <v>3</v>
      </c>
      <c r="B328" s="1117"/>
      <c r="C328" s="1117"/>
      <c r="D328" s="1117"/>
      <c r="E328" s="1117"/>
      <c r="F328" s="1117"/>
      <c r="G328" s="1117"/>
      <c r="H328" s="1117"/>
      <c r="I328" s="1117"/>
      <c r="J328" s="1117"/>
      <c r="K328" s="1117"/>
      <c r="L328" s="1117"/>
      <c r="M328" s="1117"/>
      <c r="N328" s="1117"/>
      <c r="O328" s="1117"/>
      <c r="P328" s="1117"/>
      <c r="Q328" s="1117"/>
      <c r="R328" s="1117"/>
      <c r="S328" s="1117"/>
      <c r="T328" s="1117"/>
      <c r="U328" s="1117"/>
      <c r="V328" s="1117"/>
      <c r="W328" s="1117"/>
      <c r="X328" s="1117"/>
      <c r="Y328" s="1117"/>
      <c r="Z328" s="1117"/>
      <c r="AA328" s="1117"/>
      <c r="AB328" s="1117"/>
      <c r="AC328" s="1117"/>
      <c r="AD328" s="1117"/>
      <c r="AE328" s="1117"/>
      <c r="AF328" s="1117"/>
      <c r="AG328" s="1117"/>
      <c r="AH328" s="1117"/>
    </row>
    <row r="329" spans="1:34" ht="15.75">
      <c r="A329" s="1117" t="s">
        <v>1586</v>
      </c>
      <c r="B329" s="1117"/>
      <c r="C329" s="1117"/>
      <c r="D329" s="1117"/>
      <c r="E329" s="1117"/>
      <c r="F329" s="1117"/>
      <c r="G329" s="1117"/>
      <c r="H329" s="1117"/>
      <c r="I329" s="1117"/>
      <c r="J329" s="1117"/>
      <c r="K329" s="1117"/>
      <c r="L329" s="1117"/>
      <c r="M329" s="1117"/>
      <c r="N329" s="1117"/>
      <c r="O329" s="1117"/>
      <c r="P329" s="1117"/>
      <c r="Q329" s="1117"/>
      <c r="R329" s="1117"/>
      <c r="S329" s="1117"/>
      <c r="T329" s="1117"/>
      <c r="U329" s="1117"/>
      <c r="V329" s="1117"/>
      <c r="W329" s="1117"/>
      <c r="X329" s="1117"/>
      <c r="Y329" s="1117"/>
      <c r="Z329" s="1117"/>
      <c r="AA329" s="1117"/>
      <c r="AB329" s="1117"/>
      <c r="AC329" s="1117"/>
      <c r="AD329" s="1117"/>
      <c r="AE329" s="1117"/>
      <c r="AF329" s="1117"/>
      <c r="AG329" s="1117"/>
      <c r="AH329" s="1117"/>
    </row>
    <row r="330" spans="1:34" ht="15.75">
      <c r="A330" s="1117" t="s">
        <v>1666</v>
      </c>
      <c r="B330" s="1117"/>
      <c r="C330" s="1117"/>
      <c r="D330" s="1117"/>
      <c r="E330" s="1117"/>
      <c r="F330" s="1117"/>
      <c r="G330" s="1117"/>
      <c r="H330" s="1117"/>
      <c r="I330" s="1117"/>
      <c r="J330" s="1117"/>
      <c r="K330" s="1117"/>
      <c r="L330" s="1117"/>
      <c r="M330" s="1117"/>
      <c r="N330" s="1117"/>
      <c r="O330" s="1117"/>
      <c r="P330" s="1117"/>
      <c r="Q330" s="1117"/>
      <c r="R330" s="1117"/>
      <c r="S330" s="1117"/>
      <c r="T330" s="1117"/>
      <c r="U330" s="1117"/>
      <c r="V330" s="1117"/>
      <c r="W330" s="1117"/>
      <c r="X330" s="1117"/>
      <c r="Y330" s="1117"/>
      <c r="Z330" s="1117"/>
      <c r="AA330" s="1117"/>
      <c r="AB330" s="1117"/>
      <c r="AC330" s="1117"/>
      <c r="AD330" s="1117"/>
      <c r="AE330" s="1117"/>
      <c r="AF330" s="1117"/>
      <c r="AG330" s="1117"/>
      <c r="AH330" s="1117"/>
    </row>
    <row r="331" spans="1:34" ht="15.75">
      <c r="A331" s="1117" t="s">
        <v>1587</v>
      </c>
      <c r="B331" s="1117"/>
      <c r="C331" s="1117"/>
      <c r="D331" s="1117"/>
      <c r="E331" s="1117"/>
      <c r="F331" s="1117"/>
      <c r="G331" s="1117"/>
      <c r="H331" s="1117"/>
      <c r="I331" s="1117"/>
      <c r="J331" s="1117"/>
      <c r="K331" s="1117"/>
      <c r="L331" s="1117"/>
      <c r="M331" s="1117"/>
      <c r="N331" s="1117"/>
      <c r="O331" s="1117"/>
      <c r="P331" s="1117"/>
      <c r="Q331" s="1117"/>
      <c r="R331" s="1117"/>
      <c r="S331" s="1117"/>
      <c r="T331" s="1117"/>
      <c r="U331" s="1117"/>
      <c r="V331" s="1117"/>
      <c r="W331" s="1117"/>
      <c r="X331" s="1117"/>
      <c r="Y331" s="1117"/>
      <c r="Z331" s="1117"/>
      <c r="AA331" s="1117"/>
      <c r="AB331" s="1117"/>
      <c r="AC331" s="1117"/>
      <c r="AD331" s="1117"/>
      <c r="AE331" s="1117"/>
      <c r="AF331" s="1117"/>
      <c r="AG331" s="1117"/>
      <c r="AH331" s="1117"/>
    </row>
    <row r="332" spans="1:34" ht="15.75">
      <c r="A332" s="1117" t="s">
        <v>1667</v>
      </c>
      <c r="B332" s="1117"/>
      <c r="C332" s="1117"/>
      <c r="D332" s="1117"/>
      <c r="E332" s="1117"/>
      <c r="F332" s="1117"/>
      <c r="G332" s="1117"/>
      <c r="H332" s="1117"/>
      <c r="I332" s="1117"/>
      <c r="J332" s="1117"/>
      <c r="K332" s="1117"/>
      <c r="L332" s="1117"/>
      <c r="M332" s="1117"/>
      <c r="N332" s="1117"/>
      <c r="O332" s="1117"/>
      <c r="P332" s="1117"/>
      <c r="Q332" s="1117"/>
      <c r="R332" s="1117"/>
      <c r="S332" s="1117"/>
      <c r="T332" s="1117"/>
      <c r="U332" s="1117"/>
      <c r="V332" s="1117"/>
      <c r="W332" s="1117"/>
      <c r="X332" s="1117"/>
      <c r="Y332" s="1117"/>
      <c r="Z332" s="1117"/>
      <c r="AA332" s="1117"/>
      <c r="AB332" s="1117"/>
      <c r="AC332" s="1117"/>
      <c r="AD332" s="1117"/>
      <c r="AE332" s="1117"/>
      <c r="AF332" s="1117"/>
      <c r="AG332" s="1117"/>
      <c r="AH332" s="1117"/>
    </row>
    <row r="333" spans="1:34" ht="15.75">
      <c r="A333" s="973" t="s">
        <v>1608</v>
      </c>
      <c r="B333" s="974"/>
      <c r="C333" s="974"/>
      <c r="D333" s="974"/>
      <c r="E333" s="974"/>
      <c r="F333" s="974"/>
      <c r="G333" s="974"/>
      <c r="H333" s="974"/>
      <c r="I333" s="974"/>
      <c r="J333" s="974"/>
      <c r="K333" s="974"/>
      <c r="L333" s="974"/>
      <c r="M333" s="974"/>
      <c r="N333" s="974"/>
      <c r="O333" s="974"/>
      <c r="P333" s="974"/>
      <c r="Q333" s="974"/>
      <c r="R333" s="974"/>
      <c r="S333" s="974"/>
      <c r="T333" s="974"/>
      <c r="U333" s="974"/>
      <c r="V333" s="974"/>
      <c r="W333" s="974"/>
      <c r="X333" s="974"/>
      <c r="Y333" s="974"/>
      <c r="Z333" s="974"/>
      <c r="AA333" s="974"/>
      <c r="AB333" s="974"/>
      <c r="AC333" s="974"/>
      <c r="AD333" s="974"/>
      <c r="AE333" s="974"/>
      <c r="AF333" s="974"/>
      <c r="AG333" s="974"/>
      <c r="AH333" s="974"/>
    </row>
    <row r="334" spans="1:34" ht="15.75">
      <c r="A334" s="967" t="s">
        <v>1683</v>
      </c>
      <c r="B334" s="966"/>
      <c r="C334" s="966"/>
      <c r="D334" s="966"/>
      <c r="E334" s="966"/>
      <c r="F334" s="966"/>
      <c r="G334" s="966"/>
      <c r="H334" s="966"/>
      <c r="I334" s="966"/>
      <c r="J334" s="966"/>
      <c r="K334" s="974"/>
      <c r="L334" s="974"/>
      <c r="M334" s="974"/>
      <c r="N334" s="974"/>
      <c r="O334" s="974"/>
      <c r="P334" s="974"/>
      <c r="Q334" s="974"/>
      <c r="R334" s="974"/>
      <c r="S334" s="974"/>
      <c r="T334" s="974"/>
      <c r="U334" s="974"/>
      <c r="V334" s="974"/>
      <c r="W334" s="974"/>
      <c r="X334" s="974"/>
      <c r="Y334" s="974"/>
      <c r="Z334" s="974"/>
      <c r="AA334" s="974"/>
      <c r="AB334" s="974"/>
      <c r="AC334" s="974"/>
      <c r="AD334" s="974"/>
      <c r="AE334" s="974"/>
      <c r="AF334" s="974"/>
      <c r="AG334" s="974"/>
      <c r="AH334" s="974"/>
    </row>
    <row r="335" spans="1:34">
      <c r="A335" s="1107" t="s">
        <v>129</v>
      </c>
      <c r="B335" s="1104" t="s">
        <v>1610</v>
      </c>
      <c r="C335" s="989" t="s">
        <v>1618</v>
      </c>
      <c r="D335" s="1121" t="s">
        <v>1619</v>
      </c>
      <c r="E335" s="1122"/>
      <c r="F335" s="1122"/>
      <c r="G335" s="1122"/>
      <c r="H335" s="1122"/>
      <c r="I335" s="1122"/>
      <c r="J335" s="1122"/>
      <c r="K335" s="1122"/>
      <c r="L335" s="1122"/>
      <c r="M335" s="1122"/>
      <c r="N335" s="1122"/>
      <c r="O335" s="1122"/>
      <c r="P335" s="1122"/>
      <c r="Q335" s="1122"/>
      <c r="R335" s="1122"/>
      <c r="S335" s="1122"/>
      <c r="T335" s="1122"/>
      <c r="U335" s="1122"/>
      <c r="V335" s="1122"/>
      <c r="W335" s="1122"/>
      <c r="X335" s="1122"/>
      <c r="Y335" s="1122"/>
      <c r="Z335" s="1122"/>
      <c r="AA335" s="1122"/>
      <c r="AB335" s="1122"/>
      <c r="AC335" s="1122"/>
      <c r="AD335" s="1122"/>
      <c r="AE335" s="1122"/>
      <c r="AF335" s="1122"/>
      <c r="AG335" s="1122"/>
      <c r="AH335" s="1123"/>
    </row>
    <row r="336" spans="1:34">
      <c r="A336" s="1269"/>
      <c r="B336" s="1270"/>
      <c r="C336" s="1160">
        <v>42491</v>
      </c>
      <c r="D336" s="954" t="s">
        <v>1611</v>
      </c>
      <c r="E336" s="894" t="s">
        <v>1612</v>
      </c>
      <c r="F336" s="894" t="s">
        <v>1613</v>
      </c>
      <c r="G336" s="894" t="s">
        <v>1614</v>
      </c>
      <c r="H336" s="894" t="s">
        <v>1615</v>
      </c>
      <c r="I336" s="954" t="s">
        <v>1616</v>
      </c>
      <c r="J336" s="954" t="s">
        <v>1617</v>
      </c>
      <c r="K336" s="894" t="s">
        <v>1611</v>
      </c>
      <c r="L336" s="894" t="s">
        <v>1612</v>
      </c>
      <c r="M336" s="894" t="s">
        <v>1613</v>
      </c>
      <c r="N336" s="894" t="s">
        <v>1614</v>
      </c>
      <c r="O336" s="894" t="s">
        <v>1615</v>
      </c>
      <c r="P336" s="954" t="s">
        <v>1616</v>
      </c>
      <c r="Q336" s="954" t="s">
        <v>1617</v>
      </c>
      <c r="R336" s="894" t="s">
        <v>1611</v>
      </c>
      <c r="S336" s="894" t="s">
        <v>1612</v>
      </c>
      <c r="T336" s="894" t="s">
        <v>1613</v>
      </c>
      <c r="U336" s="894" t="s">
        <v>1614</v>
      </c>
      <c r="V336" s="894" t="s">
        <v>1615</v>
      </c>
      <c r="W336" s="954" t="s">
        <v>1616</v>
      </c>
      <c r="X336" s="954" t="s">
        <v>1617</v>
      </c>
      <c r="Y336" s="894" t="s">
        <v>1611</v>
      </c>
      <c r="Z336" s="894" t="s">
        <v>1612</v>
      </c>
      <c r="AA336" s="894" t="s">
        <v>1613</v>
      </c>
      <c r="AB336" s="894" t="s">
        <v>1614</v>
      </c>
      <c r="AC336" s="894" t="s">
        <v>1615</v>
      </c>
      <c r="AD336" s="954" t="s">
        <v>1616</v>
      </c>
      <c r="AE336" s="954" t="s">
        <v>1617</v>
      </c>
      <c r="AF336" s="894" t="s">
        <v>1611</v>
      </c>
      <c r="AG336" s="894" t="s">
        <v>1612</v>
      </c>
      <c r="AH336" s="894" t="s">
        <v>1613</v>
      </c>
    </row>
    <row r="337" spans="1:34">
      <c r="A337" s="1108"/>
      <c r="B337" s="1105"/>
      <c r="C337" s="1161"/>
      <c r="D337" s="968">
        <v>1</v>
      </c>
      <c r="E337" s="894">
        <v>2</v>
      </c>
      <c r="F337" s="894">
        <v>3</v>
      </c>
      <c r="G337" s="894">
        <v>4</v>
      </c>
      <c r="H337" s="894">
        <v>5</v>
      </c>
      <c r="I337" s="954">
        <v>6</v>
      </c>
      <c r="J337" s="954">
        <v>7</v>
      </c>
      <c r="K337" s="894">
        <v>8</v>
      </c>
      <c r="L337" s="894">
        <v>9</v>
      </c>
      <c r="M337" s="894">
        <v>10</v>
      </c>
      <c r="N337" s="894">
        <v>11</v>
      </c>
      <c r="O337" s="894">
        <v>12</v>
      </c>
      <c r="P337" s="954">
        <v>13</v>
      </c>
      <c r="Q337" s="954">
        <v>14</v>
      </c>
      <c r="R337" s="894">
        <v>15</v>
      </c>
      <c r="S337" s="894">
        <v>16</v>
      </c>
      <c r="T337" s="894">
        <v>17</v>
      </c>
      <c r="U337" s="894">
        <v>18</v>
      </c>
      <c r="V337" s="894">
        <v>19</v>
      </c>
      <c r="W337" s="954">
        <v>20</v>
      </c>
      <c r="X337" s="954">
        <v>21</v>
      </c>
      <c r="Y337" s="894">
        <v>22</v>
      </c>
      <c r="Z337" s="987">
        <v>23</v>
      </c>
      <c r="AA337" s="987">
        <v>24</v>
      </c>
      <c r="AB337" s="894">
        <v>25</v>
      </c>
      <c r="AC337" s="894">
        <v>26</v>
      </c>
      <c r="AD337" s="954">
        <v>27</v>
      </c>
      <c r="AE337" s="954">
        <v>28</v>
      </c>
      <c r="AF337" s="894">
        <v>29</v>
      </c>
      <c r="AG337" s="894">
        <v>30</v>
      </c>
      <c r="AH337" s="894">
        <v>31</v>
      </c>
    </row>
    <row r="338" spans="1:34">
      <c r="A338" s="1136">
        <v>15</v>
      </c>
      <c r="B338" s="931" t="s">
        <v>1609</v>
      </c>
      <c r="C338" s="1263">
        <v>42491</v>
      </c>
      <c r="D338" s="907"/>
      <c r="E338" s="934" t="s">
        <v>1659</v>
      </c>
      <c r="F338" s="932"/>
      <c r="G338" s="933"/>
      <c r="H338" s="933"/>
      <c r="I338" s="933"/>
      <c r="J338" s="933"/>
      <c r="K338" s="933"/>
      <c r="L338" s="933"/>
      <c r="M338" s="933"/>
      <c r="N338" s="933"/>
      <c r="O338" s="933"/>
      <c r="P338" s="933"/>
      <c r="Q338" s="933"/>
      <c r="R338" s="933"/>
      <c r="S338" s="933"/>
      <c r="T338" s="933"/>
      <c r="U338" s="933"/>
      <c r="V338" s="933"/>
      <c r="W338" s="933"/>
      <c r="X338" s="933"/>
      <c r="Y338" s="933"/>
      <c r="Z338" s="933"/>
      <c r="AA338" s="933"/>
      <c r="AB338" s="900"/>
      <c r="AC338" s="900"/>
      <c r="AD338" s="900"/>
      <c r="AE338" s="900"/>
      <c r="AF338" s="900"/>
      <c r="AG338" s="900"/>
      <c r="AH338" s="900"/>
    </row>
    <row r="339" spans="1:34">
      <c r="A339" s="1136"/>
      <c r="B339" s="931" t="s">
        <v>1622</v>
      </c>
      <c r="C339" s="1264"/>
      <c r="D339" s="907"/>
      <c r="E339" s="933"/>
      <c r="F339" s="934" t="s">
        <v>1659</v>
      </c>
      <c r="G339" s="932"/>
      <c r="H339" s="933"/>
      <c r="I339" s="932"/>
      <c r="J339" s="933"/>
      <c r="K339" s="933"/>
      <c r="L339" s="933"/>
      <c r="M339" s="933"/>
      <c r="N339" s="933"/>
      <c r="O339" s="933"/>
      <c r="P339" s="933"/>
      <c r="Q339" s="933"/>
      <c r="R339" s="933"/>
      <c r="S339" s="933"/>
      <c r="T339" s="933"/>
      <c r="U339" s="933"/>
      <c r="V339" s="933"/>
      <c r="W339" s="933"/>
      <c r="X339" s="933"/>
      <c r="Y339" s="933"/>
      <c r="Z339" s="933"/>
      <c r="AA339" s="933"/>
      <c r="AB339" s="933"/>
      <c r="AC339" s="900"/>
      <c r="AD339" s="900"/>
      <c r="AE339" s="900"/>
      <c r="AF339" s="900"/>
      <c r="AG339" s="900"/>
      <c r="AH339" s="900"/>
    </row>
    <row r="340" spans="1:34">
      <c r="A340" s="1136"/>
      <c r="B340" s="931" t="s">
        <v>1623</v>
      </c>
      <c r="C340" s="1264"/>
      <c r="D340" s="907"/>
      <c r="E340" s="933"/>
      <c r="F340" s="932"/>
      <c r="G340" s="934" t="s">
        <v>1659</v>
      </c>
      <c r="H340" s="932"/>
      <c r="I340" s="932"/>
      <c r="J340" s="933"/>
      <c r="K340" s="933"/>
      <c r="L340" s="933"/>
      <c r="M340" s="933"/>
      <c r="N340" s="933"/>
      <c r="O340" s="933"/>
      <c r="P340" s="933"/>
      <c r="Q340" s="933"/>
      <c r="R340" s="933"/>
      <c r="S340" s="933"/>
      <c r="T340" s="933"/>
      <c r="U340" s="933"/>
      <c r="V340" s="933"/>
      <c r="W340" s="933"/>
      <c r="X340" s="933"/>
      <c r="Y340" s="933"/>
      <c r="Z340" s="933"/>
      <c r="AA340" s="933"/>
      <c r="AB340" s="900"/>
      <c r="AC340" s="900"/>
      <c r="AD340" s="900"/>
      <c r="AE340" s="900"/>
      <c r="AF340" s="900"/>
      <c r="AG340" s="900"/>
      <c r="AH340" s="900"/>
    </row>
    <row r="341" spans="1:34">
      <c r="A341" s="1136"/>
      <c r="B341" s="931" t="s">
        <v>1624</v>
      </c>
      <c r="C341" s="1264"/>
      <c r="D341" s="907"/>
      <c r="E341" s="933"/>
      <c r="F341" s="932"/>
      <c r="G341" s="932"/>
      <c r="H341" s="934" t="s">
        <v>1659</v>
      </c>
      <c r="I341" s="932"/>
      <c r="J341" s="932"/>
      <c r="K341" s="932"/>
      <c r="L341" s="933"/>
      <c r="M341" s="933"/>
      <c r="N341" s="933"/>
      <c r="O341" s="933"/>
      <c r="P341" s="933"/>
      <c r="Q341" s="933"/>
      <c r="R341" s="933"/>
      <c r="S341" s="933"/>
      <c r="T341" s="933"/>
      <c r="U341" s="933"/>
      <c r="V341" s="933"/>
      <c r="W341" s="933"/>
      <c r="X341" s="933"/>
      <c r="Y341" s="933"/>
      <c r="Z341" s="933"/>
      <c r="AA341" s="933"/>
      <c r="AB341" s="900"/>
      <c r="AC341" s="900"/>
      <c r="AD341" s="900"/>
      <c r="AE341" s="900"/>
      <c r="AF341" s="900"/>
      <c r="AG341" s="900"/>
      <c r="AH341" s="900"/>
    </row>
    <row r="342" spans="1:34">
      <c r="A342" s="1136"/>
      <c r="B342" s="931" t="s">
        <v>1625</v>
      </c>
      <c r="C342" s="1264"/>
      <c r="D342" s="907"/>
      <c r="E342" s="933"/>
      <c r="F342" s="935"/>
      <c r="G342" s="932"/>
      <c r="H342" s="933"/>
      <c r="I342" s="935"/>
      <c r="J342" s="935"/>
      <c r="K342" s="934" t="s">
        <v>1659</v>
      </c>
      <c r="L342" s="933"/>
      <c r="M342" s="932"/>
      <c r="N342" s="933"/>
      <c r="O342" s="933"/>
      <c r="P342" s="933"/>
      <c r="Q342" s="933"/>
      <c r="R342" s="933"/>
      <c r="S342" s="933"/>
      <c r="T342" s="933"/>
      <c r="U342" s="933"/>
      <c r="V342" s="933"/>
      <c r="W342" s="933"/>
      <c r="X342" s="933"/>
      <c r="Y342" s="933"/>
      <c r="Z342" s="933"/>
      <c r="AA342" s="933"/>
      <c r="AB342" s="900"/>
      <c r="AC342" s="900"/>
      <c r="AD342" s="900"/>
      <c r="AE342" s="900"/>
      <c r="AF342" s="900"/>
      <c r="AG342" s="900"/>
      <c r="AH342" s="900"/>
    </row>
    <row r="343" spans="1:34">
      <c r="A343" s="1136"/>
      <c r="B343" s="931" t="s">
        <v>1626</v>
      </c>
      <c r="C343" s="1264"/>
      <c r="D343" s="907"/>
      <c r="E343" s="933"/>
      <c r="F343" s="933"/>
      <c r="G343" s="932"/>
      <c r="H343" s="933"/>
      <c r="I343" s="935"/>
      <c r="J343" s="935"/>
      <c r="K343" s="932"/>
      <c r="L343" s="934" t="s">
        <v>1659</v>
      </c>
      <c r="M343" s="932"/>
      <c r="N343" s="933"/>
      <c r="O343" s="933"/>
      <c r="P343" s="933"/>
      <c r="Q343" s="933"/>
      <c r="R343" s="933"/>
      <c r="S343" s="933"/>
      <c r="T343" s="933"/>
      <c r="U343" s="933"/>
      <c r="V343" s="933"/>
      <c r="W343" s="933"/>
      <c r="X343" s="933"/>
      <c r="Y343" s="933"/>
      <c r="Z343" s="933"/>
      <c r="AA343" s="933"/>
      <c r="AB343" s="900"/>
      <c r="AC343" s="900"/>
      <c r="AD343" s="900"/>
      <c r="AE343" s="900"/>
      <c r="AF343" s="900"/>
      <c r="AG343" s="900"/>
      <c r="AH343" s="900"/>
    </row>
    <row r="344" spans="1:34">
      <c r="A344" s="1136"/>
      <c r="B344" s="931" t="s">
        <v>1627</v>
      </c>
      <c r="C344" s="1264"/>
      <c r="D344" s="899"/>
      <c r="E344" s="935"/>
      <c r="F344" s="935"/>
      <c r="G344" s="935"/>
      <c r="H344" s="935"/>
      <c r="I344" s="933"/>
      <c r="J344" s="932"/>
      <c r="K344" s="932"/>
      <c r="L344" s="933"/>
      <c r="M344" s="934" t="s">
        <v>1659</v>
      </c>
      <c r="N344" s="932"/>
      <c r="O344" s="933"/>
      <c r="P344" s="932"/>
      <c r="Q344" s="933"/>
      <c r="R344" s="933"/>
      <c r="S344" s="935"/>
      <c r="T344" s="935"/>
      <c r="U344" s="935"/>
      <c r="V344" s="935"/>
      <c r="W344" s="935"/>
      <c r="X344" s="935"/>
      <c r="Y344" s="935"/>
      <c r="Z344" s="935"/>
      <c r="AA344" s="935"/>
      <c r="AB344" s="912"/>
      <c r="AC344" s="912"/>
      <c r="AD344" s="912"/>
      <c r="AE344" s="912"/>
      <c r="AF344" s="912"/>
      <c r="AG344" s="912"/>
      <c r="AH344" s="912"/>
    </row>
    <row r="345" spans="1:34">
      <c r="A345" s="1136"/>
      <c r="B345" s="931" t="s">
        <v>1628</v>
      </c>
      <c r="C345" s="1264"/>
      <c r="D345" s="900"/>
      <c r="E345" s="933"/>
      <c r="F345" s="933"/>
      <c r="G345" s="933"/>
      <c r="H345" s="933"/>
      <c r="I345" s="933"/>
      <c r="J345" s="932"/>
      <c r="K345" s="932"/>
      <c r="L345" s="933"/>
      <c r="M345" s="932"/>
      <c r="N345" s="934" t="s">
        <v>1659</v>
      </c>
      <c r="O345" s="932"/>
      <c r="P345" s="932"/>
      <c r="Q345" s="933"/>
      <c r="R345" s="933"/>
      <c r="S345" s="933"/>
      <c r="T345" s="935"/>
      <c r="U345" s="933"/>
      <c r="V345" s="933"/>
      <c r="W345" s="933"/>
      <c r="X345" s="933"/>
      <c r="Y345" s="933"/>
      <c r="Z345" s="933"/>
      <c r="AA345" s="933"/>
      <c r="AB345" s="900"/>
      <c r="AC345" s="900"/>
      <c r="AD345" s="900"/>
      <c r="AE345" s="900"/>
      <c r="AF345" s="900"/>
      <c r="AG345" s="900"/>
      <c r="AH345" s="900"/>
    </row>
    <row r="346" spans="1:34">
      <c r="A346" s="1136"/>
      <c r="B346" s="931" t="s">
        <v>1629</v>
      </c>
      <c r="C346" s="1264"/>
      <c r="D346" s="899"/>
      <c r="E346" s="935"/>
      <c r="F346" s="935"/>
      <c r="G346" s="935"/>
      <c r="H346" s="935"/>
      <c r="I346" s="935"/>
      <c r="J346" s="935"/>
      <c r="K346" s="932"/>
      <c r="L346" s="933"/>
      <c r="M346" s="932"/>
      <c r="N346" s="932"/>
      <c r="O346" s="934" t="s">
        <v>1659</v>
      </c>
      <c r="P346" s="932"/>
      <c r="Q346" s="932"/>
      <c r="R346" s="932"/>
      <c r="S346" s="933"/>
      <c r="T346" s="933"/>
      <c r="U346" s="935"/>
      <c r="V346" s="935"/>
      <c r="W346" s="935"/>
      <c r="X346" s="935"/>
      <c r="Y346" s="935"/>
      <c r="Z346" s="935"/>
      <c r="AA346" s="935"/>
      <c r="AB346" s="912"/>
      <c r="AC346" s="912"/>
      <c r="AD346" s="912"/>
      <c r="AE346" s="912"/>
      <c r="AF346" s="912"/>
      <c r="AG346" s="912"/>
      <c r="AH346" s="912"/>
    </row>
    <row r="347" spans="1:34">
      <c r="A347" s="1136"/>
      <c r="B347" s="931" t="s">
        <v>1630</v>
      </c>
      <c r="C347" s="1264"/>
      <c r="D347" s="899"/>
      <c r="E347" s="935"/>
      <c r="F347" s="935"/>
      <c r="G347" s="935"/>
      <c r="H347" s="935"/>
      <c r="I347" s="935"/>
      <c r="J347" s="935"/>
      <c r="K347" s="932"/>
      <c r="L347" s="933"/>
      <c r="M347" s="935"/>
      <c r="N347" s="932"/>
      <c r="O347" s="933"/>
      <c r="P347" s="935"/>
      <c r="Q347" s="935"/>
      <c r="R347" s="934" t="s">
        <v>1659</v>
      </c>
      <c r="S347" s="933"/>
      <c r="T347" s="933"/>
      <c r="U347" s="935"/>
      <c r="V347" s="935"/>
      <c r="W347" s="935"/>
      <c r="X347" s="935"/>
      <c r="Y347" s="935"/>
      <c r="Z347" s="935"/>
      <c r="AA347" s="935"/>
      <c r="AB347" s="912"/>
      <c r="AC347" s="912"/>
      <c r="AD347" s="912"/>
      <c r="AE347" s="912"/>
      <c r="AF347" s="912"/>
      <c r="AG347" s="912"/>
      <c r="AH347" s="912"/>
    </row>
    <row r="348" spans="1:34">
      <c r="A348" s="1114"/>
      <c r="B348" s="1265"/>
      <c r="C348" s="1263">
        <v>42522</v>
      </c>
      <c r="D348" s="894" t="s">
        <v>1614</v>
      </c>
      <c r="E348" s="894" t="s">
        <v>1615</v>
      </c>
      <c r="F348" s="954" t="s">
        <v>1616</v>
      </c>
      <c r="G348" s="954" t="s">
        <v>1617</v>
      </c>
      <c r="H348" s="894" t="s">
        <v>1611</v>
      </c>
      <c r="I348" s="894" t="s">
        <v>1612</v>
      </c>
      <c r="J348" s="894" t="s">
        <v>1613</v>
      </c>
      <c r="K348" s="894" t="s">
        <v>1614</v>
      </c>
      <c r="L348" s="894" t="s">
        <v>1615</v>
      </c>
      <c r="M348" s="954" t="s">
        <v>1616</v>
      </c>
      <c r="N348" s="954" t="s">
        <v>1617</v>
      </c>
      <c r="O348" s="894" t="s">
        <v>1611</v>
      </c>
      <c r="P348" s="894" t="s">
        <v>1612</v>
      </c>
      <c r="Q348" s="894" t="s">
        <v>1613</v>
      </c>
      <c r="R348" s="894" t="s">
        <v>1614</v>
      </c>
      <c r="S348" s="894" t="s">
        <v>1615</v>
      </c>
      <c r="T348" s="954" t="s">
        <v>1616</v>
      </c>
      <c r="U348" s="954" t="s">
        <v>1617</v>
      </c>
      <c r="V348" s="894" t="s">
        <v>1611</v>
      </c>
      <c r="W348" s="894" t="s">
        <v>1612</v>
      </c>
      <c r="X348" s="894" t="s">
        <v>1613</v>
      </c>
      <c r="Y348" s="894" t="s">
        <v>1614</v>
      </c>
      <c r="Z348" s="894" t="s">
        <v>1615</v>
      </c>
      <c r="AA348" s="954" t="s">
        <v>1616</v>
      </c>
      <c r="AB348" s="954" t="s">
        <v>1617</v>
      </c>
      <c r="AC348" s="894" t="s">
        <v>1611</v>
      </c>
      <c r="AD348" s="894" t="s">
        <v>1612</v>
      </c>
      <c r="AE348" s="894" t="s">
        <v>1613</v>
      </c>
      <c r="AF348" s="894" t="s">
        <v>1614</v>
      </c>
      <c r="AG348" s="894" t="s">
        <v>1615</v>
      </c>
      <c r="AH348" s="894"/>
    </row>
    <row r="349" spans="1:34">
      <c r="A349" s="1116"/>
      <c r="B349" s="1266"/>
      <c r="C349" s="1266"/>
      <c r="D349" s="895">
        <v>1</v>
      </c>
      <c r="E349" s="894">
        <v>2</v>
      </c>
      <c r="F349" s="954">
        <v>3</v>
      </c>
      <c r="G349" s="954">
        <v>4</v>
      </c>
      <c r="H349" s="894">
        <v>5</v>
      </c>
      <c r="I349" s="894">
        <v>6</v>
      </c>
      <c r="J349" s="894">
        <v>7</v>
      </c>
      <c r="K349" s="894">
        <v>8</v>
      </c>
      <c r="L349" s="894">
        <v>9</v>
      </c>
      <c r="M349" s="954">
        <v>10</v>
      </c>
      <c r="N349" s="954">
        <v>11</v>
      </c>
      <c r="O349" s="894">
        <v>12</v>
      </c>
      <c r="P349" s="894">
        <v>13</v>
      </c>
      <c r="Q349" s="894">
        <v>14</v>
      </c>
      <c r="R349" s="894">
        <v>15</v>
      </c>
      <c r="S349" s="894">
        <v>16</v>
      </c>
      <c r="T349" s="954">
        <v>17</v>
      </c>
      <c r="U349" s="954">
        <v>18</v>
      </c>
      <c r="V349" s="894">
        <v>19</v>
      </c>
      <c r="W349" s="894">
        <v>20</v>
      </c>
      <c r="X349" s="894">
        <v>21</v>
      </c>
      <c r="Y349" s="894">
        <v>22</v>
      </c>
      <c r="Z349" s="894">
        <v>23</v>
      </c>
      <c r="AA349" s="954">
        <v>24</v>
      </c>
      <c r="AB349" s="954">
        <v>25</v>
      </c>
      <c r="AC349" s="894">
        <v>26</v>
      </c>
      <c r="AD349" s="894">
        <v>27</v>
      </c>
      <c r="AE349" s="894">
        <v>28</v>
      </c>
      <c r="AF349" s="894">
        <v>29</v>
      </c>
      <c r="AG349" s="894">
        <v>30</v>
      </c>
      <c r="AH349" s="894"/>
    </row>
    <row r="350" spans="1:34">
      <c r="A350" s="1124">
        <v>16</v>
      </c>
      <c r="B350" s="931" t="s">
        <v>1609</v>
      </c>
      <c r="C350" s="1267">
        <v>42522</v>
      </c>
      <c r="D350" s="934" t="s">
        <v>1660</v>
      </c>
      <c r="E350" s="900"/>
      <c r="F350" s="913"/>
      <c r="G350" s="900"/>
      <c r="H350" s="900"/>
      <c r="I350" s="912"/>
      <c r="J350" s="912"/>
      <c r="K350" s="912"/>
      <c r="L350" s="912"/>
      <c r="M350" s="912"/>
      <c r="N350" s="912"/>
      <c r="O350" s="912"/>
      <c r="P350" s="912"/>
      <c r="Q350" s="912"/>
      <c r="R350" s="912"/>
      <c r="S350" s="912"/>
      <c r="T350" s="913"/>
      <c r="U350" s="912"/>
      <c r="V350" s="900"/>
      <c r="W350" s="912"/>
      <c r="X350" s="912"/>
      <c r="Y350" s="912"/>
      <c r="Z350" s="912"/>
      <c r="AA350" s="912"/>
      <c r="AB350" s="912"/>
      <c r="AC350" s="912"/>
      <c r="AD350" s="912"/>
      <c r="AE350" s="912"/>
      <c r="AF350" s="912"/>
      <c r="AG350" s="912"/>
      <c r="AH350" s="912"/>
    </row>
    <row r="351" spans="1:34">
      <c r="A351" s="1124"/>
      <c r="B351" s="931" t="s">
        <v>1622</v>
      </c>
      <c r="C351" s="1268"/>
      <c r="D351" s="913"/>
      <c r="E351" s="934" t="s">
        <v>1660</v>
      </c>
      <c r="F351" s="913"/>
      <c r="G351" s="900"/>
      <c r="H351" s="900"/>
      <c r="I351" s="900"/>
      <c r="J351" s="900"/>
      <c r="K351" s="900"/>
      <c r="L351" s="912"/>
      <c r="M351" s="912"/>
      <c r="N351" s="912"/>
      <c r="O351" s="912"/>
      <c r="P351" s="912"/>
      <c r="Q351" s="912"/>
      <c r="R351" s="912"/>
      <c r="S351" s="912"/>
      <c r="T351" s="913"/>
      <c r="U351" s="912"/>
      <c r="V351" s="900"/>
      <c r="W351" s="912"/>
      <c r="X351" s="912"/>
      <c r="Y351" s="912"/>
      <c r="Z351" s="912"/>
      <c r="AA351" s="912"/>
      <c r="AB351" s="912"/>
      <c r="AC351" s="912"/>
      <c r="AD351" s="912"/>
      <c r="AE351" s="912"/>
      <c r="AF351" s="912"/>
      <c r="AG351" s="912"/>
      <c r="AH351" s="912"/>
    </row>
    <row r="352" spans="1:34">
      <c r="A352" s="1124"/>
      <c r="B352" s="931" t="s">
        <v>1623</v>
      </c>
      <c r="C352" s="1268"/>
      <c r="D352" s="913"/>
      <c r="E352" s="900"/>
      <c r="F352" s="913"/>
      <c r="G352" s="900"/>
      <c r="H352" s="934" t="s">
        <v>1660</v>
      </c>
      <c r="I352" s="900"/>
      <c r="J352" s="913"/>
      <c r="K352" s="900"/>
      <c r="L352" s="900"/>
      <c r="M352" s="912"/>
      <c r="N352" s="912"/>
      <c r="O352" s="912"/>
      <c r="P352" s="912"/>
      <c r="Q352" s="912"/>
      <c r="R352" s="912"/>
      <c r="S352" s="912"/>
      <c r="T352" s="913"/>
      <c r="U352" s="912"/>
      <c r="V352" s="900"/>
      <c r="W352" s="912"/>
      <c r="X352" s="912"/>
      <c r="Y352" s="912"/>
      <c r="Z352" s="912"/>
      <c r="AA352" s="912"/>
      <c r="AB352" s="912"/>
      <c r="AC352" s="912"/>
      <c r="AD352" s="912"/>
      <c r="AE352" s="912"/>
      <c r="AF352" s="912"/>
      <c r="AG352" s="912"/>
      <c r="AH352" s="912"/>
    </row>
    <row r="353" spans="1:34">
      <c r="A353" s="1124"/>
      <c r="B353" s="931" t="s">
        <v>1624</v>
      </c>
      <c r="C353" s="1268"/>
      <c r="D353" s="913"/>
      <c r="E353" s="900"/>
      <c r="F353" s="913"/>
      <c r="G353" s="913"/>
      <c r="H353" s="913"/>
      <c r="I353" s="934" t="s">
        <v>1660</v>
      </c>
      <c r="J353" s="913"/>
      <c r="K353" s="900"/>
      <c r="L353" s="900"/>
      <c r="M353" s="912"/>
      <c r="N353" s="912"/>
      <c r="O353" s="912"/>
      <c r="P353" s="912"/>
      <c r="Q353" s="912"/>
      <c r="R353" s="912"/>
      <c r="S353" s="912"/>
      <c r="T353" s="913"/>
      <c r="U353" s="912"/>
      <c r="V353" s="900"/>
      <c r="W353" s="912"/>
      <c r="X353" s="912"/>
      <c r="Y353" s="912"/>
      <c r="Z353" s="912"/>
      <c r="AA353" s="912"/>
      <c r="AB353" s="912"/>
      <c r="AC353" s="912"/>
      <c r="AD353" s="912"/>
      <c r="AE353" s="912"/>
      <c r="AF353" s="912"/>
      <c r="AG353" s="912"/>
      <c r="AH353" s="912"/>
    </row>
    <row r="354" spans="1:34">
      <c r="A354" s="1124"/>
      <c r="B354" s="931" t="s">
        <v>1625</v>
      </c>
      <c r="C354" s="1268"/>
      <c r="D354" s="913"/>
      <c r="E354" s="900"/>
      <c r="F354" s="912"/>
      <c r="G354" s="912"/>
      <c r="H354" s="913"/>
      <c r="I354" s="900"/>
      <c r="J354" s="934" t="s">
        <v>1660</v>
      </c>
      <c r="K354" s="900"/>
      <c r="L354" s="900"/>
      <c r="M354" s="912"/>
      <c r="N354" s="912"/>
      <c r="O354" s="912"/>
      <c r="P354" s="912"/>
      <c r="Q354" s="912"/>
      <c r="R354" s="912"/>
      <c r="S354" s="912"/>
      <c r="T354" s="913"/>
      <c r="U354" s="912"/>
      <c r="V354" s="900"/>
      <c r="W354" s="912"/>
      <c r="X354" s="912"/>
      <c r="Y354" s="912"/>
      <c r="Z354" s="912"/>
      <c r="AA354" s="912"/>
      <c r="AB354" s="912"/>
      <c r="AC354" s="912"/>
      <c r="AD354" s="912"/>
      <c r="AE354" s="912"/>
      <c r="AF354" s="912"/>
      <c r="AG354" s="912"/>
      <c r="AH354" s="912"/>
    </row>
    <row r="355" spans="1:34">
      <c r="A355" s="1124"/>
      <c r="B355" s="931" t="s">
        <v>1626</v>
      </c>
      <c r="C355" s="1268"/>
      <c r="D355" s="912"/>
      <c r="E355" s="912"/>
      <c r="F355" s="912"/>
      <c r="G355" s="912"/>
      <c r="H355" s="913"/>
      <c r="I355" s="900"/>
      <c r="J355" s="913"/>
      <c r="K355" s="934" t="s">
        <v>1660</v>
      </c>
      <c r="L355" s="900"/>
      <c r="M355" s="913"/>
      <c r="N355" s="900"/>
      <c r="O355" s="900"/>
      <c r="P355" s="912"/>
      <c r="Q355" s="912"/>
      <c r="R355" s="912"/>
      <c r="S355" s="912"/>
      <c r="T355" s="913"/>
      <c r="U355" s="912"/>
      <c r="V355" s="900"/>
      <c r="W355" s="912"/>
      <c r="X355" s="912"/>
      <c r="Y355" s="912"/>
      <c r="Z355" s="912"/>
      <c r="AA355" s="912"/>
      <c r="AB355" s="912"/>
      <c r="AC355" s="912"/>
      <c r="AD355" s="912"/>
      <c r="AE355" s="912"/>
      <c r="AF355" s="912"/>
      <c r="AG355" s="912"/>
      <c r="AH355" s="912"/>
    </row>
    <row r="356" spans="1:34">
      <c r="A356" s="1124"/>
      <c r="B356" s="931" t="s">
        <v>1627</v>
      </c>
      <c r="C356" s="1268"/>
      <c r="D356" s="912"/>
      <c r="E356" s="912"/>
      <c r="F356" s="912"/>
      <c r="G356" s="912"/>
      <c r="H356" s="913"/>
      <c r="I356" s="900"/>
      <c r="J356" s="912"/>
      <c r="K356" s="913"/>
      <c r="L356" s="934" t="s">
        <v>1660</v>
      </c>
      <c r="M356" s="913"/>
      <c r="N356" s="900"/>
      <c r="O356" s="900"/>
      <c r="P356" s="900"/>
      <c r="Q356" s="900"/>
      <c r="R356" s="900"/>
      <c r="S356" s="912"/>
      <c r="T356" s="913"/>
      <c r="U356" s="912"/>
      <c r="V356" s="900"/>
      <c r="W356" s="912"/>
      <c r="X356" s="912"/>
      <c r="Y356" s="912"/>
      <c r="Z356" s="912"/>
      <c r="AA356" s="912"/>
      <c r="AB356" s="912"/>
      <c r="AC356" s="912"/>
      <c r="AD356" s="912"/>
      <c r="AE356" s="912"/>
      <c r="AF356" s="912"/>
      <c r="AG356" s="912"/>
      <c r="AH356" s="912"/>
    </row>
    <row r="357" spans="1:34">
      <c r="A357" s="1124"/>
      <c r="B357" s="931" t="s">
        <v>1628</v>
      </c>
      <c r="C357" s="1268"/>
      <c r="D357" s="912"/>
      <c r="E357" s="912"/>
      <c r="F357" s="912"/>
      <c r="G357" s="912"/>
      <c r="H357" s="912"/>
      <c r="I357" s="912"/>
      <c r="J357" s="912"/>
      <c r="K357" s="913"/>
      <c r="L357" s="900"/>
      <c r="M357" s="913"/>
      <c r="N357" s="900"/>
      <c r="O357" s="913"/>
      <c r="P357" s="934" t="s">
        <v>1660</v>
      </c>
      <c r="Q357" s="913"/>
      <c r="R357" s="900"/>
      <c r="S357" s="900"/>
      <c r="T357" s="913"/>
      <c r="U357" s="912"/>
      <c r="V357" s="900"/>
      <c r="W357" s="912"/>
      <c r="X357" s="912"/>
      <c r="Y357" s="912"/>
      <c r="Z357" s="912"/>
      <c r="AA357" s="912"/>
      <c r="AB357" s="912"/>
      <c r="AC357" s="912"/>
      <c r="AD357" s="912"/>
      <c r="AE357" s="912"/>
      <c r="AF357" s="912"/>
      <c r="AG357" s="912"/>
      <c r="AH357" s="912"/>
    </row>
    <row r="358" spans="1:34">
      <c r="A358" s="1124"/>
      <c r="B358" s="931" t="s">
        <v>1629</v>
      </c>
      <c r="C358" s="1268"/>
      <c r="D358" s="912"/>
      <c r="E358" s="912"/>
      <c r="F358" s="912"/>
      <c r="G358" s="912"/>
      <c r="H358" s="912"/>
      <c r="I358" s="912"/>
      <c r="J358" s="912"/>
      <c r="K358" s="913"/>
      <c r="L358" s="900"/>
      <c r="M358" s="913"/>
      <c r="N358" s="913"/>
      <c r="O358" s="913"/>
      <c r="P358" s="913"/>
      <c r="Q358" s="934" t="s">
        <v>1660</v>
      </c>
      <c r="R358" s="900"/>
      <c r="S358" s="900"/>
      <c r="T358" s="913"/>
      <c r="U358" s="912"/>
      <c r="V358" s="900"/>
      <c r="W358" s="912"/>
      <c r="X358" s="912"/>
      <c r="Y358" s="912"/>
      <c r="Z358" s="912"/>
      <c r="AA358" s="912"/>
      <c r="AB358" s="912"/>
      <c r="AC358" s="912"/>
      <c r="AD358" s="912"/>
      <c r="AE358" s="912"/>
      <c r="AF358" s="912"/>
      <c r="AG358" s="912"/>
      <c r="AH358" s="912"/>
    </row>
    <row r="359" spans="1:34">
      <c r="A359" s="1124"/>
      <c r="B359" s="931" t="s">
        <v>1630</v>
      </c>
      <c r="C359" s="1268"/>
      <c r="D359" s="912"/>
      <c r="E359" s="912"/>
      <c r="F359" s="912"/>
      <c r="G359" s="912"/>
      <c r="H359" s="912"/>
      <c r="I359" s="912"/>
      <c r="J359" s="912"/>
      <c r="K359" s="913"/>
      <c r="L359" s="900"/>
      <c r="M359" s="912"/>
      <c r="N359" s="912"/>
      <c r="O359" s="913"/>
      <c r="P359" s="900"/>
      <c r="Q359" s="913"/>
      <c r="R359" s="934" t="s">
        <v>1660</v>
      </c>
      <c r="S359" s="900"/>
      <c r="T359" s="913"/>
      <c r="U359" s="912"/>
      <c r="V359" s="900"/>
      <c r="W359" s="912"/>
      <c r="X359" s="912"/>
      <c r="Y359" s="912"/>
      <c r="Z359" s="912"/>
      <c r="AA359" s="912"/>
      <c r="AB359" s="912"/>
      <c r="AC359" s="912"/>
      <c r="AD359" s="912"/>
      <c r="AE359" s="912"/>
      <c r="AF359" s="912"/>
      <c r="AG359" s="912"/>
      <c r="AH359" s="912"/>
    </row>
    <row r="360" spans="1:34">
      <c r="A360" s="903"/>
      <c r="B360" s="904"/>
      <c r="C360" s="905"/>
      <c r="D360" s="661"/>
      <c r="E360" s="661"/>
      <c r="F360" s="906"/>
      <c r="G360" s="661"/>
      <c r="H360" s="661"/>
      <c r="I360" s="661"/>
      <c r="J360" s="661"/>
      <c r="K360" s="661"/>
      <c r="L360" s="661"/>
      <c r="M360" s="661"/>
      <c r="N360" s="661"/>
      <c r="O360" s="661"/>
      <c r="P360" s="661"/>
      <c r="Q360" s="661"/>
      <c r="R360" s="661"/>
      <c r="S360" s="661"/>
      <c r="T360" s="661"/>
      <c r="U360" s="661"/>
      <c r="V360" s="661"/>
      <c r="W360" s="661"/>
      <c r="X360" s="661"/>
      <c r="Y360" s="661"/>
      <c r="Z360" s="661"/>
      <c r="AA360" s="661"/>
      <c r="AB360" s="661"/>
      <c r="AC360" s="661"/>
      <c r="AD360" s="661"/>
      <c r="AE360" s="661"/>
      <c r="AF360" s="661"/>
      <c r="AG360" s="661"/>
      <c r="AH360" s="661"/>
    </row>
    <row r="361" spans="1:34">
      <c r="B361" s="247" t="s">
        <v>1693</v>
      </c>
      <c r="C361" s="896"/>
    </row>
    <row r="362" spans="1:34">
      <c r="B362" s="247"/>
      <c r="C362" s="896"/>
    </row>
    <row r="363" spans="1:34">
      <c r="B363" s="247"/>
      <c r="C363" s="896"/>
    </row>
    <row r="364" spans="1:34">
      <c r="B364" s="247"/>
      <c r="C364" s="896"/>
    </row>
    <row r="365" spans="1:34">
      <c r="B365" s="247"/>
      <c r="C365" s="896"/>
    </row>
    <row r="366" spans="1:34" ht="6.75" customHeight="1">
      <c r="B366" s="247"/>
      <c r="C366" s="896"/>
    </row>
    <row r="367" spans="1:34" ht="15.75">
      <c r="A367" s="1117" t="s">
        <v>3</v>
      </c>
      <c r="B367" s="1117"/>
      <c r="C367" s="1117"/>
      <c r="D367" s="1117"/>
      <c r="E367" s="1117"/>
      <c r="F367" s="1117"/>
      <c r="G367" s="1117"/>
      <c r="H367" s="1117"/>
      <c r="I367" s="1117"/>
      <c r="J367" s="1117"/>
      <c r="K367" s="1117"/>
      <c r="L367" s="1117"/>
      <c r="M367" s="1117"/>
      <c r="N367" s="1117"/>
      <c r="O367" s="1117"/>
      <c r="P367" s="1117"/>
      <c r="Q367" s="1117"/>
      <c r="R367" s="1117"/>
      <c r="S367" s="1117"/>
      <c r="T367" s="1117"/>
      <c r="U367" s="1117"/>
      <c r="V367" s="1117"/>
      <c r="W367" s="1117"/>
      <c r="X367" s="1117"/>
      <c r="Y367" s="1117"/>
      <c r="Z367" s="1117"/>
      <c r="AA367" s="1117"/>
      <c r="AB367" s="1117"/>
      <c r="AC367" s="1117"/>
      <c r="AD367" s="1117"/>
      <c r="AE367" s="1117"/>
      <c r="AF367" s="1117"/>
      <c r="AG367" s="1117"/>
      <c r="AH367" s="1117"/>
    </row>
    <row r="368" spans="1:34" ht="15.75">
      <c r="A368" s="1117" t="s">
        <v>1586</v>
      </c>
      <c r="B368" s="1117"/>
      <c r="C368" s="1117"/>
      <c r="D368" s="1117"/>
      <c r="E368" s="1117"/>
      <c r="F368" s="1117"/>
      <c r="G368" s="1117"/>
      <c r="H368" s="1117"/>
      <c r="I368" s="1117"/>
      <c r="J368" s="1117"/>
      <c r="K368" s="1117"/>
      <c r="L368" s="1117"/>
      <c r="M368" s="1117"/>
      <c r="N368" s="1117"/>
      <c r="O368" s="1117"/>
      <c r="P368" s="1117"/>
      <c r="Q368" s="1117"/>
      <c r="R368" s="1117"/>
      <c r="S368" s="1117"/>
      <c r="T368" s="1117"/>
      <c r="U368" s="1117"/>
      <c r="V368" s="1117"/>
      <c r="W368" s="1117"/>
      <c r="X368" s="1117"/>
      <c r="Y368" s="1117"/>
      <c r="Z368" s="1117"/>
      <c r="AA368" s="1117"/>
      <c r="AB368" s="1117"/>
      <c r="AC368" s="1117"/>
      <c r="AD368" s="1117"/>
      <c r="AE368" s="1117"/>
      <c r="AF368" s="1117"/>
      <c r="AG368" s="1117"/>
      <c r="AH368" s="1117"/>
    </row>
    <row r="369" spans="1:34" ht="18">
      <c r="A369" s="1118" t="s">
        <v>1666</v>
      </c>
      <c r="B369" s="1118"/>
      <c r="C369" s="1118"/>
      <c r="D369" s="1118"/>
      <c r="E369" s="1118"/>
      <c r="F369" s="1118"/>
      <c r="G369" s="1118"/>
      <c r="H369" s="1118"/>
      <c r="I369" s="1118"/>
      <c r="J369" s="1118"/>
      <c r="K369" s="1118"/>
      <c r="L369" s="1118"/>
      <c r="M369" s="1118"/>
      <c r="N369" s="1118"/>
      <c r="O369" s="1118"/>
      <c r="P369" s="1118"/>
      <c r="Q369" s="1118"/>
      <c r="R369" s="1118"/>
      <c r="S369" s="1118"/>
      <c r="T369" s="1118"/>
      <c r="U369" s="1118"/>
      <c r="V369" s="1118"/>
      <c r="W369" s="1118"/>
      <c r="X369" s="1118"/>
      <c r="Y369" s="1118"/>
      <c r="Z369" s="1118"/>
      <c r="AA369" s="1118"/>
      <c r="AB369" s="1118"/>
      <c r="AC369" s="1118"/>
      <c r="AD369" s="1118"/>
      <c r="AE369" s="1118"/>
      <c r="AF369" s="1118"/>
      <c r="AG369" s="1118"/>
      <c r="AH369" s="1118"/>
    </row>
    <row r="370" spans="1:34" ht="18">
      <c r="A370" s="1118" t="s">
        <v>1587</v>
      </c>
      <c r="B370" s="1118"/>
      <c r="C370" s="1118"/>
      <c r="D370" s="1118"/>
      <c r="E370" s="1118"/>
      <c r="F370" s="1118"/>
      <c r="G370" s="1118"/>
      <c r="H370" s="1118"/>
      <c r="I370" s="1118"/>
      <c r="J370" s="1118"/>
      <c r="K370" s="1118"/>
      <c r="L370" s="1118"/>
      <c r="M370" s="1118"/>
      <c r="N370" s="1118"/>
      <c r="O370" s="1118"/>
      <c r="P370" s="1118"/>
      <c r="Q370" s="1118"/>
      <c r="R370" s="1118"/>
      <c r="S370" s="1118"/>
      <c r="T370" s="1118"/>
      <c r="U370" s="1118"/>
      <c r="V370" s="1118"/>
      <c r="W370" s="1118"/>
      <c r="X370" s="1118"/>
      <c r="Y370" s="1118"/>
      <c r="Z370" s="1118"/>
      <c r="AA370" s="1118"/>
      <c r="AB370" s="1118"/>
      <c r="AC370" s="1118"/>
      <c r="AD370" s="1118"/>
      <c r="AE370" s="1118"/>
      <c r="AF370" s="1118"/>
      <c r="AG370" s="1118"/>
      <c r="AH370" s="1118"/>
    </row>
    <row r="371" spans="1:34" ht="18">
      <c r="A371" s="1118" t="s">
        <v>1667</v>
      </c>
      <c r="B371" s="1118"/>
      <c r="C371" s="1118"/>
      <c r="D371" s="1118"/>
      <c r="E371" s="1118"/>
      <c r="F371" s="1118"/>
      <c r="G371" s="1118"/>
      <c r="H371" s="1118"/>
      <c r="I371" s="1118"/>
      <c r="J371" s="1118"/>
      <c r="K371" s="1118"/>
      <c r="L371" s="1118"/>
      <c r="M371" s="1118"/>
      <c r="N371" s="1118"/>
      <c r="O371" s="1118"/>
      <c r="P371" s="1118"/>
      <c r="Q371" s="1118"/>
      <c r="R371" s="1118"/>
      <c r="S371" s="1118"/>
      <c r="T371" s="1118"/>
      <c r="U371" s="1118"/>
      <c r="V371" s="1118"/>
      <c r="W371" s="1118"/>
      <c r="X371" s="1118"/>
      <c r="Y371" s="1118"/>
      <c r="Z371" s="1118"/>
      <c r="AA371" s="1118"/>
      <c r="AB371" s="1118"/>
      <c r="AC371" s="1118"/>
      <c r="AD371" s="1118"/>
      <c r="AE371" s="1118"/>
      <c r="AF371" s="1118"/>
      <c r="AG371" s="1118"/>
      <c r="AH371" s="1118"/>
    </row>
    <row r="372" spans="1:34" ht="15.75">
      <c r="A372" s="973" t="s">
        <v>1608</v>
      </c>
      <c r="B372" s="974"/>
      <c r="C372" s="974"/>
      <c r="D372" s="974"/>
      <c r="E372" s="974"/>
      <c r="F372" s="974"/>
      <c r="G372" s="974"/>
      <c r="H372" s="974"/>
      <c r="I372" s="974"/>
      <c r="J372" s="974"/>
      <c r="K372" s="974"/>
      <c r="L372" s="974"/>
      <c r="M372" s="974"/>
      <c r="N372" s="974"/>
      <c r="O372" s="974"/>
      <c r="P372" s="974"/>
      <c r="Q372" s="974"/>
      <c r="R372" s="974"/>
      <c r="S372" s="974"/>
      <c r="T372" s="974"/>
      <c r="U372" s="974"/>
      <c r="V372" s="974"/>
      <c r="W372" s="974"/>
      <c r="X372" s="974"/>
      <c r="Y372" s="974"/>
      <c r="Z372" s="974"/>
      <c r="AA372" s="974"/>
      <c r="AB372" s="974"/>
      <c r="AC372" s="974"/>
      <c r="AD372" s="974"/>
      <c r="AE372" s="974"/>
      <c r="AF372" s="974"/>
      <c r="AG372" s="974"/>
      <c r="AH372" s="974"/>
    </row>
    <row r="373" spans="1:34" ht="15.75">
      <c r="A373" s="967" t="s">
        <v>1684</v>
      </c>
      <c r="B373" s="966"/>
      <c r="C373" s="966"/>
      <c r="D373" s="966"/>
      <c r="E373" s="966"/>
      <c r="F373" s="966"/>
      <c r="G373" s="966"/>
      <c r="H373" s="966"/>
      <c r="I373" s="974"/>
      <c r="J373" s="974"/>
      <c r="K373" s="974"/>
      <c r="L373" s="974"/>
      <c r="M373" s="974"/>
      <c r="N373" s="974"/>
      <c r="O373" s="974"/>
      <c r="P373" s="974"/>
      <c r="Q373" s="974"/>
      <c r="R373" s="974"/>
      <c r="S373" s="974"/>
      <c r="T373" s="974"/>
      <c r="U373" s="974"/>
      <c r="V373" s="974"/>
      <c r="W373" s="974"/>
      <c r="X373" s="974"/>
      <c r="Y373" s="974"/>
      <c r="Z373" s="974"/>
      <c r="AA373" s="974"/>
      <c r="AB373" s="974"/>
      <c r="AC373" s="974"/>
      <c r="AD373" s="974"/>
      <c r="AE373" s="974"/>
      <c r="AF373" s="974"/>
      <c r="AG373" s="974"/>
      <c r="AH373" s="974"/>
    </row>
    <row r="374" spans="1:34">
      <c r="A374" s="1107" t="s">
        <v>129</v>
      </c>
      <c r="B374" s="1104" t="s">
        <v>1610</v>
      </c>
      <c r="C374" s="989" t="s">
        <v>1618</v>
      </c>
      <c r="D374" s="1121" t="s">
        <v>1619</v>
      </c>
      <c r="E374" s="1122"/>
      <c r="F374" s="1122"/>
      <c r="G374" s="1122"/>
      <c r="H374" s="1122"/>
      <c r="I374" s="1122"/>
      <c r="J374" s="1122"/>
      <c r="K374" s="1122"/>
      <c r="L374" s="1122"/>
      <c r="M374" s="1122"/>
      <c r="N374" s="1122"/>
      <c r="O374" s="1122"/>
      <c r="P374" s="1122"/>
      <c r="Q374" s="1122"/>
      <c r="R374" s="1122"/>
      <c r="S374" s="1122"/>
      <c r="T374" s="1122"/>
      <c r="U374" s="1122"/>
      <c r="V374" s="1122"/>
      <c r="W374" s="1122"/>
      <c r="X374" s="1122"/>
      <c r="Y374" s="1122"/>
      <c r="Z374" s="1122"/>
      <c r="AA374" s="1122"/>
      <c r="AB374" s="1122"/>
      <c r="AC374" s="1122"/>
      <c r="AD374" s="1122"/>
      <c r="AE374" s="1122"/>
      <c r="AF374" s="1122"/>
      <c r="AG374" s="1122"/>
      <c r="AH374" s="1123"/>
    </row>
    <row r="375" spans="1:34">
      <c r="A375" s="1269"/>
      <c r="B375" s="1270"/>
      <c r="C375" s="1160">
        <v>42491</v>
      </c>
      <c r="D375" s="954" t="s">
        <v>1611</v>
      </c>
      <c r="E375" s="894" t="s">
        <v>1612</v>
      </c>
      <c r="F375" s="894" t="s">
        <v>1613</v>
      </c>
      <c r="G375" s="894" t="s">
        <v>1614</v>
      </c>
      <c r="H375" s="894" t="s">
        <v>1615</v>
      </c>
      <c r="I375" s="954" t="s">
        <v>1616</v>
      </c>
      <c r="J375" s="954" t="s">
        <v>1617</v>
      </c>
      <c r="K375" s="894" t="s">
        <v>1611</v>
      </c>
      <c r="L375" s="894" t="s">
        <v>1612</v>
      </c>
      <c r="M375" s="894" t="s">
        <v>1613</v>
      </c>
      <c r="N375" s="894" t="s">
        <v>1614</v>
      </c>
      <c r="O375" s="894" t="s">
        <v>1615</v>
      </c>
      <c r="P375" s="954" t="s">
        <v>1616</v>
      </c>
      <c r="Q375" s="954" t="s">
        <v>1617</v>
      </c>
      <c r="R375" s="894" t="s">
        <v>1611</v>
      </c>
      <c r="S375" s="894" t="s">
        <v>1612</v>
      </c>
      <c r="T375" s="894" t="s">
        <v>1613</v>
      </c>
      <c r="U375" s="894" t="s">
        <v>1614</v>
      </c>
      <c r="V375" s="894" t="s">
        <v>1615</v>
      </c>
      <c r="W375" s="954" t="s">
        <v>1616</v>
      </c>
      <c r="X375" s="954" t="s">
        <v>1617</v>
      </c>
      <c r="Y375" s="894" t="s">
        <v>1611</v>
      </c>
      <c r="Z375" s="894" t="s">
        <v>1612</v>
      </c>
      <c r="AA375" s="894" t="s">
        <v>1613</v>
      </c>
      <c r="AB375" s="894" t="s">
        <v>1614</v>
      </c>
      <c r="AC375" s="894" t="s">
        <v>1615</v>
      </c>
      <c r="AD375" s="954" t="s">
        <v>1616</v>
      </c>
      <c r="AE375" s="954" t="s">
        <v>1617</v>
      </c>
      <c r="AF375" s="894" t="s">
        <v>1611</v>
      </c>
      <c r="AG375" s="894" t="s">
        <v>1612</v>
      </c>
      <c r="AH375" s="894" t="s">
        <v>1613</v>
      </c>
    </row>
    <row r="376" spans="1:34">
      <c r="A376" s="1108"/>
      <c r="B376" s="1105"/>
      <c r="C376" s="1161"/>
      <c r="D376" s="968">
        <v>1</v>
      </c>
      <c r="E376" s="894">
        <v>2</v>
      </c>
      <c r="F376" s="894">
        <v>3</v>
      </c>
      <c r="G376" s="894">
        <v>4</v>
      </c>
      <c r="H376" s="894">
        <v>5</v>
      </c>
      <c r="I376" s="954">
        <v>6</v>
      </c>
      <c r="J376" s="954">
        <v>7</v>
      </c>
      <c r="K376" s="894">
        <v>8</v>
      </c>
      <c r="L376" s="894">
        <v>9</v>
      </c>
      <c r="M376" s="894">
        <v>10</v>
      </c>
      <c r="N376" s="894">
        <v>11</v>
      </c>
      <c r="O376" s="894">
        <v>12</v>
      </c>
      <c r="P376" s="954">
        <v>13</v>
      </c>
      <c r="Q376" s="954">
        <v>14</v>
      </c>
      <c r="R376" s="894">
        <v>15</v>
      </c>
      <c r="S376" s="894">
        <v>16</v>
      </c>
      <c r="T376" s="894">
        <v>17</v>
      </c>
      <c r="U376" s="894">
        <v>18</v>
      </c>
      <c r="V376" s="894">
        <v>19</v>
      </c>
      <c r="W376" s="954">
        <v>20</v>
      </c>
      <c r="X376" s="954">
        <v>21</v>
      </c>
      <c r="Y376" s="894">
        <v>22</v>
      </c>
      <c r="Z376" s="987">
        <v>23</v>
      </c>
      <c r="AA376" s="987">
        <v>24</v>
      </c>
      <c r="AB376" s="894">
        <v>25</v>
      </c>
      <c r="AC376" s="894">
        <v>26</v>
      </c>
      <c r="AD376" s="954">
        <v>27</v>
      </c>
      <c r="AE376" s="954">
        <v>28</v>
      </c>
      <c r="AF376" s="894">
        <v>29</v>
      </c>
      <c r="AG376" s="894">
        <v>30</v>
      </c>
      <c r="AH376" s="894">
        <v>31</v>
      </c>
    </row>
    <row r="377" spans="1:34">
      <c r="A377" s="1136">
        <v>15</v>
      </c>
      <c r="B377" s="931" t="s">
        <v>1609</v>
      </c>
      <c r="C377" s="1263">
        <v>42491</v>
      </c>
      <c r="D377" s="907"/>
      <c r="E377" s="934" t="s">
        <v>1659</v>
      </c>
      <c r="F377" s="932"/>
      <c r="G377" s="933"/>
      <c r="H377" s="933"/>
      <c r="I377" s="933"/>
      <c r="J377" s="933"/>
      <c r="K377" s="933"/>
      <c r="L377" s="933"/>
      <c r="M377" s="933"/>
      <c r="N377" s="933"/>
      <c r="O377" s="933"/>
      <c r="P377" s="933"/>
      <c r="Q377" s="933"/>
      <c r="R377" s="933"/>
      <c r="S377" s="933"/>
      <c r="T377" s="933"/>
      <c r="U377" s="933"/>
      <c r="V377" s="933"/>
      <c r="W377" s="933"/>
      <c r="X377" s="933"/>
      <c r="Y377" s="933"/>
      <c r="Z377" s="933"/>
      <c r="AA377" s="933"/>
      <c r="AB377" s="900"/>
      <c r="AC377" s="900"/>
      <c r="AD377" s="900"/>
      <c r="AE377" s="900"/>
      <c r="AF377" s="900"/>
      <c r="AG377" s="900"/>
      <c r="AH377" s="900"/>
    </row>
    <row r="378" spans="1:34">
      <c r="A378" s="1136"/>
      <c r="B378" s="931" t="s">
        <v>1622</v>
      </c>
      <c r="C378" s="1264"/>
      <c r="D378" s="907"/>
      <c r="E378" s="933"/>
      <c r="F378" s="934" t="s">
        <v>1659</v>
      </c>
      <c r="G378" s="932"/>
      <c r="H378" s="933"/>
      <c r="I378" s="932"/>
      <c r="J378" s="933"/>
      <c r="K378" s="933"/>
      <c r="L378" s="933"/>
      <c r="M378" s="933"/>
      <c r="N378" s="933"/>
      <c r="O378" s="933"/>
      <c r="P378" s="933"/>
      <c r="Q378" s="933"/>
      <c r="R378" s="933"/>
      <c r="S378" s="933"/>
      <c r="T378" s="933"/>
      <c r="U378" s="933"/>
      <c r="V378" s="933"/>
      <c r="W378" s="933"/>
      <c r="X378" s="933"/>
      <c r="Y378" s="933"/>
      <c r="Z378" s="933"/>
      <c r="AA378" s="933"/>
      <c r="AB378" s="900"/>
      <c r="AC378" s="900"/>
      <c r="AD378" s="900"/>
      <c r="AE378" s="900"/>
      <c r="AF378" s="900"/>
      <c r="AG378" s="900"/>
      <c r="AH378" s="900"/>
    </row>
    <row r="379" spans="1:34">
      <c r="A379" s="1136"/>
      <c r="B379" s="931" t="s">
        <v>1623</v>
      </c>
      <c r="C379" s="1264"/>
      <c r="D379" s="907"/>
      <c r="E379" s="933"/>
      <c r="F379" s="932"/>
      <c r="G379" s="934" t="s">
        <v>1659</v>
      </c>
      <c r="H379" s="932"/>
      <c r="I379" s="932"/>
      <c r="J379" s="933"/>
      <c r="K379" s="933"/>
      <c r="L379" s="933"/>
      <c r="M379" s="933"/>
      <c r="N379" s="933"/>
      <c r="O379" s="933"/>
      <c r="P379" s="933"/>
      <c r="Q379" s="933"/>
      <c r="R379" s="933"/>
      <c r="S379" s="933"/>
      <c r="T379" s="933"/>
      <c r="U379" s="933"/>
      <c r="V379" s="933"/>
      <c r="W379" s="933"/>
      <c r="X379" s="933"/>
      <c r="Y379" s="933"/>
      <c r="Z379" s="933"/>
      <c r="AA379" s="933"/>
      <c r="AB379" s="900"/>
      <c r="AC379" s="900"/>
      <c r="AD379" s="900"/>
      <c r="AE379" s="900"/>
      <c r="AF379" s="900"/>
      <c r="AG379" s="900"/>
      <c r="AH379" s="900"/>
    </row>
    <row r="380" spans="1:34">
      <c r="A380" s="1136"/>
      <c r="B380" s="931" t="s">
        <v>1624</v>
      </c>
      <c r="C380" s="1264"/>
      <c r="D380" s="907"/>
      <c r="E380" s="933"/>
      <c r="F380" s="932"/>
      <c r="G380" s="932"/>
      <c r="H380" s="934" t="s">
        <v>1659</v>
      </c>
      <c r="I380" s="932"/>
      <c r="J380" s="932"/>
      <c r="K380" s="932"/>
      <c r="L380" s="933"/>
      <c r="M380" s="933"/>
      <c r="N380" s="933"/>
      <c r="O380" s="933"/>
      <c r="P380" s="933"/>
      <c r="Q380" s="933"/>
      <c r="R380" s="933"/>
      <c r="S380" s="933"/>
      <c r="T380" s="933"/>
      <c r="U380" s="933"/>
      <c r="V380" s="933"/>
      <c r="W380" s="933"/>
      <c r="X380" s="933"/>
      <c r="Y380" s="933"/>
      <c r="Z380" s="933"/>
      <c r="AA380" s="933"/>
      <c r="AB380" s="900"/>
      <c r="AC380" s="900"/>
      <c r="AD380" s="900"/>
      <c r="AE380" s="900"/>
      <c r="AF380" s="900"/>
      <c r="AG380" s="900"/>
      <c r="AH380" s="900"/>
    </row>
    <row r="381" spans="1:34">
      <c r="A381" s="1136"/>
      <c r="B381" s="931" t="s">
        <v>1625</v>
      </c>
      <c r="C381" s="1264"/>
      <c r="D381" s="907"/>
      <c r="E381" s="933"/>
      <c r="F381" s="935"/>
      <c r="G381" s="932"/>
      <c r="H381" s="933"/>
      <c r="I381" s="935"/>
      <c r="J381" s="935"/>
      <c r="K381" s="934" t="s">
        <v>1659</v>
      </c>
      <c r="L381" s="933"/>
      <c r="M381" s="932"/>
      <c r="N381" s="933"/>
      <c r="O381" s="933"/>
      <c r="P381" s="933"/>
      <c r="Q381" s="933"/>
      <c r="R381" s="933"/>
      <c r="S381" s="933"/>
      <c r="T381" s="933"/>
      <c r="U381" s="933"/>
      <c r="V381" s="933"/>
      <c r="W381" s="933"/>
      <c r="X381" s="933"/>
      <c r="Y381" s="933"/>
      <c r="Z381" s="933"/>
      <c r="AA381" s="933"/>
      <c r="AB381" s="900"/>
      <c r="AC381" s="900"/>
      <c r="AD381" s="900"/>
      <c r="AE381" s="900"/>
      <c r="AF381" s="900"/>
      <c r="AG381" s="900"/>
      <c r="AH381" s="900"/>
    </row>
    <row r="382" spans="1:34">
      <c r="A382" s="1136"/>
      <c r="B382" s="931" t="s">
        <v>1626</v>
      </c>
      <c r="C382" s="1264"/>
      <c r="D382" s="907"/>
      <c r="E382" s="933"/>
      <c r="F382" s="933"/>
      <c r="G382" s="932"/>
      <c r="H382" s="933"/>
      <c r="I382" s="935"/>
      <c r="J382" s="935"/>
      <c r="K382" s="932"/>
      <c r="L382" s="934" t="s">
        <v>1659</v>
      </c>
      <c r="M382" s="932"/>
      <c r="N382" s="933"/>
      <c r="O382" s="933"/>
      <c r="P382" s="933"/>
      <c r="Q382" s="933"/>
      <c r="R382" s="933"/>
      <c r="S382" s="933"/>
      <c r="T382" s="933"/>
      <c r="U382" s="933"/>
      <c r="V382" s="933"/>
      <c r="W382" s="933"/>
      <c r="X382" s="933"/>
      <c r="Y382" s="933"/>
      <c r="Z382" s="933"/>
      <c r="AA382" s="933"/>
      <c r="AB382" s="900"/>
      <c r="AC382" s="900"/>
      <c r="AD382" s="900"/>
      <c r="AE382" s="900"/>
      <c r="AF382" s="900"/>
      <c r="AG382" s="900"/>
      <c r="AH382" s="900"/>
    </row>
    <row r="383" spans="1:34">
      <c r="A383" s="1136"/>
      <c r="B383" s="931" t="s">
        <v>1627</v>
      </c>
      <c r="C383" s="1264"/>
      <c r="D383" s="899"/>
      <c r="E383" s="935"/>
      <c r="F383" s="935"/>
      <c r="G383" s="935"/>
      <c r="H383" s="935"/>
      <c r="I383" s="933"/>
      <c r="J383" s="932"/>
      <c r="K383" s="932"/>
      <c r="L383" s="933"/>
      <c r="M383" s="934" t="s">
        <v>1659</v>
      </c>
      <c r="N383" s="932"/>
      <c r="O383" s="933"/>
      <c r="P383" s="932"/>
      <c r="Q383" s="933"/>
      <c r="R383" s="933"/>
      <c r="S383" s="935"/>
      <c r="T383" s="935"/>
      <c r="U383" s="935"/>
      <c r="V383" s="935"/>
      <c r="W383" s="935"/>
      <c r="X383" s="935"/>
      <c r="Y383" s="935"/>
      <c r="Z383" s="935"/>
      <c r="AA383" s="935"/>
      <c r="AB383" s="912"/>
      <c r="AC383" s="912"/>
      <c r="AD383" s="912"/>
      <c r="AE383" s="912"/>
      <c r="AF383" s="912"/>
      <c r="AG383" s="912"/>
      <c r="AH383" s="912"/>
    </row>
    <row r="384" spans="1:34">
      <c r="A384" s="1136"/>
      <c r="B384" s="931" t="s">
        <v>1628</v>
      </c>
      <c r="C384" s="1264"/>
      <c r="D384" s="900"/>
      <c r="E384" s="933"/>
      <c r="F384" s="933"/>
      <c r="G384" s="933"/>
      <c r="H384" s="933"/>
      <c r="I384" s="933"/>
      <c r="J384" s="932"/>
      <c r="K384" s="932"/>
      <c r="L384" s="933"/>
      <c r="M384" s="932"/>
      <c r="N384" s="934" t="s">
        <v>1659</v>
      </c>
      <c r="O384" s="932"/>
      <c r="P384" s="932"/>
      <c r="Q384" s="933"/>
      <c r="R384" s="933"/>
      <c r="S384" s="933"/>
      <c r="T384" s="935"/>
      <c r="U384" s="933"/>
      <c r="V384" s="933"/>
      <c r="W384" s="933"/>
      <c r="X384" s="933"/>
      <c r="Y384" s="933"/>
      <c r="Z384" s="933"/>
      <c r="AA384" s="933"/>
      <c r="AB384" s="900"/>
      <c r="AC384" s="900"/>
      <c r="AD384" s="900"/>
      <c r="AE384" s="900"/>
      <c r="AF384" s="900"/>
      <c r="AG384" s="900"/>
      <c r="AH384" s="900"/>
    </row>
    <row r="385" spans="1:34">
      <c r="A385" s="1136"/>
      <c r="B385" s="931" t="s">
        <v>1629</v>
      </c>
      <c r="C385" s="1264"/>
      <c r="D385" s="899"/>
      <c r="E385" s="935"/>
      <c r="F385" s="935"/>
      <c r="G385" s="935"/>
      <c r="H385" s="935"/>
      <c r="I385" s="935"/>
      <c r="J385" s="935"/>
      <c r="K385" s="932"/>
      <c r="L385" s="933"/>
      <c r="M385" s="932"/>
      <c r="N385" s="932"/>
      <c r="O385" s="934" t="s">
        <v>1659</v>
      </c>
      <c r="P385" s="932"/>
      <c r="Q385" s="932"/>
      <c r="R385" s="932"/>
      <c r="S385" s="933"/>
      <c r="T385" s="933"/>
      <c r="U385" s="935"/>
      <c r="V385" s="935"/>
      <c r="W385" s="935"/>
      <c r="X385" s="935"/>
      <c r="Y385" s="935"/>
      <c r="Z385" s="935"/>
      <c r="AA385" s="935"/>
      <c r="AB385" s="912"/>
      <c r="AC385" s="912"/>
      <c r="AD385" s="912"/>
      <c r="AE385" s="912"/>
      <c r="AF385" s="912"/>
      <c r="AG385" s="912"/>
      <c r="AH385" s="912"/>
    </row>
    <row r="386" spans="1:34">
      <c r="A386" s="1136"/>
      <c r="B386" s="931" t="s">
        <v>1630</v>
      </c>
      <c r="C386" s="1264"/>
      <c r="D386" s="899"/>
      <c r="E386" s="935"/>
      <c r="F386" s="935"/>
      <c r="G386" s="935"/>
      <c r="H386" s="935"/>
      <c r="I386" s="935"/>
      <c r="J386" s="935"/>
      <c r="K386" s="932"/>
      <c r="L386" s="933"/>
      <c r="M386" s="935"/>
      <c r="N386" s="932"/>
      <c r="O386" s="933"/>
      <c r="P386" s="935"/>
      <c r="Q386" s="935"/>
      <c r="R386" s="934" t="s">
        <v>1659</v>
      </c>
      <c r="S386" s="933"/>
      <c r="T386" s="933"/>
      <c r="U386" s="935"/>
      <c r="V386" s="935"/>
      <c r="W386" s="935"/>
      <c r="X386" s="935"/>
      <c r="Y386" s="935"/>
      <c r="Z386" s="935"/>
      <c r="AA386" s="935"/>
      <c r="AB386" s="912"/>
      <c r="AC386" s="912"/>
      <c r="AD386" s="912"/>
      <c r="AE386" s="912"/>
      <c r="AF386" s="912"/>
      <c r="AG386" s="912"/>
      <c r="AH386" s="912"/>
    </row>
    <row r="387" spans="1:34">
      <c r="A387" s="1114"/>
      <c r="B387" s="1265"/>
      <c r="C387" s="1263">
        <v>42522</v>
      </c>
      <c r="D387" s="894" t="s">
        <v>1614</v>
      </c>
      <c r="E387" s="894" t="s">
        <v>1615</v>
      </c>
      <c r="F387" s="954" t="s">
        <v>1616</v>
      </c>
      <c r="G387" s="954" t="s">
        <v>1617</v>
      </c>
      <c r="H387" s="894" t="s">
        <v>1611</v>
      </c>
      <c r="I387" s="894" t="s">
        <v>1612</v>
      </c>
      <c r="J387" s="894" t="s">
        <v>1613</v>
      </c>
      <c r="K387" s="894" t="s">
        <v>1614</v>
      </c>
      <c r="L387" s="894" t="s">
        <v>1615</v>
      </c>
      <c r="M387" s="954" t="s">
        <v>1616</v>
      </c>
      <c r="N387" s="954" t="s">
        <v>1617</v>
      </c>
      <c r="O387" s="894" t="s">
        <v>1611</v>
      </c>
      <c r="P387" s="894" t="s">
        <v>1612</v>
      </c>
      <c r="Q387" s="894" t="s">
        <v>1613</v>
      </c>
      <c r="R387" s="894" t="s">
        <v>1614</v>
      </c>
      <c r="S387" s="894" t="s">
        <v>1615</v>
      </c>
      <c r="T387" s="954" t="s">
        <v>1616</v>
      </c>
      <c r="U387" s="954" t="s">
        <v>1617</v>
      </c>
      <c r="V387" s="894" t="s">
        <v>1611</v>
      </c>
      <c r="W387" s="894" t="s">
        <v>1612</v>
      </c>
      <c r="X387" s="894" t="s">
        <v>1613</v>
      </c>
      <c r="Y387" s="894" t="s">
        <v>1614</v>
      </c>
      <c r="Z387" s="894" t="s">
        <v>1615</v>
      </c>
      <c r="AA387" s="954" t="s">
        <v>1616</v>
      </c>
      <c r="AB387" s="954" t="s">
        <v>1617</v>
      </c>
      <c r="AC387" s="894" t="s">
        <v>1611</v>
      </c>
      <c r="AD387" s="894" t="s">
        <v>1612</v>
      </c>
      <c r="AE387" s="894" t="s">
        <v>1613</v>
      </c>
      <c r="AF387" s="894" t="s">
        <v>1614</v>
      </c>
      <c r="AG387" s="894" t="s">
        <v>1615</v>
      </c>
      <c r="AH387" s="894"/>
    </row>
    <row r="388" spans="1:34">
      <c r="A388" s="1116"/>
      <c r="B388" s="1266"/>
      <c r="C388" s="1266"/>
      <c r="D388" s="895">
        <v>1</v>
      </c>
      <c r="E388" s="894">
        <v>2</v>
      </c>
      <c r="F388" s="954">
        <v>3</v>
      </c>
      <c r="G388" s="954">
        <v>4</v>
      </c>
      <c r="H388" s="894">
        <v>5</v>
      </c>
      <c r="I388" s="894">
        <v>6</v>
      </c>
      <c r="J388" s="894">
        <v>7</v>
      </c>
      <c r="K388" s="894">
        <v>8</v>
      </c>
      <c r="L388" s="894">
        <v>9</v>
      </c>
      <c r="M388" s="954">
        <v>10</v>
      </c>
      <c r="N388" s="954">
        <v>11</v>
      </c>
      <c r="O388" s="894">
        <v>12</v>
      </c>
      <c r="P388" s="894">
        <v>13</v>
      </c>
      <c r="Q388" s="894">
        <v>14</v>
      </c>
      <c r="R388" s="894">
        <v>15</v>
      </c>
      <c r="S388" s="894">
        <v>16</v>
      </c>
      <c r="T388" s="954">
        <v>17</v>
      </c>
      <c r="U388" s="954">
        <v>18</v>
      </c>
      <c r="V388" s="894">
        <v>19</v>
      </c>
      <c r="W388" s="894">
        <v>20</v>
      </c>
      <c r="X388" s="894">
        <v>21</v>
      </c>
      <c r="Y388" s="894">
        <v>22</v>
      </c>
      <c r="Z388" s="894">
        <v>23</v>
      </c>
      <c r="AA388" s="954">
        <v>24</v>
      </c>
      <c r="AB388" s="954">
        <v>25</v>
      </c>
      <c r="AC388" s="894">
        <v>26</v>
      </c>
      <c r="AD388" s="894">
        <v>27</v>
      </c>
      <c r="AE388" s="894">
        <v>28</v>
      </c>
      <c r="AF388" s="894">
        <v>29</v>
      </c>
      <c r="AG388" s="894">
        <v>30</v>
      </c>
      <c r="AH388" s="894"/>
    </row>
    <row r="389" spans="1:34">
      <c r="A389" s="1124">
        <v>16</v>
      </c>
      <c r="B389" s="931" t="s">
        <v>1609</v>
      </c>
      <c r="C389" s="1267">
        <v>42522</v>
      </c>
      <c r="D389" s="934" t="s">
        <v>1660</v>
      </c>
      <c r="E389" s="900"/>
      <c r="F389" s="913"/>
      <c r="G389" s="900"/>
      <c r="H389" s="900"/>
      <c r="I389" s="912"/>
      <c r="J389" s="912"/>
      <c r="K389" s="912"/>
      <c r="L389" s="912"/>
      <c r="M389" s="912"/>
      <c r="N389" s="912"/>
      <c r="O389" s="912"/>
      <c r="P389" s="912"/>
      <c r="Q389" s="912"/>
      <c r="R389" s="912"/>
      <c r="S389" s="912"/>
      <c r="T389" s="913"/>
      <c r="U389" s="912"/>
      <c r="V389" s="900"/>
      <c r="W389" s="912"/>
      <c r="X389" s="912"/>
      <c r="Y389" s="912"/>
      <c r="Z389" s="912"/>
      <c r="AA389" s="912"/>
      <c r="AB389" s="912"/>
      <c r="AC389" s="912"/>
      <c r="AD389" s="912"/>
      <c r="AE389" s="912"/>
      <c r="AF389" s="912"/>
      <c r="AG389" s="912"/>
      <c r="AH389" s="912"/>
    </row>
    <row r="390" spans="1:34">
      <c r="A390" s="1124"/>
      <c r="B390" s="931" t="s">
        <v>1622</v>
      </c>
      <c r="C390" s="1268"/>
      <c r="D390" s="913"/>
      <c r="E390" s="934" t="s">
        <v>1660</v>
      </c>
      <c r="F390" s="913"/>
      <c r="G390" s="900"/>
      <c r="H390" s="900"/>
      <c r="I390" s="900"/>
      <c r="J390" s="900"/>
      <c r="K390" s="900"/>
      <c r="L390" s="912"/>
      <c r="M390" s="912"/>
      <c r="N390" s="912"/>
      <c r="O390" s="912"/>
      <c r="P390" s="912"/>
      <c r="Q390" s="912"/>
      <c r="R390" s="912"/>
      <c r="S390" s="912"/>
      <c r="T390" s="913"/>
      <c r="U390" s="912"/>
      <c r="V390" s="900"/>
      <c r="W390" s="912"/>
      <c r="X390" s="912"/>
      <c r="Y390" s="912"/>
      <c r="Z390" s="912"/>
      <c r="AA390" s="912"/>
      <c r="AB390" s="912"/>
      <c r="AC390" s="912"/>
      <c r="AD390" s="912"/>
      <c r="AE390" s="912"/>
      <c r="AF390" s="912"/>
      <c r="AG390" s="912"/>
      <c r="AH390" s="912"/>
    </row>
    <row r="391" spans="1:34">
      <c r="A391" s="1124"/>
      <c r="B391" s="931" t="s">
        <v>1623</v>
      </c>
      <c r="C391" s="1268"/>
      <c r="D391" s="913"/>
      <c r="E391" s="900"/>
      <c r="F391" s="913"/>
      <c r="G391" s="900"/>
      <c r="H391" s="934" t="s">
        <v>1660</v>
      </c>
      <c r="I391" s="900"/>
      <c r="J391" s="913"/>
      <c r="K391" s="900"/>
      <c r="L391" s="900"/>
      <c r="M391" s="912"/>
      <c r="N391" s="912"/>
      <c r="O391" s="912"/>
      <c r="P391" s="912"/>
      <c r="Q391" s="912"/>
      <c r="R391" s="912"/>
      <c r="S391" s="912"/>
      <c r="T391" s="913"/>
      <c r="U391" s="912"/>
      <c r="V391" s="900"/>
      <c r="W391" s="912"/>
      <c r="X391" s="912"/>
      <c r="Y391" s="912"/>
      <c r="Z391" s="912"/>
      <c r="AA391" s="912"/>
      <c r="AB391" s="912"/>
      <c r="AC391" s="912"/>
      <c r="AD391" s="912"/>
      <c r="AE391" s="912"/>
      <c r="AF391" s="912"/>
      <c r="AG391" s="912"/>
      <c r="AH391" s="912"/>
    </row>
    <row r="392" spans="1:34">
      <c r="A392" s="1124"/>
      <c r="B392" s="931" t="s">
        <v>1624</v>
      </c>
      <c r="C392" s="1268"/>
      <c r="D392" s="913"/>
      <c r="E392" s="900"/>
      <c r="F392" s="913"/>
      <c r="G392" s="913"/>
      <c r="H392" s="913"/>
      <c r="I392" s="934" t="s">
        <v>1660</v>
      </c>
      <c r="J392" s="913"/>
      <c r="K392" s="900"/>
      <c r="L392" s="900"/>
      <c r="M392" s="912"/>
      <c r="N392" s="912"/>
      <c r="O392" s="912"/>
      <c r="P392" s="912"/>
      <c r="Q392" s="912"/>
      <c r="R392" s="912"/>
      <c r="S392" s="912"/>
      <c r="T392" s="913"/>
      <c r="U392" s="912"/>
      <c r="V392" s="900"/>
      <c r="W392" s="912"/>
      <c r="X392" s="912"/>
      <c r="Y392" s="912"/>
      <c r="Z392" s="912"/>
      <c r="AA392" s="912"/>
      <c r="AB392" s="912"/>
      <c r="AC392" s="912"/>
      <c r="AD392" s="912"/>
      <c r="AE392" s="912"/>
      <c r="AF392" s="912"/>
      <c r="AG392" s="912"/>
      <c r="AH392" s="912"/>
    </row>
    <row r="393" spans="1:34">
      <c r="A393" s="1124"/>
      <c r="B393" s="931" t="s">
        <v>1625</v>
      </c>
      <c r="C393" s="1268"/>
      <c r="D393" s="913"/>
      <c r="E393" s="900"/>
      <c r="F393" s="912"/>
      <c r="G393" s="912"/>
      <c r="H393" s="913"/>
      <c r="I393" s="900"/>
      <c r="J393" s="934" t="s">
        <v>1660</v>
      </c>
      <c r="K393" s="900"/>
      <c r="L393" s="900"/>
      <c r="M393" s="912"/>
      <c r="N393" s="912"/>
      <c r="O393" s="912"/>
      <c r="P393" s="912"/>
      <c r="Q393" s="912"/>
      <c r="R393" s="912"/>
      <c r="S393" s="912"/>
      <c r="T393" s="913"/>
      <c r="U393" s="912"/>
      <c r="V393" s="900"/>
      <c r="W393" s="912"/>
      <c r="X393" s="912"/>
      <c r="Y393" s="912"/>
      <c r="Z393" s="912"/>
      <c r="AA393" s="912"/>
      <c r="AB393" s="912"/>
      <c r="AC393" s="912"/>
      <c r="AD393" s="912"/>
      <c r="AE393" s="912"/>
      <c r="AF393" s="912"/>
      <c r="AG393" s="912"/>
      <c r="AH393" s="912"/>
    </row>
    <row r="394" spans="1:34">
      <c r="A394" s="1124"/>
      <c r="B394" s="931" t="s">
        <v>1626</v>
      </c>
      <c r="C394" s="1268"/>
      <c r="D394" s="912"/>
      <c r="E394" s="912"/>
      <c r="F394" s="912"/>
      <c r="G394" s="912"/>
      <c r="H394" s="913"/>
      <c r="I394" s="900"/>
      <c r="J394" s="913"/>
      <c r="K394" s="934" t="s">
        <v>1660</v>
      </c>
      <c r="L394" s="900"/>
      <c r="M394" s="913"/>
      <c r="N394" s="900"/>
      <c r="O394" s="900"/>
      <c r="P394" s="912"/>
      <c r="Q394" s="912"/>
      <c r="R394" s="912"/>
      <c r="S394" s="912"/>
      <c r="T394" s="913"/>
      <c r="U394" s="912"/>
      <c r="V394" s="900"/>
      <c r="W394" s="912"/>
      <c r="X394" s="912"/>
      <c r="Y394" s="912"/>
      <c r="Z394" s="912"/>
      <c r="AA394" s="912"/>
      <c r="AB394" s="912"/>
      <c r="AC394" s="912"/>
      <c r="AD394" s="912"/>
      <c r="AE394" s="912"/>
      <c r="AF394" s="912"/>
      <c r="AG394" s="912"/>
      <c r="AH394" s="912"/>
    </row>
    <row r="395" spans="1:34">
      <c r="A395" s="1124"/>
      <c r="B395" s="931" t="s">
        <v>1627</v>
      </c>
      <c r="C395" s="1268"/>
      <c r="D395" s="912"/>
      <c r="E395" s="912"/>
      <c r="F395" s="912"/>
      <c r="G395" s="912"/>
      <c r="H395" s="913"/>
      <c r="I395" s="900"/>
      <c r="J395" s="912"/>
      <c r="K395" s="913"/>
      <c r="L395" s="934" t="s">
        <v>1660</v>
      </c>
      <c r="M395" s="913"/>
      <c r="N395" s="900"/>
      <c r="O395" s="900"/>
      <c r="P395" s="900"/>
      <c r="Q395" s="900"/>
      <c r="R395" s="900"/>
      <c r="S395" s="912"/>
      <c r="T395" s="913"/>
      <c r="U395" s="912"/>
      <c r="V395" s="900"/>
      <c r="W395" s="912"/>
      <c r="X395" s="912"/>
      <c r="Y395" s="912"/>
      <c r="Z395" s="912"/>
      <c r="AA395" s="912"/>
      <c r="AB395" s="912"/>
      <c r="AC395" s="912"/>
      <c r="AD395" s="912"/>
      <c r="AE395" s="912"/>
      <c r="AF395" s="912"/>
      <c r="AG395" s="912"/>
      <c r="AH395" s="912"/>
    </row>
    <row r="396" spans="1:34">
      <c r="A396" s="1124"/>
      <c r="B396" s="931" t="s">
        <v>1628</v>
      </c>
      <c r="C396" s="1268"/>
      <c r="D396" s="912"/>
      <c r="E396" s="912"/>
      <c r="F396" s="912"/>
      <c r="G396" s="912"/>
      <c r="H396" s="912"/>
      <c r="I396" s="912"/>
      <c r="J396" s="912"/>
      <c r="K396" s="913"/>
      <c r="L396" s="900"/>
      <c r="M396" s="913"/>
      <c r="N396" s="900"/>
      <c r="O396" s="913"/>
      <c r="P396" s="934" t="s">
        <v>1660</v>
      </c>
      <c r="Q396" s="913"/>
      <c r="R396" s="900"/>
      <c r="S396" s="900"/>
      <c r="T396" s="913"/>
      <c r="U396" s="912"/>
      <c r="V396" s="900"/>
      <c r="W396" s="912"/>
      <c r="X396" s="912"/>
      <c r="Y396" s="912"/>
      <c r="Z396" s="912"/>
      <c r="AA396" s="912"/>
      <c r="AB396" s="912"/>
      <c r="AC396" s="912"/>
      <c r="AD396" s="912"/>
      <c r="AE396" s="912"/>
      <c r="AF396" s="912"/>
      <c r="AG396" s="912"/>
      <c r="AH396" s="912"/>
    </row>
    <row r="397" spans="1:34">
      <c r="A397" s="1124"/>
      <c r="B397" s="931" t="s">
        <v>1629</v>
      </c>
      <c r="C397" s="1268"/>
      <c r="D397" s="912"/>
      <c r="E397" s="912"/>
      <c r="F397" s="912"/>
      <c r="G397" s="912"/>
      <c r="H397" s="912"/>
      <c r="I397" s="912"/>
      <c r="J397" s="912"/>
      <c r="K397" s="913"/>
      <c r="L397" s="900"/>
      <c r="M397" s="913"/>
      <c r="N397" s="913"/>
      <c r="O397" s="913"/>
      <c r="P397" s="913"/>
      <c r="Q397" s="934" t="s">
        <v>1660</v>
      </c>
      <c r="R397" s="900"/>
      <c r="S397" s="900"/>
      <c r="T397" s="913"/>
      <c r="U397" s="912"/>
      <c r="V397" s="900"/>
      <c r="W397" s="912"/>
      <c r="X397" s="912"/>
      <c r="Y397" s="912"/>
      <c r="Z397" s="912"/>
      <c r="AA397" s="912"/>
      <c r="AB397" s="912"/>
      <c r="AC397" s="912"/>
      <c r="AD397" s="912"/>
      <c r="AE397" s="912"/>
      <c r="AF397" s="912"/>
      <c r="AG397" s="912"/>
      <c r="AH397" s="912"/>
    </row>
    <row r="398" spans="1:34">
      <c r="A398" s="1124"/>
      <c r="B398" s="931" t="s">
        <v>1630</v>
      </c>
      <c r="C398" s="1268"/>
      <c r="D398" s="912"/>
      <c r="E398" s="912"/>
      <c r="F398" s="912"/>
      <c r="G398" s="912"/>
      <c r="H398" s="912"/>
      <c r="I398" s="912"/>
      <c r="J398" s="912"/>
      <c r="K398" s="913"/>
      <c r="L398" s="900"/>
      <c r="M398" s="912"/>
      <c r="N398" s="912"/>
      <c r="O398" s="913"/>
      <c r="P398" s="900"/>
      <c r="Q398" s="913"/>
      <c r="R398" s="934" t="s">
        <v>1660</v>
      </c>
      <c r="S398" s="900"/>
      <c r="T398" s="913"/>
      <c r="U398" s="912"/>
      <c r="V398" s="900"/>
      <c r="W398" s="912"/>
      <c r="X398" s="912"/>
      <c r="Y398" s="912"/>
      <c r="Z398" s="912"/>
      <c r="AA398" s="912"/>
      <c r="AB398" s="912"/>
      <c r="AC398" s="912"/>
      <c r="AD398" s="912"/>
      <c r="AE398" s="912"/>
      <c r="AF398" s="912"/>
      <c r="AG398" s="912"/>
      <c r="AH398" s="912"/>
    </row>
    <row r="399" spans="1:34">
      <c r="A399" s="903"/>
      <c r="B399" s="904"/>
      <c r="C399" s="905"/>
      <c r="D399" s="661"/>
      <c r="E399" s="661"/>
      <c r="F399" s="906"/>
      <c r="G399" s="661"/>
      <c r="H399" s="661"/>
      <c r="I399" s="661"/>
      <c r="J399" s="661"/>
      <c r="K399" s="661"/>
      <c r="L399" s="661"/>
      <c r="M399" s="661"/>
      <c r="N399" s="661"/>
      <c r="O399" s="661"/>
      <c r="P399" s="661"/>
      <c r="Q399" s="661"/>
      <c r="R399" s="661"/>
      <c r="S399" s="661"/>
      <c r="T399" s="661"/>
      <c r="U399" s="661"/>
      <c r="V399" s="661"/>
      <c r="W399" s="661"/>
      <c r="X399" s="661"/>
      <c r="Y399" s="661"/>
      <c r="Z399" s="661"/>
      <c r="AA399" s="661"/>
      <c r="AB399" s="661"/>
      <c r="AC399" s="661"/>
      <c r="AD399" s="661"/>
      <c r="AE399" s="661"/>
      <c r="AF399" s="661"/>
      <c r="AG399" s="661"/>
      <c r="AH399" s="661"/>
    </row>
    <row r="400" spans="1:34">
      <c r="B400" s="247" t="s">
        <v>1693</v>
      </c>
      <c r="C400" s="896"/>
    </row>
    <row r="401" spans="2:3">
      <c r="B401" s="247"/>
      <c r="C401" s="896"/>
    </row>
    <row r="402" spans="2:3">
      <c r="B402" s="247"/>
      <c r="C402" s="896"/>
    </row>
    <row r="403" spans="2:3">
      <c r="B403" s="247"/>
      <c r="C403" s="896"/>
    </row>
  </sheetData>
  <mergeCells count="128">
    <mergeCell ref="A232:A249"/>
    <mergeCell ref="C232:C249"/>
    <mergeCell ref="A108:AH108"/>
    <mergeCell ref="A28:A29"/>
    <mergeCell ref="B28:B29"/>
    <mergeCell ref="C28:C29"/>
    <mergeCell ref="A61:A63"/>
    <mergeCell ref="B61:B63"/>
    <mergeCell ref="A58:AH58"/>
    <mergeCell ref="D61:AH61"/>
    <mergeCell ref="A11:A27"/>
    <mergeCell ref="C11:C27"/>
    <mergeCell ref="A30:A46"/>
    <mergeCell ref="C30:C46"/>
    <mergeCell ref="A56:AH56"/>
    <mergeCell ref="A57:AH57"/>
    <mergeCell ref="A54:AH54"/>
    <mergeCell ref="A55:AH55"/>
    <mergeCell ref="C62:C63"/>
    <mergeCell ref="A1:AH1"/>
    <mergeCell ref="A2:AH2"/>
    <mergeCell ref="A3:AH3"/>
    <mergeCell ref="A4:AH4"/>
    <mergeCell ref="A5:AH5"/>
    <mergeCell ref="A8:A10"/>
    <mergeCell ref="B8:B10"/>
    <mergeCell ref="C9:C10"/>
    <mergeCell ref="D8:AH8"/>
    <mergeCell ref="A106:AH106"/>
    <mergeCell ref="A107:AH107"/>
    <mergeCell ref="A64:A80"/>
    <mergeCell ref="C64:C80"/>
    <mergeCell ref="A81:A82"/>
    <mergeCell ref="B81:B82"/>
    <mergeCell ref="A83:A99"/>
    <mergeCell ref="C83:C99"/>
    <mergeCell ref="C81:C82"/>
    <mergeCell ref="A109:AH109"/>
    <mergeCell ref="A110:AH110"/>
    <mergeCell ref="A113:A115"/>
    <mergeCell ref="B113:B115"/>
    <mergeCell ref="D113:AH113"/>
    <mergeCell ref="C114:C115"/>
    <mergeCell ref="A116:A125"/>
    <mergeCell ref="C116:C125"/>
    <mergeCell ref="A126:A127"/>
    <mergeCell ref="B126:B127"/>
    <mergeCell ref="C126:C127"/>
    <mergeCell ref="A128:A137"/>
    <mergeCell ref="C128:C137"/>
    <mergeCell ref="A162:AH162"/>
    <mergeCell ref="A163:AH163"/>
    <mergeCell ref="A164:AH164"/>
    <mergeCell ref="A165:AH165"/>
    <mergeCell ref="A166:AH166"/>
    <mergeCell ref="A169:A171"/>
    <mergeCell ref="B169:B171"/>
    <mergeCell ref="D169:AH169"/>
    <mergeCell ref="C170:C171"/>
    <mergeCell ref="A172:A181"/>
    <mergeCell ref="C172:C181"/>
    <mergeCell ref="A182:A183"/>
    <mergeCell ref="B182:B183"/>
    <mergeCell ref="C182:C183"/>
    <mergeCell ref="A184:A193"/>
    <mergeCell ref="C184:C193"/>
    <mergeCell ref="A222:AH222"/>
    <mergeCell ref="A223:AH223"/>
    <mergeCell ref="A224:AH224"/>
    <mergeCell ref="A225:AH225"/>
    <mergeCell ref="A226:AH226"/>
    <mergeCell ref="A229:A231"/>
    <mergeCell ref="B229:B231"/>
    <mergeCell ref="D229:AH229"/>
    <mergeCell ref="C230:C231"/>
    <mergeCell ref="A250:A251"/>
    <mergeCell ref="B250:B251"/>
    <mergeCell ref="C250:C251"/>
    <mergeCell ref="A252:A269"/>
    <mergeCell ref="C252:C269"/>
    <mergeCell ref="A284:A301"/>
    <mergeCell ref="C284:C301"/>
    <mergeCell ref="A274:AH274"/>
    <mergeCell ref="A275:AH275"/>
    <mergeCell ref="A276:AH276"/>
    <mergeCell ref="A277:AH277"/>
    <mergeCell ref="A278:AH278"/>
    <mergeCell ref="A281:A283"/>
    <mergeCell ref="B281:B283"/>
    <mergeCell ref="D281:AH281"/>
    <mergeCell ref="C282:C283"/>
    <mergeCell ref="A302:A303"/>
    <mergeCell ref="B302:B303"/>
    <mergeCell ref="C302:C303"/>
    <mergeCell ref="A304:A321"/>
    <mergeCell ref="C304:C321"/>
    <mergeCell ref="A328:AH328"/>
    <mergeCell ref="A329:AH329"/>
    <mergeCell ref="A330:AH330"/>
    <mergeCell ref="A331:AH331"/>
    <mergeCell ref="A332:AH332"/>
    <mergeCell ref="A335:A337"/>
    <mergeCell ref="B335:B337"/>
    <mergeCell ref="D335:AH335"/>
    <mergeCell ref="C336:C337"/>
    <mergeCell ref="A338:A347"/>
    <mergeCell ref="C338:C347"/>
    <mergeCell ref="A348:A349"/>
    <mergeCell ref="B348:B349"/>
    <mergeCell ref="C348:C349"/>
    <mergeCell ref="A350:A359"/>
    <mergeCell ref="C350:C359"/>
    <mergeCell ref="A367:AH367"/>
    <mergeCell ref="A368:AH368"/>
    <mergeCell ref="A369:AH369"/>
    <mergeCell ref="A370:AH370"/>
    <mergeCell ref="A371:AH371"/>
    <mergeCell ref="A374:A376"/>
    <mergeCell ref="B374:B376"/>
    <mergeCell ref="D374:AH374"/>
    <mergeCell ref="C375:C376"/>
    <mergeCell ref="A377:A386"/>
    <mergeCell ref="C377:C386"/>
    <mergeCell ref="A387:A388"/>
    <mergeCell ref="B387:B388"/>
    <mergeCell ref="C387:C388"/>
    <mergeCell ref="A389:A398"/>
    <mergeCell ref="C389:C398"/>
  </mergeCells>
  <printOptions horizontalCentered="1"/>
  <pageMargins left="0.35" right="0.25" top="0.5" bottom="0.3" header="0.3" footer="0.2"/>
  <pageSetup paperSize="9" scale="70" orientation="landscape" r:id="rId1"/>
  <headerFooter>
    <oddHeader xml:space="preserve">&amp;RDetail Training Plan for women Crews </oddHeader>
  </headerFooter>
  <rowBreaks count="5" manualBreakCount="5">
    <brk id="50" max="33" man="1"/>
    <brk id="102" max="33" man="1"/>
    <brk id="272" max="33" man="1"/>
    <brk id="326" max="33" man="1"/>
    <brk id="365" max="3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L409"/>
  <sheetViews>
    <sheetView view="pageBreakPreview" topLeftCell="A367" zoomScaleSheetLayoutView="100" workbookViewId="0">
      <selection activeCell="A380" sqref="A380:AH380"/>
    </sheetView>
  </sheetViews>
  <sheetFormatPr defaultRowHeight="12.75"/>
  <cols>
    <col min="1" max="1" width="4.140625" customWidth="1"/>
    <col min="2" max="2" width="11.28515625" customWidth="1"/>
    <col min="3" max="3" width="6.28515625" customWidth="1"/>
    <col min="4" max="4" width="5.28515625" customWidth="1"/>
    <col min="5" max="5" width="5.42578125" customWidth="1"/>
    <col min="6" max="6" width="5.28515625" customWidth="1"/>
    <col min="7" max="7" width="4.7109375" customWidth="1"/>
    <col min="8" max="8" width="4.85546875" customWidth="1"/>
    <col min="9" max="10" width="5.42578125" customWidth="1"/>
    <col min="11" max="11" width="5.7109375" customWidth="1"/>
    <col min="12" max="12" width="5.5703125" customWidth="1"/>
    <col min="13" max="13" width="5.28515625" customWidth="1"/>
    <col min="14" max="14" width="4.5703125" customWidth="1"/>
    <col min="15" max="16" width="5.28515625" customWidth="1"/>
    <col min="17" max="17" width="5.7109375" customWidth="1"/>
    <col min="18" max="18" width="5.42578125" customWidth="1"/>
    <col min="19" max="19" width="5.5703125" customWidth="1"/>
    <col min="20" max="20" width="5.28515625" customWidth="1"/>
    <col min="21" max="21" width="5" customWidth="1"/>
    <col min="22" max="23" width="4.85546875" customWidth="1"/>
    <col min="24" max="24" width="5.28515625" customWidth="1"/>
    <col min="25" max="25" width="5.140625" customWidth="1"/>
    <col min="26" max="26" width="5.28515625" customWidth="1"/>
    <col min="27" max="27" width="4.42578125" customWidth="1"/>
    <col min="28" max="28" width="4.140625" customWidth="1"/>
    <col min="29" max="29" width="3.85546875" customWidth="1"/>
    <col min="30" max="30" width="4.42578125" customWidth="1"/>
    <col min="31" max="31" width="5.28515625" customWidth="1"/>
    <col min="32" max="32" width="4.140625" customWidth="1"/>
    <col min="33" max="33" width="4" customWidth="1"/>
    <col min="34" max="34" width="3.710937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5.75">
      <c r="A3" s="1117" t="s">
        <v>1666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</row>
    <row r="4" spans="1:38" ht="15.75">
      <c r="A4" s="1117" t="s">
        <v>1587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</row>
    <row r="5" spans="1:38" ht="15.75">
      <c r="A5" s="1117" t="s">
        <v>1667</v>
      </c>
      <c r="B5" s="1117"/>
      <c r="C5" s="1117"/>
      <c r="D5" s="1117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</row>
    <row r="6" spans="1:38" ht="15.75">
      <c r="A6" s="915" t="s">
        <v>1608</v>
      </c>
      <c r="B6" s="976"/>
      <c r="C6" s="976"/>
      <c r="D6" s="976"/>
      <c r="E6" s="976"/>
      <c r="F6" s="976"/>
      <c r="G6" s="976"/>
      <c r="H6" s="976"/>
      <c r="I6" s="976"/>
      <c r="J6" s="976"/>
      <c r="K6" s="976"/>
      <c r="L6" s="976"/>
      <c r="M6" s="976"/>
      <c r="N6" s="976"/>
      <c r="O6" s="976"/>
      <c r="P6" s="976"/>
      <c r="Q6" s="976"/>
      <c r="R6" s="976"/>
      <c r="S6" s="976"/>
      <c r="T6" s="976"/>
      <c r="U6" s="976"/>
      <c r="V6" s="976"/>
      <c r="W6" s="976"/>
      <c r="X6" s="976"/>
      <c r="Y6" s="976"/>
      <c r="Z6" s="976"/>
      <c r="AA6" s="976"/>
      <c r="AB6" s="976"/>
      <c r="AC6" s="976"/>
      <c r="AD6" s="976"/>
      <c r="AE6" s="976"/>
      <c r="AF6" s="976"/>
      <c r="AG6" s="976"/>
      <c r="AH6" s="976"/>
    </row>
    <row r="7" spans="1:38" s="966" customFormat="1" ht="15.75">
      <c r="A7" s="967" t="s">
        <v>1685</v>
      </c>
      <c r="B7" s="974"/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</row>
    <row r="8" spans="1:38">
      <c r="A8" s="1130" t="s">
        <v>129</v>
      </c>
      <c r="B8" s="1273" t="s">
        <v>1610</v>
      </c>
      <c r="C8" s="986" t="s">
        <v>1618</v>
      </c>
      <c r="D8" s="1276" t="s">
        <v>1619</v>
      </c>
      <c r="E8" s="1276"/>
      <c r="F8" s="1276"/>
      <c r="G8" s="1276"/>
      <c r="H8" s="1276"/>
      <c r="I8" s="1276"/>
      <c r="J8" s="1276"/>
      <c r="K8" s="1276"/>
      <c r="L8" s="1276"/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/>
      <c r="X8" s="1276"/>
      <c r="Y8" s="1276"/>
      <c r="Z8" s="1276"/>
      <c r="AA8" s="1276"/>
      <c r="AB8" s="1276"/>
      <c r="AC8" s="1276"/>
      <c r="AD8" s="1276"/>
      <c r="AE8" s="1276"/>
      <c r="AF8" s="1276"/>
      <c r="AG8" s="1276"/>
      <c r="AH8" s="1276"/>
    </row>
    <row r="9" spans="1:38" ht="15" customHeight="1">
      <c r="A9" s="1131"/>
      <c r="B9" s="1274"/>
      <c r="C9" s="1160">
        <v>42430</v>
      </c>
      <c r="D9" s="924" t="s">
        <v>1613</v>
      </c>
      <c r="E9" s="924" t="s">
        <v>1614</v>
      </c>
      <c r="F9" s="924" t="s">
        <v>1615</v>
      </c>
      <c r="G9" s="954" t="s">
        <v>1616</v>
      </c>
      <c r="H9" s="954" t="s">
        <v>1617</v>
      </c>
      <c r="I9" s="924" t="s">
        <v>1611</v>
      </c>
      <c r="J9" s="924" t="s">
        <v>1612</v>
      </c>
      <c r="K9" s="924" t="s">
        <v>1613</v>
      </c>
      <c r="L9" s="924" t="s">
        <v>1614</v>
      </c>
      <c r="M9" s="924" t="s">
        <v>1615</v>
      </c>
      <c r="N9" s="954" t="s">
        <v>1616</v>
      </c>
      <c r="O9" s="954" t="s">
        <v>1617</v>
      </c>
      <c r="P9" s="924" t="s">
        <v>1611</v>
      </c>
      <c r="Q9" s="924" t="s">
        <v>1612</v>
      </c>
      <c r="R9" s="924" t="s">
        <v>1613</v>
      </c>
      <c r="S9" s="924" t="s">
        <v>1614</v>
      </c>
      <c r="T9" s="954" t="s">
        <v>1615</v>
      </c>
      <c r="U9" s="954" t="s">
        <v>1616</v>
      </c>
      <c r="V9" s="954" t="s">
        <v>1617</v>
      </c>
      <c r="W9" s="924" t="s">
        <v>1611</v>
      </c>
      <c r="X9" s="924" t="s">
        <v>1612</v>
      </c>
      <c r="Y9" s="924" t="s">
        <v>1613</v>
      </c>
      <c r="Z9" s="924" t="s">
        <v>1614</v>
      </c>
      <c r="AA9" s="924" t="s">
        <v>1615</v>
      </c>
      <c r="AB9" s="954" t="s">
        <v>1616</v>
      </c>
      <c r="AC9" s="954" t="s">
        <v>1617</v>
      </c>
      <c r="AD9" s="924" t="s">
        <v>1611</v>
      </c>
      <c r="AE9" s="924" t="s">
        <v>1612</v>
      </c>
      <c r="AF9" s="924" t="s">
        <v>1613</v>
      </c>
      <c r="AG9" s="924" t="s">
        <v>1614</v>
      </c>
      <c r="AH9" s="924" t="s">
        <v>1615</v>
      </c>
      <c r="AI9" s="893"/>
      <c r="AJ9" s="893"/>
      <c r="AK9" s="893"/>
      <c r="AL9" s="893"/>
    </row>
    <row r="10" spans="1:38" ht="15" customHeight="1">
      <c r="A10" s="1132"/>
      <c r="B10" s="1275"/>
      <c r="C10" s="1161"/>
      <c r="D10" s="894">
        <v>1</v>
      </c>
      <c r="E10" s="894">
        <v>2</v>
      </c>
      <c r="F10" s="894">
        <v>3</v>
      </c>
      <c r="G10" s="954">
        <v>4</v>
      </c>
      <c r="H10" s="954">
        <v>5</v>
      </c>
      <c r="I10" s="924">
        <v>6</v>
      </c>
      <c r="J10" s="924">
        <v>7</v>
      </c>
      <c r="K10" s="924">
        <v>8</v>
      </c>
      <c r="L10" s="924">
        <v>9</v>
      </c>
      <c r="M10" s="924">
        <v>10</v>
      </c>
      <c r="N10" s="954">
        <v>11</v>
      </c>
      <c r="O10" s="954">
        <v>12</v>
      </c>
      <c r="P10" s="924">
        <v>13</v>
      </c>
      <c r="Q10" s="924">
        <v>14</v>
      </c>
      <c r="R10" s="924">
        <v>15</v>
      </c>
      <c r="S10" s="924">
        <v>16</v>
      </c>
      <c r="T10" s="954">
        <v>17</v>
      </c>
      <c r="U10" s="954">
        <v>18</v>
      </c>
      <c r="V10" s="954">
        <v>19</v>
      </c>
      <c r="W10" s="924">
        <v>20</v>
      </c>
      <c r="X10" s="924">
        <v>21</v>
      </c>
      <c r="Y10" s="924">
        <v>22</v>
      </c>
      <c r="Z10" s="924">
        <v>23</v>
      </c>
      <c r="AA10" s="924">
        <v>24</v>
      </c>
      <c r="AB10" s="954">
        <v>25</v>
      </c>
      <c r="AC10" s="954">
        <v>26</v>
      </c>
      <c r="AD10" s="924">
        <v>27</v>
      </c>
      <c r="AE10" s="924">
        <v>28</v>
      </c>
      <c r="AF10" s="924">
        <v>29</v>
      </c>
      <c r="AG10" s="924">
        <v>30</v>
      </c>
      <c r="AH10" s="924">
        <v>31</v>
      </c>
      <c r="AI10" s="893"/>
      <c r="AJ10" s="893"/>
      <c r="AK10" s="893"/>
      <c r="AL10" s="893"/>
    </row>
    <row r="11" spans="1:38">
      <c r="A11" s="1136">
        <v>13</v>
      </c>
      <c r="B11" s="931" t="s">
        <v>1609</v>
      </c>
      <c r="C11" s="1263">
        <v>42430</v>
      </c>
      <c r="D11" s="934" t="s">
        <v>1657</v>
      </c>
      <c r="E11" s="933"/>
      <c r="F11" s="932"/>
      <c r="G11" s="933"/>
      <c r="H11" s="933"/>
      <c r="I11" s="933"/>
      <c r="J11" s="933"/>
      <c r="K11" s="933"/>
      <c r="L11" s="933"/>
      <c r="M11" s="933"/>
      <c r="N11" s="933"/>
      <c r="O11" s="933"/>
      <c r="P11" s="933"/>
      <c r="Q11" s="933"/>
      <c r="R11" s="933"/>
      <c r="S11" s="933"/>
      <c r="T11" s="933"/>
      <c r="U11" s="933"/>
      <c r="V11" s="933"/>
      <c r="W11" s="933"/>
      <c r="X11" s="933"/>
      <c r="Y11" s="933"/>
      <c r="Z11" s="933"/>
      <c r="AA11" s="933"/>
      <c r="AB11" s="933"/>
      <c r="AC11" s="933"/>
      <c r="AD11" s="933"/>
      <c r="AE11" s="933"/>
      <c r="AF11" s="933"/>
      <c r="AG11" s="933"/>
      <c r="AH11" s="933"/>
    </row>
    <row r="12" spans="1:38">
      <c r="A12" s="1136"/>
      <c r="B12" s="931" t="s">
        <v>1622</v>
      </c>
      <c r="C12" s="1264"/>
      <c r="D12" s="932"/>
      <c r="E12" s="934" t="s">
        <v>1657</v>
      </c>
      <c r="F12" s="932"/>
      <c r="G12" s="932"/>
      <c r="H12" s="933"/>
      <c r="I12" s="932"/>
      <c r="J12" s="933"/>
      <c r="K12" s="933"/>
      <c r="L12" s="933"/>
      <c r="M12" s="933"/>
      <c r="N12" s="933"/>
      <c r="O12" s="933"/>
      <c r="P12" s="933"/>
      <c r="Q12" s="933"/>
      <c r="R12" s="933"/>
      <c r="S12" s="933"/>
      <c r="T12" s="933"/>
      <c r="U12" s="933"/>
      <c r="V12" s="933"/>
      <c r="W12" s="933"/>
      <c r="X12" s="933"/>
      <c r="Y12" s="933"/>
      <c r="Z12" s="933"/>
      <c r="AA12" s="933"/>
      <c r="AB12" s="933"/>
      <c r="AC12" s="933"/>
      <c r="AD12" s="933"/>
      <c r="AE12" s="933"/>
      <c r="AF12" s="933"/>
      <c r="AG12" s="933"/>
      <c r="AH12" s="933"/>
    </row>
    <row r="13" spans="1:38">
      <c r="A13" s="1136"/>
      <c r="B13" s="931" t="s">
        <v>1623</v>
      </c>
      <c r="C13" s="1264"/>
      <c r="D13" s="932"/>
      <c r="E13" s="933"/>
      <c r="F13" s="934" t="s">
        <v>1657</v>
      </c>
      <c r="G13" s="932"/>
      <c r="H13" s="932"/>
      <c r="I13" s="932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U13" s="933"/>
      <c r="V13" s="933"/>
      <c r="W13" s="933"/>
      <c r="X13" s="933"/>
      <c r="Y13" s="933"/>
      <c r="Z13" s="933"/>
      <c r="AA13" s="933"/>
      <c r="AB13" s="933"/>
      <c r="AC13" s="933"/>
      <c r="AD13" s="933"/>
      <c r="AE13" s="933"/>
      <c r="AF13" s="933"/>
      <c r="AG13" s="933"/>
      <c r="AH13" s="933"/>
      <c r="AI13" s="661"/>
      <c r="AJ13" s="661"/>
      <c r="AK13" s="661"/>
      <c r="AL13" s="661"/>
    </row>
    <row r="14" spans="1:38">
      <c r="A14" s="1136"/>
      <c r="B14" s="931" t="s">
        <v>1624</v>
      </c>
      <c r="C14" s="1264"/>
      <c r="D14" s="932"/>
      <c r="E14" s="933"/>
      <c r="F14" s="932"/>
      <c r="G14" s="932"/>
      <c r="H14" s="933"/>
      <c r="I14" s="934" t="s">
        <v>1657</v>
      </c>
      <c r="J14" s="933"/>
      <c r="K14" s="933"/>
      <c r="L14" s="933"/>
      <c r="M14" s="933"/>
      <c r="N14" s="933"/>
      <c r="O14" s="933"/>
      <c r="P14" s="933"/>
      <c r="Q14" s="933"/>
      <c r="R14" s="933"/>
      <c r="S14" s="933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3"/>
      <c r="AH14" s="933"/>
      <c r="AI14" s="661"/>
      <c r="AJ14" s="661"/>
      <c r="AK14" s="661"/>
      <c r="AL14" s="661"/>
    </row>
    <row r="15" spans="1:38">
      <c r="A15" s="1136"/>
      <c r="B15" s="931" t="s">
        <v>1625</v>
      </c>
      <c r="C15" s="1264"/>
      <c r="D15" s="932"/>
      <c r="E15" s="933"/>
      <c r="F15" s="935"/>
      <c r="G15" s="932"/>
      <c r="H15" s="933"/>
      <c r="I15" s="932"/>
      <c r="J15" s="934" t="s">
        <v>1657</v>
      </c>
      <c r="K15" s="932"/>
      <c r="L15" s="933"/>
      <c r="M15" s="933"/>
      <c r="N15" s="933"/>
      <c r="O15" s="933"/>
      <c r="P15" s="933"/>
      <c r="Q15" s="933"/>
      <c r="R15" s="933"/>
      <c r="S15" s="933"/>
      <c r="T15" s="933"/>
      <c r="U15" s="933"/>
      <c r="V15" s="933"/>
      <c r="W15" s="933"/>
      <c r="X15" s="933"/>
      <c r="Y15" s="933"/>
      <c r="Z15" s="933"/>
      <c r="AA15" s="933"/>
      <c r="AB15" s="933"/>
      <c r="AC15" s="933"/>
      <c r="AD15" s="933"/>
      <c r="AE15" s="933"/>
      <c r="AF15" s="933"/>
      <c r="AG15" s="933"/>
      <c r="AH15" s="933"/>
      <c r="AI15" s="661"/>
      <c r="AJ15" s="661"/>
      <c r="AK15" s="661"/>
      <c r="AL15" s="661"/>
    </row>
    <row r="16" spans="1:38">
      <c r="A16" s="1136"/>
      <c r="B16" s="931" t="s">
        <v>1626</v>
      </c>
      <c r="C16" s="1264"/>
      <c r="D16" s="932"/>
      <c r="E16" s="933"/>
      <c r="F16" s="933"/>
      <c r="G16" s="932"/>
      <c r="H16" s="933"/>
      <c r="I16" s="935"/>
      <c r="J16" s="935"/>
      <c r="K16" s="934" t="s">
        <v>1657</v>
      </c>
      <c r="L16" s="933"/>
      <c r="M16" s="932"/>
      <c r="N16" s="933"/>
      <c r="O16" s="933"/>
      <c r="P16" s="933"/>
      <c r="Q16" s="933"/>
      <c r="R16" s="933"/>
      <c r="S16" s="933"/>
      <c r="T16" s="933"/>
      <c r="U16" s="933"/>
      <c r="V16" s="933"/>
      <c r="W16" s="933"/>
      <c r="X16" s="933"/>
      <c r="Y16" s="933"/>
      <c r="Z16" s="933"/>
      <c r="AA16" s="933"/>
      <c r="AB16" s="933"/>
      <c r="AC16" s="933"/>
      <c r="AD16" s="933"/>
      <c r="AE16" s="933"/>
      <c r="AF16" s="933"/>
      <c r="AG16" s="933"/>
      <c r="AH16" s="933"/>
    </row>
    <row r="17" spans="1:34">
      <c r="A17" s="1136"/>
      <c r="B17" s="931" t="s">
        <v>1627</v>
      </c>
      <c r="C17" s="1264"/>
      <c r="D17" s="935"/>
      <c r="E17" s="935"/>
      <c r="F17" s="935"/>
      <c r="G17" s="935"/>
      <c r="H17" s="935"/>
      <c r="I17" s="935"/>
      <c r="J17" s="935"/>
      <c r="K17" s="932"/>
      <c r="L17" s="934" t="s">
        <v>1657</v>
      </c>
      <c r="M17" s="932"/>
      <c r="N17" s="932"/>
      <c r="O17" s="933"/>
      <c r="P17" s="932"/>
      <c r="Q17" s="933"/>
      <c r="R17" s="933"/>
      <c r="S17" s="935"/>
      <c r="T17" s="935"/>
      <c r="U17" s="935"/>
      <c r="V17" s="935"/>
      <c r="W17" s="935"/>
      <c r="X17" s="935"/>
      <c r="Y17" s="935"/>
      <c r="Z17" s="935"/>
      <c r="AA17" s="935"/>
      <c r="AB17" s="935"/>
      <c r="AC17" s="935"/>
      <c r="AD17" s="935"/>
      <c r="AE17" s="935"/>
      <c r="AF17" s="935"/>
      <c r="AG17" s="935"/>
      <c r="AH17" s="935"/>
    </row>
    <row r="18" spans="1:34">
      <c r="A18" s="1136"/>
      <c r="B18" s="931" t="s">
        <v>1628</v>
      </c>
      <c r="C18" s="1264"/>
      <c r="D18" s="933"/>
      <c r="E18" s="933"/>
      <c r="F18" s="933"/>
      <c r="G18" s="933"/>
      <c r="H18" s="933"/>
      <c r="I18" s="933"/>
      <c r="J18" s="932"/>
      <c r="K18" s="932"/>
      <c r="L18" s="933"/>
      <c r="M18" s="934" t="s">
        <v>1657</v>
      </c>
      <c r="N18" s="932"/>
      <c r="O18" s="932"/>
      <c r="P18" s="932"/>
      <c r="Q18" s="933"/>
      <c r="R18" s="933"/>
      <c r="S18" s="933"/>
      <c r="T18" s="933"/>
      <c r="U18" s="933"/>
      <c r="V18" s="933"/>
      <c r="W18" s="933"/>
      <c r="X18" s="933"/>
      <c r="Y18" s="933"/>
      <c r="Z18" s="933"/>
      <c r="AA18" s="933"/>
      <c r="AB18" s="933"/>
      <c r="AC18" s="933"/>
      <c r="AD18" s="933"/>
      <c r="AE18" s="933"/>
      <c r="AF18" s="933"/>
      <c r="AG18" s="933"/>
      <c r="AH18" s="933"/>
    </row>
    <row r="19" spans="1:34">
      <c r="A19" s="1136"/>
      <c r="B19" s="931" t="s">
        <v>1629</v>
      </c>
      <c r="C19" s="1264"/>
      <c r="D19" s="935"/>
      <c r="E19" s="935"/>
      <c r="F19" s="935"/>
      <c r="G19" s="935"/>
      <c r="H19" s="935"/>
      <c r="I19" s="935"/>
      <c r="J19" s="935"/>
      <c r="K19" s="932"/>
      <c r="L19" s="933"/>
      <c r="M19" s="932"/>
      <c r="N19" s="932"/>
      <c r="O19" s="933"/>
      <c r="P19" s="934" t="s">
        <v>1657</v>
      </c>
      <c r="Q19" s="933"/>
      <c r="R19" s="933"/>
      <c r="S19" s="933"/>
      <c r="T19" s="935"/>
      <c r="U19" s="935"/>
      <c r="V19" s="935"/>
      <c r="W19" s="935"/>
      <c r="X19" s="935"/>
      <c r="Y19" s="935"/>
      <c r="Z19" s="935"/>
      <c r="AA19" s="935"/>
      <c r="AB19" s="935"/>
      <c r="AC19" s="935"/>
      <c r="AD19" s="935"/>
      <c r="AE19" s="935"/>
      <c r="AF19" s="935"/>
      <c r="AG19" s="935"/>
      <c r="AH19" s="935"/>
    </row>
    <row r="20" spans="1:34">
      <c r="A20" s="1136"/>
      <c r="B20" s="931" t="s">
        <v>1630</v>
      </c>
      <c r="C20" s="1264"/>
      <c r="D20" s="935"/>
      <c r="E20" s="935"/>
      <c r="F20" s="935"/>
      <c r="G20" s="935"/>
      <c r="H20" s="935"/>
      <c r="I20" s="935"/>
      <c r="J20" s="935"/>
      <c r="K20" s="932"/>
      <c r="L20" s="933"/>
      <c r="M20" s="935"/>
      <c r="N20" s="932"/>
      <c r="O20" s="933"/>
      <c r="P20" s="932"/>
      <c r="Q20" s="934" t="s">
        <v>1657</v>
      </c>
      <c r="R20" s="932"/>
      <c r="S20" s="933"/>
      <c r="T20" s="933"/>
      <c r="U20" s="935"/>
      <c r="V20" s="935"/>
      <c r="W20" s="935"/>
      <c r="X20" s="935"/>
      <c r="Y20" s="935"/>
      <c r="Z20" s="935"/>
      <c r="AA20" s="935"/>
      <c r="AB20" s="935"/>
      <c r="AC20" s="935"/>
      <c r="AD20" s="935"/>
      <c r="AE20" s="935"/>
      <c r="AF20" s="935"/>
      <c r="AG20" s="935"/>
      <c r="AH20" s="935"/>
    </row>
    <row r="21" spans="1:34">
      <c r="A21" s="1136"/>
      <c r="B21" s="931" t="s">
        <v>1631</v>
      </c>
      <c r="C21" s="1264"/>
      <c r="D21" s="935"/>
      <c r="E21" s="935"/>
      <c r="F21" s="935"/>
      <c r="G21" s="935"/>
      <c r="H21" s="935"/>
      <c r="I21" s="935"/>
      <c r="J21" s="935"/>
      <c r="K21" s="935"/>
      <c r="L21" s="935"/>
      <c r="M21" s="933"/>
      <c r="N21" s="932"/>
      <c r="O21" s="933"/>
      <c r="P21" s="935"/>
      <c r="Q21" s="935"/>
      <c r="R21" s="934" t="s">
        <v>1657</v>
      </c>
      <c r="S21" s="933"/>
      <c r="T21" s="933"/>
      <c r="U21" s="933"/>
      <c r="V21" s="933"/>
      <c r="W21" s="935"/>
      <c r="X21" s="935"/>
      <c r="Y21" s="935"/>
      <c r="Z21" s="935"/>
      <c r="AA21" s="935"/>
      <c r="AB21" s="935"/>
      <c r="AC21" s="935"/>
      <c r="AD21" s="935"/>
      <c r="AE21" s="935"/>
      <c r="AF21" s="935"/>
      <c r="AG21" s="935"/>
      <c r="AH21" s="935"/>
    </row>
    <row r="22" spans="1:34">
      <c r="A22" s="1136"/>
      <c r="B22" s="931" t="s">
        <v>1632</v>
      </c>
      <c r="C22" s="1264"/>
      <c r="D22" s="933"/>
      <c r="E22" s="933"/>
      <c r="F22" s="933"/>
      <c r="G22" s="933"/>
      <c r="H22" s="933"/>
      <c r="I22" s="933"/>
      <c r="J22" s="933"/>
      <c r="K22" s="933"/>
      <c r="L22" s="933"/>
      <c r="M22" s="935"/>
      <c r="N22" s="935"/>
      <c r="O22" s="935"/>
      <c r="P22" s="935"/>
      <c r="Q22" s="935"/>
      <c r="R22" s="932"/>
      <c r="S22" s="934" t="s">
        <v>1657</v>
      </c>
      <c r="T22" s="932"/>
      <c r="U22" s="932"/>
      <c r="V22" s="932"/>
      <c r="W22" s="933"/>
      <c r="X22" s="933"/>
      <c r="Y22" s="933"/>
      <c r="Z22" s="933"/>
      <c r="AA22" s="933"/>
      <c r="AB22" s="933"/>
      <c r="AC22" s="933"/>
      <c r="AD22" s="933"/>
      <c r="AE22" s="933"/>
      <c r="AF22" s="933"/>
      <c r="AG22" s="933"/>
      <c r="AH22" s="933"/>
    </row>
    <row r="23" spans="1:34">
      <c r="A23" s="1136"/>
      <c r="B23" s="931" t="s">
        <v>1633</v>
      </c>
      <c r="C23" s="1264"/>
      <c r="D23" s="933"/>
      <c r="E23" s="933"/>
      <c r="F23" s="933"/>
      <c r="G23" s="933"/>
      <c r="H23" s="933"/>
      <c r="I23" s="933"/>
      <c r="J23" s="933"/>
      <c r="K23" s="933"/>
      <c r="L23" s="933"/>
      <c r="M23" s="935"/>
      <c r="N23" s="935"/>
      <c r="O23" s="935"/>
      <c r="P23" s="935"/>
      <c r="Q23" s="935"/>
      <c r="R23" s="932"/>
      <c r="S23" s="932"/>
      <c r="T23" s="932"/>
      <c r="U23" s="932"/>
      <c r="V23" s="932"/>
      <c r="W23" s="933"/>
      <c r="X23" s="934" t="s">
        <v>1657</v>
      </c>
      <c r="Y23" s="933"/>
      <c r="Z23" s="933"/>
      <c r="AA23" s="933"/>
      <c r="AB23" s="933"/>
      <c r="AC23" s="933"/>
      <c r="AD23" s="933"/>
      <c r="AE23" s="933"/>
      <c r="AF23" s="933"/>
      <c r="AG23" s="933"/>
      <c r="AH23" s="933"/>
    </row>
    <row r="24" spans="1:34">
      <c r="A24" s="1136"/>
      <c r="B24" s="931" t="s">
        <v>1644</v>
      </c>
      <c r="C24" s="1264"/>
      <c r="D24" s="933"/>
      <c r="E24" s="933"/>
      <c r="F24" s="933"/>
      <c r="G24" s="933"/>
      <c r="H24" s="933"/>
      <c r="I24" s="933"/>
      <c r="J24" s="933"/>
      <c r="K24" s="933"/>
      <c r="L24" s="933"/>
      <c r="M24" s="935"/>
      <c r="N24" s="935"/>
      <c r="O24" s="935"/>
      <c r="P24" s="935"/>
      <c r="Q24" s="935"/>
      <c r="R24" s="932"/>
      <c r="S24" s="932"/>
      <c r="T24" s="932"/>
      <c r="U24" s="932"/>
      <c r="V24" s="932"/>
      <c r="W24" s="933"/>
      <c r="X24" s="933"/>
      <c r="Y24" s="934" t="s">
        <v>1657</v>
      </c>
      <c r="Z24" s="933"/>
      <c r="AA24" s="933"/>
      <c r="AB24" s="933"/>
      <c r="AC24" s="933"/>
      <c r="AD24" s="933"/>
      <c r="AE24" s="933"/>
      <c r="AF24" s="933"/>
      <c r="AG24" s="933"/>
      <c r="AH24" s="933"/>
    </row>
    <row r="25" spans="1:34">
      <c r="A25" s="1136"/>
      <c r="B25" s="931" t="s">
        <v>1645</v>
      </c>
      <c r="C25" s="1264"/>
      <c r="D25" s="933"/>
      <c r="E25" s="933"/>
      <c r="F25" s="933"/>
      <c r="G25" s="933"/>
      <c r="H25" s="933"/>
      <c r="I25" s="933"/>
      <c r="J25" s="933"/>
      <c r="K25" s="933"/>
      <c r="L25" s="933"/>
      <c r="M25" s="935"/>
      <c r="N25" s="935"/>
      <c r="O25" s="935"/>
      <c r="P25" s="935"/>
      <c r="Q25" s="935"/>
      <c r="R25" s="932"/>
      <c r="S25" s="932"/>
      <c r="T25" s="932"/>
      <c r="U25" s="932"/>
      <c r="V25" s="932"/>
      <c r="W25" s="933"/>
      <c r="X25" s="933"/>
      <c r="Y25" s="933"/>
      <c r="Z25" s="934" t="s">
        <v>1657</v>
      </c>
      <c r="AA25" s="933"/>
      <c r="AB25" s="933"/>
      <c r="AC25" s="933"/>
      <c r="AD25" s="933"/>
      <c r="AE25" s="933"/>
      <c r="AF25" s="933"/>
      <c r="AG25" s="933"/>
      <c r="AH25" s="933"/>
    </row>
    <row r="26" spans="1:34">
      <c r="A26" s="1136"/>
      <c r="B26" s="931" t="s">
        <v>1646</v>
      </c>
      <c r="C26" s="1264"/>
      <c r="D26" s="933"/>
      <c r="E26" s="933"/>
      <c r="F26" s="933"/>
      <c r="G26" s="933"/>
      <c r="H26" s="933"/>
      <c r="I26" s="933"/>
      <c r="J26" s="933"/>
      <c r="K26" s="933"/>
      <c r="L26" s="933"/>
      <c r="M26" s="935"/>
      <c r="N26" s="935"/>
      <c r="O26" s="935"/>
      <c r="P26" s="935"/>
      <c r="Q26" s="935"/>
      <c r="R26" s="932"/>
      <c r="S26" s="932"/>
      <c r="T26" s="932"/>
      <c r="U26" s="932"/>
      <c r="V26" s="932"/>
      <c r="W26" s="933"/>
      <c r="X26" s="933"/>
      <c r="Y26" s="933"/>
      <c r="Z26" s="933"/>
      <c r="AA26" s="933"/>
      <c r="AB26" s="933"/>
      <c r="AC26" s="933"/>
      <c r="AD26" s="934" t="s">
        <v>1657</v>
      </c>
      <c r="AE26" s="933"/>
      <c r="AF26" s="933"/>
      <c r="AG26" s="933"/>
      <c r="AH26" s="933"/>
    </row>
    <row r="27" spans="1:34">
      <c r="A27" s="1136"/>
      <c r="B27" s="931" t="s">
        <v>1647</v>
      </c>
      <c r="C27" s="1266"/>
      <c r="D27" s="935"/>
      <c r="E27" s="935"/>
      <c r="F27" s="935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2"/>
      <c r="R27" s="935"/>
      <c r="S27" s="935"/>
      <c r="T27" s="932"/>
      <c r="U27" s="935"/>
      <c r="V27" s="932"/>
      <c r="W27" s="935"/>
      <c r="X27" s="935"/>
      <c r="Y27" s="935"/>
      <c r="Z27" s="935"/>
      <c r="AA27" s="935"/>
      <c r="AB27" s="935"/>
      <c r="AC27" s="935"/>
      <c r="AD27" s="935"/>
      <c r="AE27" s="934" t="s">
        <v>1657</v>
      </c>
      <c r="AF27" s="935"/>
      <c r="AG27" s="935"/>
      <c r="AH27" s="935"/>
    </row>
    <row r="28" spans="1:34">
      <c r="A28" s="1114"/>
      <c r="B28" s="1265"/>
      <c r="C28" s="1263">
        <v>42461</v>
      </c>
      <c r="D28" s="954" t="s">
        <v>1616</v>
      </c>
      <c r="E28" s="954" t="s">
        <v>1617</v>
      </c>
      <c r="F28" s="894" t="s">
        <v>1611</v>
      </c>
      <c r="G28" s="894" t="s">
        <v>1612</v>
      </c>
      <c r="H28" s="894" t="s">
        <v>1613</v>
      </c>
      <c r="I28" s="894" t="s">
        <v>1614</v>
      </c>
      <c r="J28" s="894" t="s">
        <v>1615</v>
      </c>
      <c r="K28" s="954" t="s">
        <v>1616</v>
      </c>
      <c r="L28" s="954" t="s">
        <v>1617</v>
      </c>
      <c r="M28" s="894" t="s">
        <v>1611</v>
      </c>
      <c r="N28" s="894" t="s">
        <v>1612</v>
      </c>
      <c r="O28" s="894" t="s">
        <v>1613</v>
      </c>
      <c r="P28" s="894" t="s">
        <v>1614</v>
      </c>
      <c r="Q28" s="954" t="s">
        <v>1615</v>
      </c>
      <c r="R28" s="954" t="s">
        <v>1616</v>
      </c>
      <c r="S28" s="954" t="s">
        <v>1617</v>
      </c>
      <c r="T28" s="894" t="s">
        <v>1611</v>
      </c>
      <c r="U28" s="894" t="s">
        <v>1612</v>
      </c>
      <c r="V28" s="894" t="s">
        <v>1613</v>
      </c>
      <c r="W28" s="894" t="s">
        <v>1614</v>
      </c>
      <c r="X28" s="894" t="s">
        <v>1615</v>
      </c>
      <c r="Y28" s="954" t="s">
        <v>1616</v>
      </c>
      <c r="Z28" s="954" t="s">
        <v>1617</v>
      </c>
      <c r="AA28" s="894" t="s">
        <v>1611</v>
      </c>
      <c r="AB28" s="894" t="s">
        <v>1612</v>
      </c>
      <c r="AC28" s="894" t="s">
        <v>1613</v>
      </c>
      <c r="AD28" s="894" t="s">
        <v>1614</v>
      </c>
      <c r="AE28" s="894" t="s">
        <v>1615</v>
      </c>
      <c r="AF28" s="954" t="s">
        <v>1616</v>
      </c>
      <c r="AG28" s="954" t="s">
        <v>1617</v>
      </c>
      <c r="AH28" s="894"/>
    </row>
    <row r="29" spans="1:34">
      <c r="A29" s="1116"/>
      <c r="B29" s="1266"/>
      <c r="C29" s="1266"/>
      <c r="D29" s="968">
        <v>1</v>
      </c>
      <c r="E29" s="954">
        <v>2</v>
      </c>
      <c r="F29" s="894">
        <v>3</v>
      </c>
      <c r="G29" s="894">
        <v>4</v>
      </c>
      <c r="H29" s="894">
        <v>5</v>
      </c>
      <c r="I29" s="894">
        <v>6</v>
      </c>
      <c r="J29" s="894">
        <v>7</v>
      </c>
      <c r="K29" s="954">
        <v>8</v>
      </c>
      <c r="L29" s="954">
        <v>9</v>
      </c>
      <c r="M29" s="894">
        <v>10</v>
      </c>
      <c r="N29" s="894">
        <v>11</v>
      </c>
      <c r="O29" s="894">
        <v>12</v>
      </c>
      <c r="P29" s="894">
        <v>13</v>
      </c>
      <c r="Q29" s="954">
        <v>14</v>
      </c>
      <c r="R29" s="954">
        <v>15</v>
      </c>
      <c r="S29" s="954">
        <v>16</v>
      </c>
      <c r="T29" s="894">
        <v>17</v>
      </c>
      <c r="U29" s="894">
        <v>18</v>
      </c>
      <c r="V29" s="894">
        <v>19</v>
      </c>
      <c r="W29" s="894">
        <v>20</v>
      </c>
      <c r="X29" s="894">
        <v>21</v>
      </c>
      <c r="Y29" s="954">
        <v>22</v>
      </c>
      <c r="Z29" s="954">
        <v>23</v>
      </c>
      <c r="AA29" s="894">
        <v>24</v>
      </c>
      <c r="AB29" s="894">
        <v>25</v>
      </c>
      <c r="AC29" s="894">
        <v>26</v>
      </c>
      <c r="AD29" s="894">
        <v>27</v>
      </c>
      <c r="AE29" s="894">
        <v>28</v>
      </c>
      <c r="AF29" s="954">
        <v>29</v>
      </c>
      <c r="AG29" s="954">
        <v>30</v>
      </c>
      <c r="AH29" s="894"/>
    </row>
    <row r="30" spans="1:34">
      <c r="A30" s="1124">
        <v>14</v>
      </c>
      <c r="B30" s="931" t="s">
        <v>1609</v>
      </c>
      <c r="C30" s="1263">
        <v>42461</v>
      </c>
      <c r="D30" s="932"/>
      <c r="E30" s="933"/>
      <c r="F30" s="934" t="s">
        <v>1658</v>
      </c>
      <c r="G30" s="933"/>
      <c r="H30" s="933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2"/>
      <c r="U30" s="935"/>
      <c r="V30" s="933"/>
      <c r="W30" s="935"/>
      <c r="X30" s="935"/>
      <c r="Y30" s="935"/>
      <c r="Z30" s="935"/>
      <c r="AA30" s="935"/>
      <c r="AB30" s="935"/>
      <c r="AC30" s="935"/>
      <c r="AD30" s="935"/>
      <c r="AE30" s="935"/>
      <c r="AF30" s="935"/>
      <c r="AG30" s="935"/>
      <c r="AH30" s="935"/>
    </row>
    <row r="31" spans="1:34">
      <c r="A31" s="1124"/>
      <c r="B31" s="931" t="s">
        <v>1622</v>
      </c>
      <c r="C31" s="1264"/>
      <c r="D31" s="932"/>
      <c r="E31" s="932"/>
      <c r="F31" s="932"/>
      <c r="G31" s="934" t="s">
        <v>1658</v>
      </c>
      <c r="H31" s="933"/>
      <c r="I31" s="933"/>
      <c r="J31" s="933"/>
      <c r="K31" s="933"/>
      <c r="L31" s="935"/>
      <c r="M31" s="935"/>
      <c r="N31" s="935"/>
      <c r="O31" s="935"/>
      <c r="P31" s="935"/>
      <c r="Q31" s="935"/>
      <c r="R31" s="935"/>
      <c r="S31" s="935"/>
      <c r="T31" s="932"/>
      <c r="U31" s="935"/>
      <c r="V31" s="933"/>
      <c r="W31" s="935"/>
      <c r="X31" s="935"/>
      <c r="Y31" s="935"/>
      <c r="Z31" s="935"/>
      <c r="AA31" s="935"/>
      <c r="AB31" s="935"/>
      <c r="AC31" s="935"/>
      <c r="AD31" s="935"/>
      <c r="AE31" s="935"/>
      <c r="AF31" s="935"/>
      <c r="AG31" s="935"/>
      <c r="AH31" s="935"/>
    </row>
    <row r="32" spans="1:34">
      <c r="A32" s="1124"/>
      <c r="B32" s="931" t="s">
        <v>1623</v>
      </c>
      <c r="C32" s="1264"/>
      <c r="D32" s="932"/>
      <c r="E32" s="933"/>
      <c r="F32" s="932"/>
      <c r="G32" s="933"/>
      <c r="H32" s="934" t="s">
        <v>1658</v>
      </c>
      <c r="I32" s="933"/>
      <c r="J32" s="932"/>
      <c r="K32" s="933"/>
      <c r="L32" s="933"/>
      <c r="M32" s="935"/>
      <c r="N32" s="935"/>
      <c r="O32" s="935"/>
      <c r="P32" s="935"/>
      <c r="Q32" s="935"/>
      <c r="R32" s="935"/>
      <c r="S32" s="935"/>
      <c r="T32" s="932"/>
      <c r="U32" s="935"/>
      <c r="V32" s="933"/>
      <c r="W32" s="935"/>
      <c r="X32" s="935"/>
      <c r="Y32" s="935"/>
      <c r="Z32" s="935"/>
      <c r="AA32" s="935"/>
      <c r="AB32" s="935"/>
      <c r="AC32" s="935"/>
      <c r="AD32" s="935"/>
      <c r="AE32" s="935"/>
      <c r="AF32" s="935"/>
      <c r="AG32" s="935"/>
      <c r="AH32" s="935"/>
    </row>
    <row r="33" spans="1:34">
      <c r="A33" s="1124"/>
      <c r="B33" s="931" t="s">
        <v>1624</v>
      </c>
      <c r="C33" s="1264"/>
      <c r="D33" s="932"/>
      <c r="E33" s="933"/>
      <c r="F33" s="932"/>
      <c r="G33" s="932"/>
      <c r="H33" s="932"/>
      <c r="I33" s="934" t="s">
        <v>1658</v>
      </c>
      <c r="J33" s="932"/>
      <c r="K33" s="933"/>
      <c r="L33" s="933"/>
      <c r="M33" s="935"/>
      <c r="N33" s="935"/>
      <c r="O33" s="935"/>
      <c r="P33" s="935"/>
      <c r="Q33" s="935"/>
      <c r="R33" s="935"/>
      <c r="S33" s="935"/>
      <c r="T33" s="932"/>
      <c r="U33" s="935"/>
      <c r="V33" s="933"/>
      <c r="W33" s="935"/>
      <c r="X33" s="935"/>
      <c r="Y33" s="935"/>
      <c r="Z33" s="935"/>
      <c r="AA33" s="935"/>
      <c r="AB33" s="935"/>
      <c r="AC33" s="935"/>
      <c r="AD33" s="935"/>
      <c r="AE33" s="935"/>
      <c r="AF33" s="935"/>
      <c r="AG33" s="935"/>
      <c r="AH33" s="935"/>
    </row>
    <row r="34" spans="1:34">
      <c r="A34" s="1124"/>
      <c r="B34" s="931" t="s">
        <v>1625</v>
      </c>
      <c r="C34" s="1264"/>
      <c r="D34" s="932"/>
      <c r="E34" s="933"/>
      <c r="F34" s="935"/>
      <c r="G34" s="935"/>
      <c r="H34" s="932"/>
      <c r="I34" s="933"/>
      <c r="J34" s="934" t="s">
        <v>1658</v>
      </c>
      <c r="K34" s="933"/>
      <c r="L34" s="933"/>
      <c r="M34" s="935"/>
      <c r="N34" s="935"/>
      <c r="O34" s="935"/>
      <c r="P34" s="935"/>
      <c r="Q34" s="935"/>
      <c r="R34" s="935"/>
      <c r="S34" s="935"/>
      <c r="T34" s="932"/>
      <c r="U34" s="935"/>
      <c r="V34" s="933"/>
      <c r="W34" s="935"/>
      <c r="X34" s="935"/>
      <c r="Y34" s="935"/>
      <c r="Z34" s="935"/>
      <c r="AA34" s="935"/>
      <c r="AB34" s="935"/>
      <c r="AC34" s="935"/>
      <c r="AD34" s="935"/>
      <c r="AE34" s="935"/>
      <c r="AF34" s="935"/>
      <c r="AG34" s="935"/>
      <c r="AH34" s="935"/>
    </row>
    <row r="35" spans="1:34">
      <c r="A35" s="1124"/>
      <c r="B35" s="931" t="s">
        <v>1626</v>
      </c>
      <c r="C35" s="1264"/>
      <c r="D35" s="935"/>
      <c r="E35" s="935"/>
      <c r="F35" s="935"/>
      <c r="G35" s="935"/>
      <c r="H35" s="932"/>
      <c r="I35" s="933"/>
      <c r="J35" s="932"/>
      <c r="K35" s="932"/>
      <c r="L35" s="933"/>
      <c r="M35" s="934" t="s">
        <v>1658</v>
      </c>
      <c r="N35" s="933"/>
      <c r="O35" s="933"/>
      <c r="P35" s="935"/>
      <c r="Q35" s="935"/>
      <c r="R35" s="935"/>
      <c r="S35" s="935"/>
      <c r="T35" s="932"/>
      <c r="U35" s="935"/>
      <c r="V35" s="933"/>
      <c r="W35" s="935"/>
      <c r="X35" s="935"/>
      <c r="Y35" s="935"/>
      <c r="Z35" s="935"/>
      <c r="AA35" s="935"/>
      <c r="AB35" s="935"/>
      <c r="AC35" s="935"/>
      <c r="AD35" s="935"/>
      <c r="AE35" s="935"/>
      <c r="AF35" s="935"/>
      <c r="AG35" s="935"/>
      <c r="AH35" s="935"/>
    </row>
    <row r="36" spans="1:34">
      <c r="A36" s="1124"/>
      <c r="B36" s="931" t="s">
        <v>1627</v>
      </c>
      <c r="C36" s="1264"/>
      <c r="D36" s="935"/>
      <c r="E36" s="935"/>
      <c r="F36" s="935"/>
      <c r="G36" s="935"/>
      <c r="H36" s="932"/>
      <c r="I36" s="933"/>
      <c r="J36" s="935"/>
      <c r="K36" s="932"/>
      <c r="L36" s="932"/>
      <c r="M36" s="933"/>
      <c r="N36" s="934" t="s">
        <v>1658</v>
      </c>
      <c r="O36" s="933"/>
      <c r="P36" s="933"/>
      <c r="Q36" s="933"/>
      <c r="R36" s="933"/>
      <c r="S36" s="935"/>
      <c r="T36" s="932"/>
      <c r="U36" s="935"/>
      <c r="V36" s="933"/>
      <c r="W36" s="935"/>
      <c r="X36" s="935"/>
      <c r="Y36" s="935"/>
      <c r="Z36" s="935"/>
      <c r="AA36" s="935"/>
      <c r="AB36" s="935"/>
      <c r="AC36" s="935"/>
      <c r="AD36" s="935"/>
      <c r="AE36" s="935"/>
      <c r="AF36" s="935"/>
      <c r="AG36" s="935"/>
      <c r="AH36" s="935"/>
    </row>
    <row r="37" spans="1:34">
      <c r="A37" s="1124"/>
      <c r="B37" s="931" t="s">
        <v>1628</v>
      </c>
      <c r="C37" s="1264"/>
      <c r="D37" s="935"/>
      <c r="E37" s="935"/>
      <c r="F37" s="935"/>
      <c r="G37" s="935"/>
      <c r="H37" s="935"/>
      <c r="I37" s="935"/>
      <c r="J37" s="935"/>
      <c r="K37" s="932"/>
      <c r="L37" s="933"/>
      <c r="M37" s="932"/>
      <c r="N37" s="933"/>
      <c r="O37" s="934" t="s">
        <v>1658</v>
      </c>
      <c r="P37" s="933"/>
      <c r="Q37" s="932"/>
      <c r="R37" s="933"/>
      <c r="S37" s="933"/>
      <c r="T37" s="932"/>
      <c r="U37" s="935"/>
      <c r="V37" s="933"/>
      <c r="W37" s="935"/>
      <c r="X37" s="935"/>
      <c r="Y37" s="935"/>
      <c r="Z37" s="935"/>
      <c r="AA37" s="935"/>
      <c r="AB37" s="935"/>
      <c r="AC37" s="935"/>
      <c r="AD37" s="935"/>
      <c r="AE37" s="935"/>
      <c r="AF37" s="935"/>
      <c r="AG37" s="935"/>
      <c r="AH37" s="935"/>
    </row>
    <row r="38" spans="1:34">
      <c r="A38" s="1124"/>
      <c r="B38" s="931" t="s">
        <v>1629</v>
      </c>
      <c r="C38" s="1264"/>
      <c r="D38" s="935"/>
      <c r="E38" s="935"/>
      <c r="F38" s="935"/>
      <c r="G38" s="935"/>
      <c r="H38" s="935"/>
      <c r="I38" s="935"/>
      <c r="J38" s="935"/>
      <c r="K38" s="932"/>
      <c r="L38" s="933"/>
      <c r="M38" s="932"/>
      <c r="N38" s="932"/>
      <c r="O38" s="932"/>
      <c r="P38" s="932"/>
      <c r="Q38" s="932"/>
      <c r="R38" s="933"/>
      <c r="S38" s="933"/>
      <c r="T38" s="932"/>
      <c r="U38" s="934" t="s">
        <v>1658</v>
      </c>
      <c r="V38" s="933"/>
      <c r="W38" s="935"/>
      <c r="X38" s="935"/>
      <c r="Y38" s="935"/>
      <c r="Z38" s="935"/>
      <c r="AA38" s="935"/>
      <c r="AB38" s="935"/>
      <c r="AC38" s="935"/>
      <c r="AD38" s="935"/>
      <c r="AE38" s="935"/>
      <c r="AF38" s="935"/>
      <c r="AG38" s="935"/>
      <c r="AH38" s="935"/>
    </row>
    <row r="39" spans="1:34">
      <c r="A39" s="1124"/>
      <c r="B39" s="931" t="s">
        <v>1630</v>
      </c>
      <c r="C39" s="1264"/>
      <c r="D39" s="935"/>
      <c r="E39" s="935"/>
      <c r="F39" s="935"/>
      <c r="G39" s="935"/>
      <c r="H39" s="935"/>
      <c r="I39" s="935"/>
      <c r="J39" s="935"/>
      <c r="K39" s="932"/>
      <c r="L39" s="933"/>
      <c r="M39" s="935"/>
      <c r="N39" s="935"/>
      <c r="O39" s="932"/>
      <c r="P39" s="933"/>
      <c r="Q39" s="932"/>
      <c r="R39" s="933"/>
      <c r="S39" s="933"/>
      <c r="T39" s="932"/>
      <c r="U39" s="935"/>
      <c r="V39" s="934" t="s">
        <v>1658</v>
      </c>
      <c r="W39" s="935"/>
      <c r="X39" s="935"/>
      <c r="Y39" s="935"/>
      <c r="Z39" s="935"/>
      <c r="AA39" s="935"/>
      <c r="AB39" s="935"/>
      <c r="AC39" s="935"/>
      <c r="AD39" s="935"/>
      <c r="AE39" s="935"/>
      <c r="AF39" s="935"/>
      <c r="AG39" s="935"/>
      <c r="AH39" s="935"/>
    </row>
    <row r="40" spans="1:34">
      <c r="A40" s="1124"/>
      <c r="B40" s="931" t="s">
        <v>1631</v>
      </c>
      <c r="C40" s="1264"/>
      <c r="D40" s="935"/>
      <c r="E40" s="935"/>
      <c r="F40" s="935"/>
      <c r="G40" s="935"/>
      <c r="H40" s="935"/>
      <c r="I40" s="935"/>
      <c r="J40" s="935"/>
      <c r="K40" s="935"/>
      <c r="L40" s="935"/>
      <c r="M40" s="935"/>
      <c r="N40" s="935"/>
      <c r="O40" s="932"/>
      <c r="P40" s="933"/>
      <c r="Q40" s="932"/>
      <c r="R40" s="932"/>
      <c r="S40" s="933"/>
      <c r="T40" s="933"/>
      <c r="U40" s="935"/>
      <c r="V40" s="933"/>
      <c r="W40" s="934" t="s">
        <v>1658</v>
      </c>
      <c r="X40" s="935"/>
      <c r="Y40" s="935"/>
      <c r="Z40" s="935"/>
      <c r="AA40" s="935"/>
      <c r="AB40" s="935"/>
      <c r="AC40" s="935"/>
      <c r="AD40" s="935"/>
      <c r="AE40" s="935"/>
      <c r="AF40" s="935"/>
      <c r="AG40" s="935"/>
      <c r="AH40" s="935"/>
    </row>
    <row r="41" spans="1:34">
      <c r="A41" s="1124"/>
      <c r="B41" s="931" t="s">
        <v>1632</v>
      </c>
      <c r="C41" s="1264"/>
      <c r="D41" s="935"/>
      <c r="E41" s="935"/>
      <c r="F41" s="935"/>
      <c r="G41" s="935"/>
      <c r="H41" s="935"/>
      <c r="I41" s="935"/>
      <c r="J41" s="935"/>
      <c r="K41" s="935"/>
      <c r="L41" s="935"/>
      <c r="M41" s="935"/>
      <c r="N41" s="935"/>
      <c r="O41" s="932"/>
      <c r="P41" s="933"/>
      <c r="Q41" s="935"/>
      <c r="R41" s="932"/>
      <c r="S41" s="932"/>
      <c r="T41" s="932"/>
      <c r="U41" s="935"/>
      <c r="V41" s="933"/>
      <c r="W41" s="935"/>
      <c r="X41" s="934" t="s">
        <v>1658</v>
      </c>
      <c r="Y41" s="935"/>
      <c r="Z41" s="935"/>
      <c r="AA41" s="935"/>
      <c r="AB41" s="935"/>
      <c r="AC41" s="935"/>
      <c r="AD41" s="935"/>
      <c r="AE41" s="935"/>
      <c r="AF41" s="935"/>
      <c r="AG41" s="935"/>
      <c r="AH41" s="935"/>
    </row>
    <row r="42" spans="1:34">
      <c r="A42" s="1124"/>
      <c r="B42" s="931" t="s">
        <v>1633</v>
      </c>
      <c r="C42" s="1264"/>
      <c r="D42" s="935"/>
      <c r="E42" s="935"/>
      <c r="F42" s="935"/>
      <c r="G42" s="935"/>
      <c r="H42" s="935"/>
      <c r="I42" s="935"/>
      <c r="J42" s="935"/>
      <c r="K42" s="935"/>
      <c r="L42" s="935"/>
      <c r="M42" s="935"/>
      <c r="N42" s="935"/>
      <c r="O42" s="932"/>
      <c r="P42" s="933"/>
      <c r="Q42" s="935"/>
      <c r="R42" s="932"/>
      <c r="S42" s="932"/>
      <c r="T42" s="932"/>
      <c r="U42" s="935"/>
      <c r="V42" s="933"/>
      <c r="W42" s="935"/>
      <c r="X42" s="935"/>
      <c r="Y42" s="935"/>
      <c r="Z42" s="935"/>
      <c r="AA42" s="934" t="s">
        <v>1658</v>
      </c>
      <c r="AB42" s="935"/>
      <c r="AC42" s="935"/>
      <c r="AD42" s="935"/>
      <c r="AE42" s="935"/>
      <c r="AF42" s="935"/>
      <c r="AG42" s="935"/>
      <c r="AH42" s="935"/>
    </row>
    <row r="43" spans="1:34">
      <c r="A43" s="1124"/>
      <c r="B43" s="931" t="s">
        <v>1644</v>
      </c>
      <c r="C43" s="1264"/>
      <c r="D43" s="935"/>
      <c r="E43" s="935"/>
      <c r="F43" s="935"/>
      <c r="G43" s="935"/>
      <c r="H43" s="935"/>
      <c r="I43" s="935"/>
      <c r="J43" s="935"/>
      <c r="K43" s="935"/>
      <c r="L43" s="935"/>
      <c r="M43" s="935"/>
      <c r="N43" s="935"/>
      <c r="O43" s="932"/>
      <c r="P43" s="933"/>
      <c r="Q43" s="935"/>
      <c r="R43" s="932"/>
      <c r="S43" s="932"/>
      <c r="T43" s="932"/>
      <c r="U43" s="935"/>
      <c r="V43" s="933"/>
      <c r="W43" s="935"/>
      <c r="X43" s="935"/>
      <c r="Y43" s="935"/>
      <c r="Z43" s="935"/>
      <c r="AA43" s="935"/>
      <c r="AB43" s="934" t="s">
        <v>1658</v>
      </c>
      <c r="AC43" s="935"/>
      <c r="AD43" s="935"/>
      <c r="AE43" s="935"/>
      <c r="AF43" s="935"/>
      <c r="AG43" s="935"/>
      <c r="AH43" s="935"/>
    </row>
    <row r="44" spans="1:34">
      <c r="A44" s="1124"/>
      <c r="B44" s="931" t="s">
        <v>1645</v>
      </c>
      <c r="C44" s="1264"/>
      <c r="D44" s="935"/>
      <c r="E44" s="935"/>
      <c r="F44" s="935"/>
      <c r="G44" s="935"/>
      <c r="H44" s="935"/>
      <c r="I44" s="935"/>
      <c r="J44" s="935"/>
      <c r="K44" s="935"/>
      <c r="L44" s="935"/>
      <c r="M44" s="935"/>
      <c r="N44" s="935"/>
      <c r="O44" s="932"/>
      <c r="P44" s="933"/>
      <c r="Q44" s="935"/>
      <c r="R44" s="932"/>
      <c r="S44" s="932"/>
      <c r="T44" s="932"/>
      <c r="U44" s="935"/>
      <c r="V44" s="933"/>
      <c r="W44" s="935"/>
      <c r="X44" s="935"/>
      <c r="Y44" s="935"/>
      <c r="Z44" s="935"/>
      <c r="AA44" s="935"/>
      <c r="AB44" s="935"/>
      <c r="AC44" s="934" t="s">
        <v>1658</v>
      </c>
      <c r="AD44" s="935"/>
      <c r="AE44" s="935"/>
      <c r="AF44" s="935"/>
      <c r="AG44" s="935"/>
      <c r="AH44" s="935"/>
    </row>
    <row r="45" spans="1:34">
      <c r="A45" s="1124"/>
      <c r="B45" s="931" t="s">
        <v>1646</v>
      </c>
      <c r="C45" s="1264"/>
      <c r="D45" s="935"/>
      <c r="E45" s="935"/>
      <c r="F45" s="935"/>
      <c r="G45" s="935"/>
      <c r="H45" s="935"/>
      <c r="I45" s="935"/>
      <c r="J45" s="935"/>
      <c r="K45" s="935"/>
      <c r="L45" s="935"/>
      <c r="M45" s="935"/>
      <c r="N45" s="935"/>
      <c r="O45" s="932"/>
      <c r="P45" s="933"/>
      <c r="Q45" s="935"/>
      <c r="R45" s="932"/>
      <c r="S45" s="932"/>
      <c r="T45" s="932"/>
      <c r="U45" s="935"/>
      <c r="V45" s="933"/>
      <c r="W45" s="935"/>
      <c r="X45" s="935"/>
      <c r="Y45" s="935"/>
      <c r="Z45" s="935"/>
      <c r="AA45" s="935"/>
      <c r="AB45" s="935"/>
      <c r="AC45" s="935"/>
      <c r="AD45" s="934" t="s">
        <v>1658</v>
      </c>
      <c r="AE45" s="935"/>
      <c r="AF45" s="935"/>
      <c r="AG45" s="935"/>
      <c r="AH45" s="935"/>
    </row>
    <row r="46" spans="1:34">
      <c r="A46" s="1124"/>
      <c r="B46" s="931" t="s">
        <v>1647</v>
      </c>
      <c r="C46" s="1266"/>
      <c r="D46" s="935"/>
      <c r="E46" s="935"/>
      <c r="F46" s="935"/>
      <c r="G46" s="935"/>
      <c r="H46" s="935"/>
      <c r="I46" s="935"/>
      <c r="J46" s="935"/>
      <c r="K46" s="935"/>
      <c r="L46" s="935"/>
      <c r="M46" s="935"/>
      <c r="N46" s="935"/>
      <c r="O46" s="935"/>
      <c r="P46" s="935"/>
      <c r="Q46" s="935"/>
      <c r="R46" s="935"/>
      <c r="S46" s="935"/>
      <c r="T46" s="932"/>
      <c r="U46" s="933"/>
      <c r="V46" s="932"/>
      <c r="W46" s="935"/>
      <c r="X46" s="935"/>
      <c r="Y46" s="935"/>
      <c r="Z46" s="935"/>
      <c r="AA46" s="935"/>
      <c r="AB46" s="935"/>
      <c r="AC46" s="935"/>
      <c r="AD46" s="935"/>
      <c r="AE46" s="934" t="s">
        <v>1658</v>
      </c>
      <c r="AF46" s="935"/>
      <c r="AG46" s="935"/>
      <c r="AH46" s="935"/>
    </row>
    <row r="47" spans="1:34" ht="7.5" customHeight="1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</row>
    <row r="48" spans="1:34">
      <c r="B48" s="247" t="s">
        <v>1691</v>
      </c>
      <c r="C48" s="896"/>
    </row>
    <row r="49" spans="1:34">
      <c r="B49" s="247"/>
      <c r="C49" s="896"/>
    </row>
    <row r="50" spans="1:34">
      <c r="B50" s="247"/>
      <c r="C50" s="896"/>
    </row>
    <row r="51" spans="1:34">
      <c r="B51" s="247"/>
      <c r="C51" s="896"/>
    </row>
    <row r="52" spans="1:34">
      <c r="B52" s="247"/>
      <c r="C52" s="896"/>
    </row>
    <row r="53" spans="1:34">
      <c r="B53" s="247"/>
      <c r="C53" s="896"/>
    </row>
    <row r="54" spans="1:34">
      <c r="B54" s="247"/>
      <c r="C54" s="896"/>
    </row>
    <row r="55" spans="1:34">
      <c r="B55" s="247"/>
      <c r="C55" s="896"/>
    </row>
    <row r="56" spans="1:34">
      <c r="B56" s="247"/>
      <c r="C56" s="896"/>
    </row>
    <row r="57" spans="1:34">
      <c r="B57" s="247"/>
      <c r="C57" s="896"/>
    </row>
    <row r="58" spans="1:34">
      <c r="B58" s="247"/>
      <c r="C58" s="896"/>
    </row>
    <row r="59" spans="1:34">
      <c r="B59" s="247"/>
      <c r="C59" s="896"/>
    </row>
    <row r="60" spans="1:34" ht="15.75">
      <c r="A60" s="1117" t="s">
        <v>3</v>
      </c>
      <c r="B60" s="1117"/>
      <c r="C60" s="1117"/>
      <c r="D60" s="1117"/>
      <c r="E60" s="1117"/>
      <c r="F60" s="1117"/>
      <c r="G60" s="1117"/>
      <c r="H60" s="1117"/>
      <c r="I60" s="1117"/>
      <c r="J60" s="1117"/>
      <c r="K60" s="1117"/>
      <c r="L60" s="1117"/>
      <c r="M60" s="1117"/>
      <c r="N60" s="1117"/>
      <c r="O60" s="1117"/>
      <c r="P60" s="1117"/>
      <c r="Q60" s="1117"/>
      <c r="R60" s="1117"/>
      <c r="S60" s="1117"/>
      <c r="T60" s="1117"/>
      <c r="U60" s="1117"/>
      <c r="V60" s="1117"/>
      <c r="W60" s="1117"/>
      <c r="X60" s="1117"/>
      <c r="Y60" s="1117"/>
      <c r="Z60" s="1117"/>
      <c r="AA60" s="1117"/>
      <c r="AB60" s="1117"/>
      <c r="AC60" s="1117"/>
      <c r="AD60" s="1117"/>
      <c r="AE60" s="1117"/>
      <c r="AF60" s="1117"/>
      <c r="AG60" s="1117"/>
      <c r="AH60" s="1117"/>
    </row>
    <row r="61" spans="1:34" ht="15.75">
      <c r="A61" s="1117" t="s">
        <v>1586</v>
      </c>
      <c r="B61" s="1117"/>
      <c r="C61" s="1117"/>
      <c r="D61" s="1117"/>
      <c r="E61" s="1117"/>
      <c r="F61" s="1117"/>
      <c r="G61" s="1117"/>
      <c r="H61" s="1117"/>
      <c r="I61" s="1117"/>
      <c r="J61" s="1117"/>
      <c r="K61" s="1117"/>
      <c r="L61" s="1117"/>
      <c r="M61" s="1117"/>
      <c r="N61" s="1117"/>
      <c r="O61" s="1117"/>
      <c r="P61" s="1117"/>
      <c r="Q61" s="1117"/>
      <c r="R61" s="1117"/>
      <c r="S61" s="1117"/>
      <c r="T61" s="1117"/>
      <c r="U61" s="1117"/>
      <c r="V61" s="1117"/>
      <c r="W61" s="1117"/>
      <c r="X61" s="1117"/>
      <c r="Y61" s="1117"/>
      <c r="Z61" s="1117"/>
      <c r="AA61" s="1117"/>
      <c r="AB61" s="1117"/>
      <c r="AC61" s="1117"/>
      <c r="AD61" s="1117"/>
      <c r="AE61" s="1117"/>
      <c r="AF61" s="1117"/>
      <c r="AG61" s="1117"/>
      <c r="AH61" s="1117"/>
    </row>
    <row r="62" spans="1:34" ht="15.75">
      <c r="A62" s="1117" t="s">
        <v>1666</v>
      </c>
      <c r="B62" s="1117"/>
      <c r="C62" s="1117"/>
      <c r="D62" s="1117"/>
      <c r="E62" s="1117"/>
      <c r="F62" s="1117"/>
      <c r="G62" s="1117"/>
      <c r="H62" s="1117"/>
      <c r="I62" s="1117"/>
      <c r="J62" s="1117"/>
      <c r="K62" s="1117"/>
      <c r="L62" s="1117"/>
      <c r="M62" s="1117"/>
      <c r="N62" s="1117"/>
      <c r="O62" s="1117"/>
      <c r="P62" s="1117"/>
      <c r="Q62" s="1117"/>
      <c r="R62" s="1117"/>
      <c r="S62" s="1117"/>
      <c r="T62" s="1117"/>
      <c r="U62" s="1117"/>
      <c r="V62" s="1117"/>
      <c r="W62" s="1117"/>
      <c r="X62" s="1117"/>
      <c r="Y62" s="1117"/>
      <c r="Z62" s="1117"/>
      <c r="AA62" s="1117"/>
      <c r="AB62" s="1117"/>
      <c r="AC62" s="1117"/>
      <c r="AD62" s="1117"/>
      <c r="AE62" s="1117"/>
      <c r="AF62" s="1117"/>
      <c r="AG62" s="1117"/>
      <c r="AH62" s="1117"/>
    </row>
    <row r="63" spans="1:34" ht="15.75">
      <c r="A63" s="1117" t="s">
        <v>1587</v>
      </c>
      <c r="B63" s="1117"/>
      <c r="C63" s="1117"/>
      <c r="D63" s="1117"/>
      <c r="E63" s="1117"/>
      <c r="F63" s="1117"/>
      <c r="G63" s="1117"/>
      <c r="H63" s="1117"/>
      <c r="I63" s="1117"/>
      <c r="J63" s="1117"/>
      <c r="K63" s="1117"/>
      <c r="L63" s="1117"/>
      <c r="M63" s="1117"/>
      <c r="N63" s="1117"/>
      <c r="O63" s="1117"/>
      <c r="P63" s="1117"/>
      <c r="Q63" s="1117"/>
      <c r="R63" s="1117"/>
      <c r="S63" s="1117"/>
      <c r="T63" s="1117"/>
      <c r="U63" s="1117"/>
      <c r="V63" s="1117"/>
      <c r="W63" s="1117"/>
      <c r="X63" s="1117"/>
      <c r="Y63" s="1117"/>
      <c r="Z63" s="1117"/>
      <c r="AA63" s="1117"/>
      <c r="AB63" s="1117"/>
      <c r="AC63" s="1117"/>
      <c r="AD63" s="1117"/>
      <c r="AE63" s="1117"/>
      <c r="AF63" s="1117"/>
      <c r="AG63" s="1117"/>
      <c r="AH63" s="1117"/>
    </row>
    <row r="64" spans="1:34" ht="15.75">
      <c r="A64" s="1117" t="s">
        <v>1667</v>
      </c>
      <c r="B64" s="1117"/>
      <c r="C64" s="1117"/>
      <c r="D64" s="1117"/>
      <c r="E64" s="1117"/>
      <c r="F64" s="1117"/>
      <c r="G64" s="1117"/>
      <c r="H64" s="1117"/>
      <c r="I64" s="1117"/>
      <c r="J64" s="1117"/>
      <c r="K64" s="1117"/>
      <c r="L64" s="1117"/>
      <c r="M64" s="1117"/>
      <c r="N64" s="1117"/>
      <c r="O64" s="1117"/>
      <c r="P64" s="1117"/>
      <c r="Q64" s="1117"/>
      <c r="R64" s="1117"/>
      <c r="S64" s="1117"/>
      <c r="T64" s="1117"/>
      <c r="U64" s="1117"/>
      <c r="V64" s="1117"/>
      <c r="W64" s="1117"/>
      <c r="X64" s="1117"/>
      <c r="Y64" s="1117"/>
      <c r="Z64" s="1117"/>
      <c r="AA64" s="1117"/>
      <c r="AB64" s="1117"/>
      <c r="AC64" s="1117"/>
      <c r="AD64" s="1117"/>
      <c r="AE64" s="1117"/>
      <c r="AF64" s="1117"/>
      <c r="AG64" s="1117"/>
      <c r="AH64" s="1117"/>
    </row>
    <row r="65" spans="1:38" ht="15.75">
      <c r="A65" s="915" t="s">
        <v>1608</v>
      </c>
      <c r="B65" s="976"/>
      <c r="C65" s="976"/>
      <c r="D65" s="976"/>
      <c r="E65" s="976"/>
      <c r="F65" s="976"/>
      <c r="G65" s="976"/>
      <c r="H65" s="976"/>
      <c r="I65" s="976"/>
      <c r="J65" s="976"/>
      <c r="K65" s="976"/>
      <c r="L65" s="976"/>
      <c r="M65" s="976"/>
      <c r="N65" s="976"/>
      <c r="O65" s="976"/>
      <c r="P65" s="976"/>
      <c r="Q65" s="976"/>
      <c r="R65" s="976"/>
      <c r="S65" s="976"/>
      <c r="T65" s="976"/>
      <c r="U65" s="976"/>
      <c r="V65" s="976"/>
      <c r="W65" s="976"/>
      <c r="X65" s="976"/>
      <c r="Y65" s="976"/>
      <c r="Z65" s="976"/>
      <c r="AA65" s="976"/>
      <c r="AB65" s="976"/>
      <c r="AC65" s="976"/>
      <c r="AD65" s="976"/>
      <c r="AE65" s="976"/>
      <c r="AF65" s="976"/>
      <c r="AG65" s="976"/>
      <c r="AH65" s="976"/>
    </row>
    <row r="66" spans="1:38" s="966" customFormat="1" ht="18">
      <c r="A66" s="967" t="s">
        <v>1679</v>
      </c>
      <c r="B66" s="965"/>
      <c r="C66" s="965"/>
      <c r="D66" s="965"/>
      <c r="E66" s="965"/>
      <c r="F66" s="965"/>
      <c r="G66" s="965"/>
      <c r="H66" s="965"/>
      <c r="I66" s="965"/>
      <c r="J66" s="965"/>
      <c r="K66" s="965"/>
      <c r="L66" s="965"/>
      <c r="M66" s="965"/>
      <c r="N66" s="965"/>
      <c r="O66" s="965"/>
      <c r="P66" s="965"/>
      <c r="Q66" s="965"/>
      <c r="R66" s="965"/>
      <c r="S66" s="965"/>
      <c r="T66" s="965"/>
      <c r="U66" s="965"/>
      <c r="V66" s="965"/>
      <c r="W66" s="965"/>
      <c r="X66" s="965"/>
      <c r="Y66" s="965"/>
      <c r="Z66" s="965"/>
      <c r="AA66" s="965"/>
      <c r="AB66" s="965"/>
      <c r="AC66" s="965"/>
      <c r="AD66" s="965"/>
      <c r="AE66" s="965"/>
      <c r="AF66" s="965"/>
      <c r="AG66" s="965"/>
      <c r="AH66" s="965"/>
    </row>
    <row r="67" spans="1:38">
      <c r="A67" s="1130" t="s">
        <v>129</v>
      </c>
      <c r="B67" s="1273" t="s">
        <v>1610</v>
      </c>
      <c r="C67" s="986" t="s">
        <v>1618</v>
      </c>
      <c r="D67" s="1276" t="s">
        <v>1619</v>
      </c>
      <c r="E67" s="1276"/>
      <c r="F67" s="1276"/>
      <c r="G67" s="1276"/>
      <c r="H67" s="1276"/>
      <c r="I67" s="1276"/>
      <c r="J67" s="1276"/>
      <c r="K67" s="1276"/>
      <c r="L67" s="1276"/>
      <c r="M67" s="1276"/>
      <c r="N67" s="1276"/>
      <c r="O67" s="1276"/>
      <c r="P67" s="1276"/>
      <c r="Q67" s="1276"/>
      <c r="R67" s="1276"/>
      <c r="S67" s="1276"/>
      <c r="T67" s="1276"/>
      <c r="U67" s="1276"/>
      <c r="V67" s="1276"/>
      <c r="W67" s="1276"/>
      <c r="X67" s="1276"/>
      <c r="Y67" s="1276"/>
      <c r="Z67" s="1276"/>
      <c r="AA67" s="1276"/>
      <c r="AB67" s="1276"/>
      <c r="AC67" s="1276"/>
      <c r="AD67" s="1276"/>
      <c r="AE67" s="1276"/>
      <c r="AF67" s="1276"/>
      <c r="AG67" s="1276"/>
      <c r="AH67" s="1276"/>
    </row>
    <row r="68" spans="1:38" ht="15" customHeight="1">
      <c r="A68" s="1131"/>
      <c r="B68" s="1274"/>
      <c r="C68" s="1160">
        <v>42430</v>
      </c>
      <c r="D68" s="975" t="s">
        <v>1613</v>
      </c>
      <c r="E68" s="975" t="s">
        <v>1614</v>
      </c>
      <c r="F68" s="975" t="s">
        <v>1615</v>
      </c>
      <c r="G68" s="954" t="s">
        <v>1616</v>
      </c>
      <c r="H68" s="954" t="s">
        <v>1617</v>
      </c>
      <c r="I68" s="975" t="s">
        <v>1611</v>
      </c>
      <c r="J68" s="975" t="s">
        <v>1612</v>
      </c>
      <c r="K68" s="975" t="s">
        <v>1613</v>
      </c>
      <c r="L68" s="975" t="s">
        <v>1614</v>
      </c>
      <c r="M68" s="975" t="s">
        <v>1615</v>
      </c>
      <c r="N68" s="954" t="s">
        <v>1616</v>
      </c>
      <c r="O68" s="954" t="s">
        <v>1617</v>
      </c>
      <c r="P68" s="975" t="s">
        <v>1611</v>
      </c>
      <c r="Q68" s="975" t="s">
        <v>1612</v>
      </c>
      <c r="R68" s="975" t="s">
        <v>1613</v>
      </c>
      <c r="S68" s="975" t="s">
        <v>1614</v>
      </c>
      <c r="T68" s="954" t="s">
        <v>1615</v>
      </c>
      <c r="U68" s="954" t="s">
        <v>1616</v>
      </c>
      <c r="V68" s="954" t="s">
        <v>1617</v>
      </c>
      <c r="W68" s="975" t="s">
        <v>1611</v>
      </c>
      <c r="X68" s="975" t="s">
        <v>1612</v>
      </c>
      <c r="Y68" s="975" t="s">
        <v>1613</v>
      </c>
      <c r="Z68" s="975" t="s">
        <v>1614</v>
      </c>
      <c r="AA68" s="975" t="s">
        <v>1615</v>
      </c>
      <c r="AB68" s="954" t="s">
        <v>1616</v>
      </c>
      <c r="AC68" s="954" t="s">
        <v>1617</v>
      </c>
      <c r="AD68" s="975" t="s">
        <v>1611</v>
      </c>
      <c r="AE68" s="975" t="s">
        <v>1612</v>
      </c>
      <c r="AF68" s="975" t="s">
        <v>1613</v>
      </c>
      <c r="AG68" s="975" t="s">
        <v>1614</v>
      </c>
      <c r="AH68" s="975" t="s">
        <v>1615</v>
      </c>
      <c r="AI68" s="893"/>
      <c r="AJ68" s="893"/>
      <c r="AK68" s="893"/>
      <c r="AL68" s="893"/>
    </row>
    <row r="69" spans="1:38" ht="15" customHeight="1">
      <c r="A69" s="1132"/>
      <c r="B69" s="1275"/>
      <c r="C69" s="1161"/>
      <c r="D69" s="894">
        <v>1</v>
      </c>
      <c r="E69" s="894">
        <v>2</v>
      </c>
      <c r="F69" s="894">
        <v>3</v>
      </c>
      <c r="G69" s="954">
        <v>4</v>
      </c>
      <c r="H69" s="954">
        <v>5</v>
      </c>
      <c r="I69" s="975">
        <v>6</v>
      </c>
      <c r="J69" s="975">
        <v>7</v>
      </c>
      <c r="K69" s="975">
        <v>8</v>
      </c>
      <c r="L69" s="975">
        <v>9</v>
      </c>
      <c r="M69" s="975">
        <v>10</v>
      </c>
      <c r="N69" s="954">
        <v>11</v>
      </c>
      <c r="O69" s="954">
        <v>12</v>
      </c>
      <c r="P69" s="975">
        <v>13</v>
      </c>
      <c r="Q69" s="975">
        <v>14</v>
      </c>
      <c r="R69" s="975">
        <v>15</v>
      </c>
      <c r="S69" s="975">
        <v>16</v>
      </c>
      <c r="T69" s="954">
        <v>17</v>
      </c>
      <c r="U69" s="954">
        <v>18</v>
      </c>
      <c r="V69" s="954">
        <v>19</v>
      </c>
      <c r="W69" s="975">
        <v>20</v>
      </c>
      <c r="X69" s="975">
        <v>21</v>
      </c>
      <c r="Y69" s="975">
        <v>22</v>
      </c>
      <c r="Z69" s="975">
        <v>23</v>
      </c>
      <c r="AA69" s="975">
        <v>24</v>
      </c>
      <c r="AB69" s="954">
        <v>25</v>
      </c>
      <c r="AC69" s="954">
        <v>26</v>
      </c>
      <c r="AD69" s="975">
        <v>27</v>
      </c>
      <c r="AE69" s="975">
        <v>28</v>
      </c>
      <c r="AF69" s="975">
        <v>29</v>
      </c>
      <c r="AG69" s="975">
        <v>30</v>
      </c>
      <c r="AH69" s="975">
        <v>31</v>
      </c>
      <c r="AI69" s="893"/>
      <c r="AJ69" s="893"/>
      <c r="AK69" s="893"/>
      <c r="AL69" s="893"/>
    </row>
    <row r="70" spans="1:38">
      <c r="A70" s="1136">
        <v>13</v>
      </c>
      <c r="B70" s="931" t="s">
        <v>1609</v>
      </c>
      <c r="C70" s="1263">
        <v>42430</v>
      </c>
      <c r="D70" s="934" t="s">
        <v>1657</v>
      </c>
      <c r="E70" s="933"/>
      <c r="F70" s="932"/>
      <c r="G70" s="933"/>
      <c r="H70" s="933"/>
      <c r="I70" s="933"/>
      <c r="J70" s="933"/>
      <c r="K70" s="933"/>
      <c r="L70" s="933"/>
      <c r="M70" s="933"/>
      <c r="N70" s="933"/>
      <c r="O70" s="933"/>
      <c r="P70" s="933"/>
      <c r="Q70" s="933"/>
      <c r="R70" s="933"/>
      <c r="S70" s="933"/>
      <c r="T70" s="933"/>
      <c r="U70" s="933"/>
      <c r="V70" s="933"/>
      <c r="W70" s="933"/>
      <c r="X70" s="933"/>
      <c r="Y70" s="933"/>
      <c r="Z70" s="933"/>
      <c r="AA70" s="933"/>
      <c r="AB70" s="933"/>
      <c r="AC70" s="933"/>
      <c r="AD70" s="933"/>
      <c r="AE70" s="933"/>
      <c r="AF70" s="933"/>
      <c r="AG70" s="933"/>
      <c r="AH70" s="933"/>
    </row>
    <row r="71" spans="1:38">
      <c r="A71" s="1136"/>
      <c r="B71" s="931" t="s">
        <v>1622</v>
      </c>
      <c r="C71" s="1264"/>
      <c r="D71" s="932"/>
      <c r="E71" s="934" t="s">
        <v>1657</v>
      </c>
      <c r="F71" s="932"/>
      <c r="G71" s="932"/>
      <c r="H71" s="933"/>
      <c r="I71" s="932"/>
      <c r="J71" s="933"/>
      <c r="K71" s="933"/>
      <c r="L71" s="933"/>
      <c r="M71" s="933"/>
      <c r="N71" s="933"/>
      <c r="O71" s="933"/>
      <c r="P71" s="933"/>
      <c r="Q71" s="933"/>
      <c r="R71" s="933"/>
      <c r="S71" s="933"/>
      <c r="T71" s="933"/>
      <c r="U71" s="933"/>
      <c r="V71" s="933"/>
      <c r="W71" s="933"/>
      <c r="X71" s="933"/>
      <c r="Y71" s="933"/>
      <c r="Z71" s="933"/>
      <c r="AA71" s="933"/>
      <c r="AB71" s="933"/>
      <c r="AC71" s="933"/>
      <c r="AD71" s="933"/>
      <c r="AE71" s="933"/>
      <c r="AF71" s="933"/>
      <c r="AG71" s="933"/>
      <c r="AH71" s="933"/>
    </row>
    <row r="72" spans="1:38">
      <c r="A72" s="1136"/>
      <c r="B72" s="931" t="s">
        <v>1623</v>
      </c>
      <c r="C72" s="1264"/>
      <c r="D72" s="932"/>
      <c r="E72" s="933"/>
      <c r="F72" s="934" t="s">
        <v>1657</v>
      </c>
      <c r="G72" s="932"/>
      <c r="H72" s="932"/>
      <c r="I72" s="932"/>
      <c r="J72" s="933"/>
      <c r="K72" s="933"/>
      <c r="L72" s="933"/>
      <c r="M72" s="933"/>
      <c r="N72" s="933"/>
      <c r="O72" s="933"/>
      <c r="P72" s="933"/>
      <c r="Q72" s="933"/>
      <c r="R72" s="933"/>
      <c r="S72" s="933"/>
      <c r="T72" s="933"/>
      <c r="U72" s="933"/>
      <c r="V72" s="933"/>
      <c r="W72" s="933"/>
      <c r="X72" s="933"/>
      <c r="Y72" s="933"/>
      <c r="Z72" s="933"/>
      <c r="AA72" s="933"/>
      <c r="AB72" s="933"/>
      <c r="AC72" s="933"/>
      <c r="AD72" s="933"/>
      <c r="AE72" s="933"/>
      <c r="AF72" s="933"/>
      <c r="AG72" s="933"/>
      <c r="AH72" s="933"/>
      <c r="AI72" s="661"/>
      <c r="AJ72" s="661"/>
      <c r="AK72" s="661"/>
      <c r="AL72" s="661"/>
    </row>
    <row r="73" spans="1:38">
      <c r="A73" s="1136"/>
      <c r="B73" s="931" t="s">
        <v>1624</v>
      </c>
      <c r="C73" s="1264"/>
      <c r="D73" s="932"/>
      <c r="E73" s="933"/>
      <c r="F73" s="932"/>
      <c r="G73" s="932"/>
      <c r="H73" s="933"/>
      <c r="I73" s="934" t="s">
        <v>1657</v>
      </c>
      <c r="J73" s="933"/>
      <c r="K73" s="933"/>
      <c r="L73" s="933"/>
      <c r="M73" s="933"/>
      <c r="N73" s="933"/>
      <c r="O73" s="933"/>
      <c r="P73" s="933"/>
      <c r="Q73" s="933"/>
      <c r="R73" s="933"/>
      <c r="S73" s="933"/>
      <c r="T73" s="933"/>
      <c r="U73" s="933"/>
      <c r="V73" s="933"/>
      <c r="W73" s="933"/>
      <c r="X73" s="933"/>
      <c r="Y73" s="933"/>
      <c r="Z73" s="933"/>
      <c r="AA73" s="933"/>
      <c r="AB73" s="933"/>
      <c r="AC73" s="933"/>
      <c r="AD73" s="933"/>
      <c r="AE73" s="933"/>
      <c r="AF73" s="933"/>
      <c r="AG73" s="933"/>
      <c r="AH73" s="933"/>
      <c r="AI73" s="661"/>
      <c r="AJ73" s="661"/>
      <c r="AK73" s="661"/>
      <c r="AL73" s="661"/>
    </row>
    <row r="74" spans="1:38">
      <c r="A74" s="1136"/>
      <c r="B74" s="931" t="s">
        <v>1625</v>
      </c>
      <c r="C74" s="1264"/>
      <c r="D74" s="932"/>
      <c r="E74" s="933"/>
      <c r="F74" s="935"/>
      <c r="G74" s="932"/>
      <c r="H74" s="933"/>
      <c r="I74" s="932"/>
      <c r="J74" s="934" t="s">
        <v>1657</v>
      </c>
      <c r="K74" s="932"/>
      <c r="L74" s="933"/>
      <c r="M74" s="933"/>
      <c r="N74" s="933"/>
      <c r="O74" s="933"/>
      <c r="P74" s="933"/>
      <c r="Q74" s="933"/>
      <c r="R74" s="933"/>
      <c r="S74" s="933"/>
      <c r="T74" s="933"/>
      <c r="U74" s="933"/>
      <c r="V74" s="933"/>
      <c r="W74" s="933"/>
      <c r="X74" s="933"/>
      <c r="Y74" s="933"/>
      <c r="Z74" s="933"/>
      <c r="AA74" s="933"/>
      <c r="AB74" s="933"/>
      <c r="AC74" s="933"/>
      <c r="AD74" s="933"/>
      <c r="AE74" s="933"/>
      <c r="AF74" s="933"/>
      <c r="AG74" s="933"/>
      <c r="AH74" s="933"/>
      <c r="AI74" s="661"/>
      <c r="AJ74" s="661"/>
      <c r="AK74" s="661"/>
      <c r="AL74" s="661"/>
    </row>
    <row r="75" spans="1:38">
      <c r="A75" s="1136"/>
      <c r="B75" s="931" t="s">
        <v>1626</v>
      </c>
      <c r="C75" s="1264"/>
      <c r="D75" s="932"/>
      <c r="E75" s="933"/>
      <c r="F75" s="933"/>
      <c r="G75" s="932"/>
      <c r="H75" s="933"/>
      <c r="I75" s="935"/>
      <c r="J75" s="935"/>
      <c r="K75" s="934" t="s">
        <v>1657</v>
      </c>
      <c r="L75" s="933"/>
      <c r="M75" s="932"/>
      <c r="N75" s="933"/>
      <c r="O75" s="933"/>
      <c r="P75" s="933"/>
      <c r="Q75" s="933"/>
      <c r="R75" s="933"/>
      <c r="S75" s="933"/>
      <c r="T75" s="933"/>
      <c r="U75" s="933"/>
      <c r="V75" s="933"/>
      <c r="W75" s="933"/>
      <c r="X75" s="933"/>
      <c r="Y75" s="933"/>
      <c r="Z75" s="933"/>
      <c r="AA75" s="933"/>
      <c r="AB75" s="933"/>
      <c r="AC75" s="933"/>
      <c r="AD75" s="933"/>
      <c r="AE75" s="933"/>
      <c r="AF75" s="933"/>
      <c r="AG75" s="933"/>
      <c r="AH75" s="933"/>
    </row>
    <row r="76" spans="1:38">
      <c r="A76" s="1136"/>
      <c r="B76" s="931" t="s">
        <v>1627</v>
      </c>
      <c r="C76" s="1264"/>
      <c r="D76" s="935"/>
      <c r="E76" s="935"/>
      <c r="F76" s="935"/>
      <c r="G76" s="935"/>
      <c r="H76" s="935"/>
      <c r="I76" s="935"/>
      <c r="J76" s="935"/>
      <c r="K76" s="932"/>
      <c r="L76" s="934" t="s">
        <v>1657</v>
      </c>
      <c r="M76" s="932"/>
      <c r="N76" s="932"/>
      <c r="O76" s="933"/>
      <c r="P76" s="932"/>
      <c r="Q76" s="933"/>
      <c r="R76" s="933"/>
      <c r="S76" s="935"/>
      <c r="T76" s="935"/>
      <c r="U76" s="935"/>
      <c r="V76" s="935"/>
      <c r="W76" s="935"/>
      <c r="X76" s="935"/>
      <c r="Y76" s="935"/>
      <c r="Z76" s="935"/>
      <c r="AA76" s="935"/>
      <c r="AB76" s="935"/>
      <c r="AC76" s="935"/>
      <c r="AD76" s="935"/>
      <c r="AE76" s="935"/>
      <c r="AF76" s="935"/>
      <c r="AG76" s="935"/>
      <c r="AH76" s="935"/>
    </row>
    <row r="77" spans="1:38">
      <c r="A77" s="1136"/>
      <c r="B77" s="931" t="s">
        <v>1628</v>
      </c>
      <c r="C77" s="1264"/>
      <c r="D77" s="933"/>
      <c r="E77" s="933"/>
      <c r="F77" s="933"/>
      <c r="G77" s="933"/>
      <c r="H77" s="933"/>
      <c r="I77" s="933"/>
      <c r="J77" s="932"/>
      <c r="K77" s="932"/>
      <c r="L77" s="933"/>
      <c r="M77" s="934" t="s">
        <v>1657</v>
      </c>
      <c r="N77" s="932"/>
      <c r="O77" s="932"/>
      <c r="P77" s="932"/>
      <c r="Q77" s="933"/>
      <c r="R77" s="933"/>
      <c r="S77" s="933"/>
      <c r="T77" s="933"/>
      <c r="U77" s="933"/>
      <c r="V77" s="933"/>
      <c r="W77" s="933"/>
      <c r="X77" s="933"/>
      <c r="Y77" s="933"/>
      <c r="Z77" s="933"/>
      <c r="AA77" s="933"/>
      <c r="AB77" s="933"/>
      <c r="AC77" s="933"/>
      <c r="AD77" s="933"/>
      <c r="AE77" s="933"/>
      <c r="AF77" s="933"/>
      <c r="AG77" s="933"/>
      <c r="AH77" s="933"/>
    </row>
    <row r="78" spans="1:38">
      <c r="A78" s="1136"/>
      <c r="B78" s="931" t="s">
        <v>1629</v>
      </c>
      <c r="C78" s="1264"/>
      <c r="D78" s="935"/>
      <c r="E78" s="935"/>
      <c r="F78" s="935"/>
      <c r="G78" s="935"/>
      <c r="H78" s="935"/>
      <c r="I78" s="935"/>
      <c r="J78" s="935"/>
      <c r="K78" s="932"/>
      <c r="L78" s="933"/>
      <c r="M78" s="932"/>
      <c r="N78" s="932"/>
      <c r="O78" s="933"/>
      <c r="P78" s="934" t="s">
        <v>1657</v>
      </c>
      <c r="Q78" s="933"/>
      <c r="R78" s="933"/>
      <c r="S78" s="933"/>
      <c r="T78" s="935"/>
      <c r="U78" s="935"/>
      <c r="V78" s="935"/>
      <c r="W78" s="935"/>
      <c r="X78" s="935"/>
      <c r="Y78" s="935"/>
      <c r="Z78" s="935"/>
      <c r="AA78" s="935"/>
      <c r="AB78" s="935"/>
      <c r="AC78" s="935"/>
      <c r="AD78" s="935"/>
      <c r="AE78" s="935"/>
      <c r="AF78" s="935"/>
      <c r="AG78" s="935"/>
      <c r="AH78" s="935"/>
    </row>
    <row r="79" spans="1:38">
      <c r="A79" s="1136"/>
      <c r="B79" s="931" t="s">
        <v>1630</v>
      </c>
      <c r="C79" s="1264"/>
      <c r="D79" s="935"/>
      <c r="E79" s="935"/>
      <c r="F79" s="935"/>
      <c r="G79" s="935"/>
      <c r="H79" s="935"/>
      <c r="I79" s="935"/>
      <c r="J79" s="935"/>
      <c r="K79" s="932"/>
      <c r="L79" s="933"/>
      <c r="M79" s="935"/>
      <c r="N79" s="932"/>
      <c r="O79" s="933"/>
      <c r="P79" s="932"/>
      <c r="Q79" s="934" t="s">
        <v>1657</v>
      </c>
      <c r="R79" s="932"/>
      <c r="S79" s="933"/>
      <c r="T79" s="933"/>
      <c r="U79" s="935"/>
      <c r="V79" s="935"/>
      <c r="W79" s="935"/>
      <c r="X79" s="935"/>
      <c r="Y79" s="935"/>
      <c r="Z79" s="935"/>
      <c r="AA79" s="935"/>
      <c r="AB79" s="935"/>
      <c r="AC79" s="935"/>
      <c r="AD79" s="935"/>
      <c r="AE79" s="935"/>
      <c r="AF79" s="935"/>
      <c r="AG79" s="935"/>
      <c r="AH79" s="935"/>
    </row>
    <row r="80" spans="1:38">
      <c r="A80" s="1136"/>
      <c r="B80" s="931" t="s">
        <v>1631</v>
      </c>
      <c r="C80" s="1264"/>
      <c r="D80" s="935"/>
      <c r="E80" s="935"/>
      <c r="F80" s="935"/>
      <c r="G80" s="935"/>
      <c r="H80" s="935"/>
      <c r="I80" s="935"/>
      <c r="J80" s="935"/>
      <c r="K80" s="935"/>
      <c r="L80" s="935"/>
      <c r="M80" s="933"/>
      <c r="N80" s="932"/>
      <c r="O80" s="933"/>
      <c r="P80" s="935"/>
      <c r="Q80" s="935"/>
      <c r="R80" s="934" t="s">
        <v>1657</v>
      </c>
      <c r="S80" s="933"/>
      <c r="T80" s="933"/>
      <c r="U80" s="933"/>
      <c r="V80" s="933"/>
      <c r="W80" s="935"/>
      <c r="X80" s="935"/>
      <c r="Y80" s="935"/>
      <c r="Z80" s="935"/>
      <c r="AA80" s="935"/>
      <c r="AB80" s="935"/>
      <c r="AC80" s="935"/>
      <c r="AD80" s="935"/>
      <c r="AE80" s="935"/>
      <c r="AF80" s="935"/>
      <c r="AG80" s="935"/>
      <c r="AH80" s="935"/>
    </row>
    <row r="81" spans="1:34">
      <c r="A81" s="1136"/>
      <c r="B81" s="931" t="s">
        <v>1632</v>
      </c>
      <c r="C81" s="1264"/>
      <c r="D81" s="933"/>
      <c r="E81" s="933"/>
      <c r="F81" s="933"/>
      <c r="G81" s="933"/>
      <c r="H81" s="933"/>
      <c r="I81" s="933"/>
      <c r="J81" s="933"/>
      <c r="K81" s="933"/>
      <c r="L81" s="933"/>
      <c r="M81" s="935"/>
      <c r="N81" s="935"/>
      <c r="O81" s="935"/>
      <c r="P81" s="935"/>
      <c r="Q81" s="935"/>
      <c r="R81" s="932"/>
      <c r="S81" s="934" t="s">
        <v>1657</v>
      </c>
      <c r="T81" s="932"/>
      <c r="U81" s="932"/>
      <c r="V81" s="932"/>
      <c r="W81" s="933"/>
      <c r="X81" s="933"/>
      <c r="Y81" s="933"/>
      <c r="Z81" s="933"/>
      <c r="AA81" s="933"/>
      <c r="AB81" s="933"/>
      <c r="AC81" s="933"/>
      <c r="AD81" s="933"/>
      <c r="AE81" s="933"/>
      <c r="AF81" s="933"/>
      <c r="AG81" s="933"/>
      <c r="AH81" s="933"/>
    </row>
    <row r="82" spans="1:34">
      <c r="A82" s="1136"/>
      <c r="B82" s="931" t="s">
        <v>1633</v>
      </c>
      <c r="C82" s="1264"/>
      <c r="D82" s="933"/>
      <c r="E82" s="933"/>
      <c r="F82" s="933"/>
      <c r="G82" s="933"/>
      <c r="H82" s="933"/>
      <c r="I82" s="933"/>
      <c r="J82" s="933"/>
      <c r="K82" s="933"/>
      <c r="L82" s="933"/>
      <c r="M82" s="935"/>
      <c r="N82" s="935"/>
      <c r="O82" s="935"/>
      <c r="P82" s="935"/>
      <c r="Q82" s="935"/>
      <c r="R82" s="932"/>
      <c r="S82" s="932"/>
      <c r="T82" s="932"/>
      <c r="U82" s="932"/>
      <c r="V82" s="932"/>
      <c r="W82" s="933"/>
      <c r="X82" s="934" t="s">
        <v>1657</v>
      </c>
      <c r="Y82" s="933"/>
      <c r="Z82" s="933"/>
      <c r="AA82" s="933"/>
      <c r="AB82" s="933"/>
      <c r="AC82" s="933"/>
      <c r="AD82" s="933"/>
      <c r="AE82" s="933"/>
      <c r="AF82" s="933"/>
      <c r="AG82" s="933"/>
      <c r="AH82" s="933"/>
    </row>
    <row r="83" spans="1:34">
      <c r="A83" s="1136"/>
      <c r="B83" s="931" t="s">
        <v>1644</v>
      </c>
      <c r="C83" s="1264"/>
      <c r="D83" s="933"/>
      <c r="E83" s="933"/>
      <c r="F83" s="933"/>
      <c r="G83" s="933"/>
      <c r="H83" s="933"/>
      <c r="I83" s="933"/>
      <c r="J83" s="933"/>
      <c r="K83" s="933"/>
      <c r="L83" s="933"/>
      <c r="M83" s="935"/>
      <c r="N83" s="935"/>
      <c r="O83" s="935"/>
      <c r="P83" s="935"/>
      <c r="Q83" s="935"/>
      <c r="R83" s="932"/>
      <c r="S83" s="932"/>
      <c r="T83" s="932"/>
      <c r="U83" s="932"/>
      <c r="V83" s="932"/>
      <c r="W83" s="933"/>
      <c r="X83" s="933"/>
      <c r="Y83" s="934" t="s">
        <v>1657</v>
      </c>
      <c r="Z83" s="933"/>
      <c r="AA83" s="933"/>
      <c r="AB83" s="933"/>
      <c r="AC83" s="933"/>
      <c r="AD83" s="933"/>
      <c r="AE83" s="933"/>
      <c r="AF83" s="933"/>
      <c r="AG83" s="933"/>
      <c r="AH83" s="933"/>
    </row>
    <row r="84" spans="1:34">
      <c r="A84" s="1136"/>
      <c r="B84" s="931" t="s">
        <v>1645</v>
      </c>
      <c r="C84" s="1264"/>
      <c r="D84" s="933"/>
      <c r="E84" s="933"/>
      <c r="F84" s="933"/>
      <c r="G84" s="933"/>
      <c r="H84" s="933"/>
      <c r="I84" s="933"/>
      <c r="J84" s="933"/>
      <c r="K84" s="933"/>
      <c r="L84" s="933"/>
      <c r="M84" s="935"/>
      <c r="N84" s="935"/>
      <c r="O84" s="935"/>
      <c r="P84" s="935"/>
      <c r="Q84" s="935"/>
      <c r="R84" s="932"/>
      <c r="S84" s="932"/>
      <c r="T84" s="932"/>
      <c r="U84" s="932"/>
      <c r="V84" s="932"/>
      <c r="W84" s="933"/>
      <c r="X84" s="933"/>
      <c r="Y84" s="933"/>
      <c r="Z84" s="934" t="s">
        <v>1657</v>
      </c>
      <c r="AA84" s="933"/>
      <c r="AB84" s="933"/>
      <c r="AC84" s="933"/>
      <c r="AD84" s="933"/>
      <c r="AE84" s="933"/>
      <c r="AF84" s="933"/>
      <c r="AG84" s="933"/>
      <c r="AH84" s="933"/>
    </row>
    <row r="85" spans="1:34">
      <c r="A85" s="1136"/>
      <c r="B85" s="931" t="s">
        <v>1646</v>
      </c>
      <c r="C85" s="1264"/>
      <c r="D85" s="933"/>
      <c r="E85" s="933"/>
      <c r="F85" s="933"/>
      <c r="G85" s="933"/>
      <c r="H85" s="933"/>
      <c r="I85" s="933"/>
      <c r="J85" s="933"/>
      <c r="K85" s="933"/>
      <c r="L85" s="933"/>
      <c r="M85" s="935"/>
      <c r="N85" s="935"/>
      <c r="O85" s="935"/>
      <c r="P85" s="935"/>
      <c r="Q85" s="935"/>
      <c r="R85" s="932"/>
      <c r="S85" s="932"/>
      <c r="T85" s="932"/>
      <c r="U85" s="932"/>
      <c r="V85" s="932"/>
      <c r="W85" s="933"/>
      <c r="X85" s="933"/>
      <c r="Y85" s="933"/>
      <c r="Z85" s="933"/>
      <c r="AA85" s="933"/>
      <c r="AB85" s="933"/>
      <c r="AC85" s="933"/>
      <c r="AD85" s="934" t="s">
        <v>1657</v>
      </c>
      <c r="AE85" s="933"/>
      <c r="AF85" s="933"/>
      <c r="AG85" s="933"/>
      <c r="AH85" s="933"/>
    </row>
    <row r="86" spans="1:34">
      <c r="A86" s="1136"/>
      <c r="B86" s="931" t="s">
        <v>1647</v>
      </c>
      <c r="C86" s="1266"/>
      <c r="D86" s="935"/>
      <c r="E86" s="935"/>
      <c r="F86" s="935"/>
      <c r="G86" s="935"/>
      <c r="H86" s="935"/>
      <c r="I86" s="935"/>
      <c r="J86" s="935"/>
      <c r="K86" s="935"/>
      <c r="L86" s="935"/>
      <c r="M86" s="935"/>
      <c r="N86" s="935"/>
      <c r="O86" s="935"/>
      <c r="P86" s="935"/>
      <c r="Q86" s="932"/>
      <c r="R86" s="935"/>
      <c r="S86" s="935"/>
      <c r="T86" s="932"/>
      <c r="U86" s="935"/>
      <c r="V86" s="932"/>
      <c r="W86" s="935"/>
      <c r="X86" s="935"/>
      <c r="Y86" s="935"/>
      <c r="Z86" s="935"/>
      <c r="AA86" s="935"/>
      <c r="AB86" s="935"/>
      <c r="AC86" s="935"/>
      <c r="AD86" s="935"/>
      <c r="AE86" s="934" t="s">
        <v>1657</v>
      </c>
      <c r="AF86" s="935"/>
      <c r="AG86" s="935"/>
      <c r="AH86" s="935"/>
    </row>
    <row r="87" spans="1:34">
      <c r="A87" s="1114"/>
      <c r="B87" s="1265"/>
      <c r="C87" s="1263">
        <v>42461</v>
      </c>
      <c r="D87" s="954" t="s">
        <v>1616</v>
      </c>
      <c r="E87" s="954" t="s">
        <v>1617</v>
      </c>
      <c r="F87" s="894" t="s">
        <v>1611</v>
      </c>
      <c r="G87" s="894" t="s">
        <v>1612</v>
      </c>
      <c r="H87" s="894" t="s">
        <v>1613</v>
      </c>
      <c r="I87" s="894" t="s">
        <v>1614</v>
      </c>
      <c r="J87" s="894" t="s">
        <v>1615</v>
      </c>
      <c r="K87" s="954" t="s">
        <v>1616</v>
      </c>
      <c r="L87" s="954" t="s">
        <v>1617</v>
      </c>
      <c r="M87" s="894" t="s">
        <v>1611</v>
      </c>
      <c r="N87" s="894" t="s">
        <v>1612</v>
      </c>
      <c r="O87" s="894" t="s">
        <v>1613</v>
      </c>
      <c r="P87" s="894" t="s">
        <v>1614</v>
      </c>
      <c r="Q87" s="954" t="s">
        <v>1615</v>
      </c>
      <c r="R87" s="954" t="s">
        <v>1616</v>
      </c>
      <c r="S87" s="954" t="s">
        <v>1617</v>
      </c>
      <c r="T87" s="894" t="s">
        <v>1611</v>
      </c>
      <c r="U87" s="894" t="s">
        <v>1612</v>
      </c>
      <c r="V87" s="894" t="s">
        <v>1613</v>
      </c>
      <c r="W87" s="894" t="s">
        <v>1614</v>
      </c>
      <c r="X87" s="894" t="s">
        <v>1615</v>
      </c>
      <c r="Y87" s="954" t="s">
        <v>1616</v>
      </c>
      <c r="Z87" s="954" t="s">
        <v>1617</v>
      </c>
      <c r="AA87" s="894" t="s">
        <v>1611</v>
      </c>
      <c r="AB87" s="894" t="s">
        <v>1612</v>
      </c>
      <c r="AC87" s="894" t="s">
        <v>1613</v>
      </c>
      <c r="AD87" s="894" t="s">
        <v>1614</v>
      </c>
      <c r="AE87" s="894" t="s">
        <v>1615</v>
      </c>
      <c r="AF87" s="954" t="s">
        <v>1616</v>
      </c>
      <c r="AG87" s="954" t="s">
        <v>1617</v>
      </c>
      <c r="AH87" s="894"/>
    </row>
    <row r="88" spans="1:34">
      <c r="A88" s="1116"/>
      <c r="B88" s="1266"/>
      <c r="C88" s="1266"/>
      <c r="D88" s="968">
        <v>1</v>
      </c>
      <c r="E88" s="954">
        <v>2</v>
      </c>
      <c r="F88" s="894">
        <v>3</v>
      </c>
      <c r="G88" s="894">
        <v>4</v>
      </c>
      <c r="H88" s="894">
        <v>5</v>
      </c>
      <c r="I88" s="894">
        <v>6</v>
      </c>
      <c r="J88" s="894">
        <v>7</v>
      </c>
      <c r="K88" s="954">
        <v>8</v>
      </c>
      <c r="L88" s="954">
        <v>9</v>
      </c>
      <c r="M88" s="894">
        <v>10</v>
      </c>
      <c r="N88" s="894">
        <v>11</v>
      </c>
      <c r="O88" s="894">
        <v>12</v>
      </c>
      <c r="P88" s="894">
        <v>13</v>
      </c>
      <c r="Q88" s="954">
        <v>14</v>
      </c>
      <c r="R88" s="954">
        <v>15</v>
      </c>
      <c r="S88" s="954">
        <v>16</v>
      </c>
      <c r="T88" s="894">
        <v>17</v>
      </c>
      <c r="U88" s="894">
        <v>18</v>
      </c>
      <c r="V88" s="894">
        <v>19</v>
      </c>
      <c r="W88" s="894">
        <v>20</v>
      </c>
      <c r="X88" s="894">
        <v>21</v>
      </c>
      <c r="Y88" s="954">
        <v>22</v>
      </c>
      <c r="Z88" s="954">
        <v>23</v>
      </c>
      <c r="AA88" s="894">
        <v>24</v>
      </c>
      <c r="AB88" s="894">
        <v>25</v>
      </c>
      <c r="AC88" s="894">
        <v>26</v>
      </c>
      <c r="AD88" s="894">
        <v>27</v>
      </c>
      <c r="AE88" s="894">
        <v>28</v>
      </c>
      <c r="AF88" s="954">
        <v>29</v>
      </c>
      <c r="AG88" s="954">
        <v>30</v>
      </c>
      <c r="AH88" s="894"/>
    </row>
    <row r="89" spans="1:34">
      <c r="A89" s="1124">
        <v>14</v>
      </c>
      <c r="B89" s="931" t="s">
        <v>1609</v>
      </c>
      <c r="C89" s="1263">
        <v>42461</v>
      </c>
      <c r="D89" s="932"/>
      <c r="E89" s="933"/>
      <c r="F89" s="934" t="s">
        <v>1658</v>
      </c>
      <c r="G89" s="933"/>
      <c r="H89" s="933"/>
      <c r="I89" s="935"/>
      <c r="J89" s="935"/>
      <c r="K89" s="935"/>
      <c r="L89" s="935"/>
      <c r="M89" s="935"/>
      <c r="N89" s="935"/>
      <c r="O89" s="935"/>
      <c r="P89" s="935"/>
      <c r="Q89" s="935"/>
      <c r="R89" s="935"/>
      <c r="S89" s="935"/>
      <c r="T89" s="932"/>
      <c r="U89" s="935"/>
      <c r="V89" s="933"/>
      <c r="W89" s="935"/>
      <c r="X89" s="935"/>
      <c r="Y89" s="935"/>
      <c r="Z89" s="935"/>
      <c r="AA89" s="935"/>
      <c r="AB89" s="935"/>
      <c r="AC89" s="935"/>
      <c r="AD89" s="935"/>
      <c r="AE89" s="935"/>
      <c r="AF89" s="935"/>
      <c r="AG89" s="935"/>
      <c r="AH89" s="935"/>
    </row>
    <row r="90" spans="1:34">
      <c r="A90" s="1124"/>
      <c r="B90" s="931" t="s">
        <v>1622</v>
      </c>
      <c r="C90" s="1264"/>
      <c r="D90" s="932"/>
      <c r="E90" s="932"/>
      <c r="F90" s="932"/>
      <c r="G90" s="934" t="s">
        <v>1658</v>
      </c>
      <c r="H90" s="933"/>
      <c r="I90" s="933"/>
      <c r="J90" s="933"/>
      <c r="K90" s="933"/>
      <c r="L90" s="935"/>
      <c r="M90" s="935"/>
      <c r="N90" s="935"/>
      <c r="O90" s="935"/>
      <c r="P90" s="935"/>
      <c r="Q90" s="935"/>
      <c r="R90" s="935"/>
      <c r="S90" s="935"/>
      <c r="T90" s="932"/>
      <c r="U90" s="935"/>
      <c r="V90" s="933"/>
      <c r="W90" s="935"/>
      <c r="X90" s="935"/>
      <c r="Y90" s="935"/>
      <c r="Z90" s="935"/>
      <c r="AA90" s="935"/>
      <c r="AB90" s="935"/>
      <c r="AC90" s="935"/>
      <c r="AD90" s="935"/>
      <c r="AE90" s="935"/>
      <c r="AF90" s="935"/>
      <c r="AG90" s="935"/>
      <c r="AH90" s="935"/>
    </row>
    <row r="91" spans="1:34">
      <c r="A91" s="1124"/>
      <c r="B91" s="931" t="s">
        <v>1623</v>
      </c>
      <c r="C91" s="1264"/>
      <c r="D91" s="932"/>
      <c r="E91" s="933"/>
      <c r="F91" s="932"/>
      <c r="G91" s="933"/>
      <c r="H91" s="934" t="s">
        <v>1658</v>
      </c>
      <c r="I91" s="933"/>
      <c r="J91" s="932"/>
      <c r="K91" s="933"/>
      <c r="L91" s="933"/>
      <c r="M91" s="935"/>
      <c r="N91" s="935"/>
      <c r="O91" s="935"/>
      <c r="P91" s="935"/>
      <c r="Q91" s="935"/>
      <c r="R91" s="935"/>
      <c r="S91" s="935"/>
      <c r="T91" s="932"/>
      <c r="U91" s="935"/>
      <c r="V91" s="933"/>
      <c r="W91" s="935"/>
      <c r="X91" s="935"/>
      <c r="Y91" s="935"/>
      <c r="Z91" s="935"/>
      <c r="AA91" s="935"/>
      <c r="AB91" s="935"/>
      <c r="AC91" s="935"/>
      <c r="AD91" s="935"/>
      <c r="AE91" s="935"/>
      <c r="AF91" s="935"/>
      <c r="AG91" s="935"/>
      <c r="AH91" s="935"/>
    </row>
    <row r="92" spans="1:34">
      <c r="A92" s="1124"/>
      <c r="B92" s="931" t="s">
        <v>1624</v>
      </c>
      <c r="C92" s="1264"/>
      <c r="D92" s="932"/>
      <c r="E92" s="933"/>
      <c r="F92" s="932"/>
      <c r="G92" s="932"/>
      <c r="H92" s="932"/>
      <c r="I92" s="934" t="s">
        <v>1658</v>
      </c>
      <c r="J92" s="932"/>
      <c r="K92" s="933"/>
      <c r="L92" s="933"/>
      <c r="M92" s="935"/>
      <c r="N92" s="935"/>
      <c r="O92" s="935"/>
      <c r="P92" s="935"/>
      <c r="Q92" s="935"/>
      <c r="R92" s="935"/>
      <c r="S92" s="935"/>
      <c r="T92" s="932"/>
      <c r="U92" s="935"/>
      <c r="V92" s="933"/>
      <c r="W92" s="935"/>
      <c r="X92" s="935"/>
      <c r="Y92" s="935"/>
      <c r="Z92" s="935"/>
      <c r="AA92" s="935"/>
      <c r="AB92" s="935"/>
      <c r="AC92" s="935"/>
      <c r="AD92" s="935"/>
      <c r="AE92" s="935"/>
      <c r="AF92" s="935"/>
      <c r="AG92" s="935"/>
      <c r="AH92" s="935"/>
    </row>
    <row r="93" spans="1:34">
      <c r="A93" s="1124"/>
      <c r="B93" s="931" t="s">
        <v>1625</v>
      </c>
      <c r="C93" s="1264"/>
      <c r="D93" s="932"/>
      <c r="E93" s="933"/>
      <c r="F93" s="935"/>
      <c r="G93" s="935"/>
      <c r="H93" s="932"/>
      <c r="I93" s="933"/>
      <c r="J93" s="934" t="s">
        <v>1658</v>
      </c>
      <c r="K93" s="933"/>
      <c r="L93" s="933"/>
      <c r="M93" s="935"/>
      <c r="N93" s="935"/>
      <c r="O93" s="935"/>
      <c r="P93" s="935"/>
      <c r="Q93" s="935"/>
      <c r="R93" s="935"/>
      <c r="S93" s="935"/>
      <c r="T93" s="932"/>
      <c r="U93" s="935"/>
      <c r="V93" s="933"/>
      <c r="W93" s="935"/>
      <c r="X93" s="935"/>
      <c r="Y93" s="935"/>
      <c r="Z93" s="935"/>
      <c r="AA93" s="935"/>
      <c r="AB93" s="935"/>
      <c r="AC93" s="935"/>
      <c r="AD93" s="935"/>
      <c r="AE93" s="935"/>
      <c r="AF93" s="935"/>
      <c r="AG93" s="935"/>
      <c r="AH93" s="935"/>
    </row>
    <row r="94" spans="1:34">
      <c r="A94" s="1124"/>
      <c r="B94" s="931" t="s">
        <v>1626</v>
      </c>
      <c r="C94" s="1264"/>
      <c r="D94" s="935"/>
      <c r="E94" s="935"/>
      <c r="F94" s="935"/>
      <c r="G94" s="935"/>
      <c r="H94" s="932"/>
      <c r="I94" s="933"/>
      <c r="J94" s="932"/>
      <c r="K94" s="932"/>
      <c r="L94" s="933"/>
      <c r="M94" s="934" t="s">
        <v>1658</v>
      </c>
      <c r="N94" s="933"/>
      <c r="O94" s="933"/>
      <c r="P94" s="935"/>
      <c r="Q94" s="935"/>
      <c r="R94" s="935"/>
      <c r="S94" s="935"/>
      <c r="T94" s="932"/>
      <c r="U94" s="935"/>
      <c r="V94" s="933"/>
      <c r="W94" s="935"/>
      <c r="X94" s="935"/>
      <c r="Y94" s="935"/>
      <c r="Z94" s="935"/>
      <c r="AA94" s="935"/>
      <c r="AB94" s="935"/>
      <c r="AC94" s="935"/>
      <c r="AD94" s="935"/>
      <c r="AE94" s="935"/>
      <c r="AF94" s="935"/>
      <c r="AG94" s="935"/>
      <c r="AH94" s="935"/>
    </row>
    <row r="95" spans="1:34">
      <c r="A95" s="1124"/>
      <c r="B95" s="931" t="s">
        <v>1627</v>
      </c>
      <c r="C95" s="1264"/>
      <c r="D95" s="935"/>
      <c r="E95" s="935"/>
      <c r="F95" s="935"/>
      <c r="G95" s="935"/>
      <c r="H95" s="932"/>
      <c r="I95" s="933"/>
      <c r="J95" s="935"/>
      <c r="K95" s="932"/>
      <c r="L95" s="932"/>
      <c r="M95" s="933"/>
      <c r="N95" s="934" t="s">
        <v>1658</v>
      </c>
      <c r="O95" s="933"/>
      <c r="P95" s="933"/>
      <c r="Q95" s="933"/>
      <c r="R95" s="933"/>
      <c r="S95" s="935"/>
      <c r="T95" s="932"/>
      <c r="U95" s="935"/>
      <c r="V95" s="933"/>
      <c r="W95" s="935"/>
      <c r="X95" s="935"/>
      <c r="Y95" s="935"/>
      <c r="Z95" s="935"/>
      <c r="AA95" s="935"/>
      <c r="AB95" s="935"/>
      <c r="AC95" s="935"/>
      <c r="AD95" s="935"/>
      <c r="AE95" s="935"/>
      <c r="AF95" s="935"/>
      <c r="AG95" s="935"/>
      <c r="AH95" s="935"/>
    </row>
    <row r="96" spans="1:34">
      <c r="A96" s="1124"/>
      <c r="B96" s="931" t="s">
        <v>1628</v>
      </c>
      <c r="C96" s="1264"/>
      <c r="D96" s="935"/>
      <c r="E96" s="935"/>
      <c r="F96" s="935"/>
      <c r="G96" s="935"/>
      <c r="H96" s="935"/>
      <c r="I96" s="935"/>
      <c r="J96" s="935"/>
      <c r="K96" s="932"/>
      <c r="L96" s="933"/>
      <c r="M96" s="932"/>
      <c r="N96" s="933"/>
      <c r="O96" s="934" t="s">
        <v>1658</v>
      </c>
      <c r="P96" s="933"/>
      <c r="Q96" s="932"/>
      <c r="R96" s="933"/>
      <c r="S96" s="933"/>
      <c r="T96" s="932"/>
      <c r="U96" s="935"/>
      <c r="V96" s="933"/>
      <c r="W96" s="935"/>
      <c r="X96" s="935"/>
      <c r="Y96" s="935"/>
      <c r="Z96" s="935"/>
      <c r="AA96" s="935"/>
      <c r="AB96" s="935"/>
      <c r="AC96" s="935"/>
      <c r="AD96" s="935"/>
      <c r="AE96" s="935"/>
      <c r="AF96" s="935"/>
      <c r="AG96" s="935"/>
      <c r="AH96" s="935"/>
    </row>
    <row r="97" spans="1:34">
      <c r="A97" s="1124"/>
      <c r="B97" s="931" t="s">
        <v>1629</v>
      </c>
      <c r="C97" s="1264"/>
      <c r="D97" s="935"/>
      <c r="E97" s="935"/>
      <c r="F97" s="935"/>
      <c r="G97" s="935"/>
      <c r="H97" s="935"/>
      <c r="I97" s="935"/>
      <c r="J97" s="935"/>
      <c r="K97" s="932"/>
      <c r="L97" s="933"/>
      <c r="M97" s="932"/>
      <c r="N97" s="932"/>
      <c r="O97" s="932"/>
      <c r="P97" s="932"/>
      <c r="Q97" s="932"/>
      <c r="R97" s="933"/>
      <c r="S97" s="933"/>
      <c r="T97" s="932"/>
      <c r="U97" s="934" t="s">
        <v>1658</v>
      </c>
      <c r="V97" s="933"/>
      <c r="W97" s="935"/>
      <c r="X97" s="935"/>
      <c r="Y97" s="935"/>
      <c r="Z97" s="935"/>
      <c r="AA97" s="935"/>
      <c r="AB97" s="935"/>
      <c r="AC97" s="935"/>
      <c r="AD97" s="935"/>
      <c r="AE97" s="935"/>
      <c r="AF97" s="935"/>
      <c r="AG97" s="935"/>
      <c r="AH97" s="935"/>
    </row>
    <row r="98" spans="1:34">
      <c r="A98" s="1124"/>
      <c r="B98" s="931" t="s">
        <v>1630</v>
      </c>
      <c r="C98" s="1264"/>
      <c r="D98" s="935"/>
      <c r="E98" s="935"/>
      <c r="F98" s="935"/>
      <c r="G98" s="935"/>
      <c r="H98" s="935"/>
      <c r="I98" s="935"/>
      <c r="J98" s="935"/>
      <c r="K98" s="932"/>
      <c r="L98" s="933"/>
      <c r="M98" s="935"/>
      <c r="N98" s="935"/>
      <c r="O98" s="932"/>
      <c r="P98" s="933"/>
      <c r="Q98" s="932"/>
      <c r="R98" s="933"/>
      <c r="S98" s="933"/>
      <c r="T98" s="932"/>
      <c r="U98" s="935"/>
      <c r="V98" s="934" t="s">
        <v>1658</v>
      </c>
      <c r="W98" s="935"/>
      <c r="X98" s="935"/>
      <c r="Y98" s="935"/>
      <c r="Z98" s="935"/>
      <c r="AA98" s="935"/>
      <c r="AB98" s="935"/>
      <c r="AC98" s="935"/>
      <c r="AD98" s="935"/>
      <c r="AE98" s="935"/>
      <c r="AF98" s="935"/>
      <c r="AG98" s="935"/>
      <c r="AH98" s="935"/>
    </row>
    <row r="99" spans="1:34">
      <c r="A99" s="1124"/>
      <c r="B99" s="931" t="s">
        <v>1631</v>
      </c>
      <c r="C99" s="1264"/>
      <c r="D99" s="935"/>
      <c r="E99" s="935"/>
      <c r="F99" s="935"/>
      <c r="G99" s="935"/>
      <c r="H99" s="935"/>
      <c r="I99" s="935"/>
      <c r="J99" s="935"/>
      <c r="K99" s="935"/>
      <c r="L99" s="935"/>
      <c r="M99" s="935"/>
      <c r="N99" s="935"/>
      <c r="O99" s="932"/>
      <c r="P99" s="933"/>
      <c r="Q99" s="932"/>
      <c r="R99" s="932"/>
      <c r="S99" s="933"/>
      <c r="T99" s="933"/>
      <c r="U99" s="935"/>
      <c r="V99" s="933"/>
      <c r="W99" s="934" t="s">
        <v>1658</v>
      </c>
      <c r="X99" s="935"/>
      <c r="Y99" s="935"/>
      <c r="Z99" s="935"/>
      <c r="AA99" s="935"/>
      <c r="AB99" s="935"/>
      <c r="AC99" s="935"/>
      <c r="AD99" s="935"/>
      <c r="AE99" s="935"/>
      <c r="AF99" s="935"/>
      <c r="AG99" s="935"/>
      <c r="AH99" s="935"/>
    </row>
    <row r="100" spans="1:34">
      <c r="A100" s="1124"/>
      <c r="B100" s="931" t="s">
        <v>1632</v>
      </c>
      <c r="C100" s="1264"/>
      <c r="D100" s="935"/>
      <c r="E100" s="935"/>
      <c r="F100" s="935"/>
      <c r="G100" s="935"/>
      <c r="H100" s="935"/>
      <c r="I100" s="935"/>
      <c r="J100" s="935"/>
      <c r="K100" s="935"/>
      <c r="L100" s="935"/>
      <c r="M100" s="935"/>
      <c r="N100" s="935"/>
      <c r="O100" s="932"/>
      <c r="P100" s="933"/>
      <c r="Q100" s="935"/>
      <c r="R100" s="932"/>
      <c r="S100" s="932"/>
      <c r="T100" s="932"/>
      <c r="U100" s="935"/>
      <c r="V100" s="933"/>
      <c r="W100" s="935"/>
      <c r="X100" s="934" t="s">
        <v>1658</v>
      </c>
      <c r="Y100" s="935"/>
      <c r="Z100" s="935"/>
      <c r="AA100" s="935"/>
      <c r="AB100" s="935"/>
      <c r="AC100" s="935"/>
      <c r="AD100" s="935"/>
      <c r="AE100" s="935"/>
      <c r="AF100" s="935"/>
      <c r="AG100" s="935"/>
      <c r="AH100" s="935"/>
    </row>
    <row r="101" spans="1:34">
      <c r="A101" s="1124"/>
      <c r="B101" s="931" t="s">
        <v>1633</v>
      </c>
      <c r="C101" s="1264"/>
      <c r="D101" s="935"/>
      <c r="E101" s="935"/>
      <c r="F101" s="935"/>
      <c r="G101" s="935"/>
      <c r="H101" s="935"/>
      <c r="I101" s="935"/>
      <c r="J101" s="935"/>
      <c r="K101" s="935"/>
      <c r="L101" s="935"/>
      <c r="M101" s="935"/>
      <c r="N101" s="935"/>
      <c r="O101" s="932"/>
      <c r="P101" s="933"/>
      <c r="Q101" s="935"/>
      <c r="R101" s="932"/>
      <c r="S101" s="932"/>
      <c r="T101" s="932"/>
      <c r="U101" s="935"/>
      <c r="V101" s="933"/>
      <c r="W101" s="935"/>
      <c r="X101" s="935"/>
      <c r="Y101" s="935"/>
      <c r="Z101" s="935"/>
      <c r="AA101" s="934" t="s">
        <v>1658</v>
      </c>
      <c r="AB101" s="935"/>
      <c r="AC101" s="935"/>
      <c r="AD101" s="935"/>
      <c r="AE101" s="935"/>
      <c r="AF101" s="935"/>
      <c r="AG101" s="935"/>
      <c r="AH101" s="935"/>
    </row>
    <row r="102" spans="1:34">
      <c r="A102" s="1124"/>
      <c r="B102" s="931" t="s">
        <v>1644</v>
      </c>
      <c r="C102" s="1264"/>
      <c r="D102" s="935"/>
      <c r="E102" s="935"/>
      <c r="F102" s="935"/>
      <c r="G102" s="935"/>
      <c r="H102" s="935"/>
      <c r="I102" s="935"/>
      <c r="J102" s="935"/>
      <c r="K102" s="935"/>
      <c r="L102" s="935"/>
      <c r="M102" s="935"/>
      <c r="N102" s="935"/>
      <c r="O102" s="932"/>
      <c r="P102" s="933"/>
      <c r="Q102" s="935"/>
      <c r="R102" s="932"/>
      <c r="S102" s="932"/>
      <c r="T102" s="932"/>
      <c r="U102" s="935"/>
      <c r="V102" s="933"/>
      <c r="W102" s="935"/>
      <c r="X102" s="935"/>
      <c r="Y102" s="935"/>
      <c r="Z102" s="935"/>
      <c r="AA102" s="935"/>
      <c r="AB102" s="934" t="s">
        <v>1658</v>
      </c>
      <c r="AC102" s="935"/>
      <c r="AD102" s="935"/>
      <c r="AE102" s="935"/>
      <c r="AF102" s="935"/>
      <c r="AG102" s="935"/>
      <c r="AH102" s="935"/>
    </row>
    <row r="103" spans="1:34">
      <c r="A103" s="1124"/>
      <c r="B103" s="931" t="s">
        <v>1645</v>
      </c>
      <c r="C103" s="1264"/>
      <c r="D103" s="935"/>
      <c r="E103" s="935"/>
      <c r="F103" s="935"/>
      <c r="G103" s="935"/>
      <c r="H103" s="935"/>
      <c r="I103" s="935"/>
      <c r="J103" s="935"/>
      <c r="K103" s="935"/>
      <c r="L103" s="935"/>
      <c r="M103" s="935"/>
      <c r="N103" s="935"/>
      <c r="O103" s="932"/>
      <c r="P103" s="933"/>
      <c r="Q103" s="935"/>
      <c r="R103" s="932"/>
      <c r="S103" s="932"/>
      <c r="T103" s="932"/>
      <c r="U103" s="935"/>
      <c r="V103" s="933"/>
      <c r="W103" s="935"/>
      <c r="X103" s="935"/>
      <c r="Y103" s="935"/>
      <c r="Z103" s="935"/>
      <c r="AA103" s="935"/>
      <c r="AB103" s="935"/>
      <c r="AC103" s="934" t="s">
        <v>1658</v>
      </c>
      <c r="AD103" s="935"/>
      <c r="AE103" s="935"/>
      <c r="AF103" s="935"/>
      <c r="AG103" s="935"/>
      <c r="AH103" s="935"/>
    </row>
    <row r="104" spans="1:34">
      <c r="A104" s="1124"/>
      <c r="B104" s="931" t="s">
        <v>1646</v>
      </c>
      <c r="C104" s="1264"/>
      <c r="D104" s="935"/>
      <c r="E104" s="935"/>
      <c r="F104" s="935"/>
      <c r="G104" s="935"/>
      <c r="H104" s="935"/>
      <c r="I104" s="935"/>
      <c r="J104" s="935"/>
      <c r="K104" s="935"/>
      <c r="L104" s="935"/>
      <c r="M104" s="935"/>
      <c r="N104" s="935"/>
      <c r="O104" s="932"/>
      <c r="P104" s="933"/>
      <c r="Q104" s="935"/>
      <c r="R104" s="932"/>
      <c r="S104" s="932"/>
      <c r="T104" s="932"/>
      <c r="U104" s="935"/>
      <c r="V104" s="933"/>
      <c r="W104" s="935"/>
      <c r="X104" s="935"/>
      <c r="Y104" s="935"/>
      <c r="Z104" s="935"/>
      <c r="AA104" s="935"/>
      <c r="AB104" s="935"/>
      <c r="AC104" s="935"/>
      <c r="AD104" s="934" t="s">
        <v>1658</v>
      </c>
      <c r="AE104" s="935"/>
      <c r="AF104" s="935"/>
      <c r="AG104" s="935"/>
      <c r="AH104" s="935"/>
    </row>
    <row r="105" spans="1:34">
      <c r="A105" s="1124"/>
      <c r="B105" s="931" t="s">
        <v>1647</v>
      </c>
      <c r="C105" s="1266"/>
      <c r="D105" s="935"/>
      <c r="E105" s="935"/>
      <c r="F105" s="935"/>
      <c r="G105" s="935"/>
      <c r="H105" s="935"/>
      <c r="I105" s="935"/>
      <c r="J105" s="935"/>
      <c r="K105" s="935"/>
      <c r="L105" s="935"/>
      <c r="M105" s="935"/>
      <c r="N105" s="935"/>
      <c r="O105" s="935"/>
      <c r="P105" s="935"/>
      <c r="Q105" s="935"/>
      <c r="R105" s="935"/>
      <c r="S105" s="935"/>
      <c r="T105" s="932"/>
      <c r="U105" s="933"/>
      <c r="V105" s="932"/>
      <c r="W105" s="935"/>
      <c r="X105" s="935"/>
      <c r="Y105" s="935"/>
      <c r="Z105" s="935"/>
      <c r="AA105" s="935"/>
      <c r="AB105" s="935"/>
      <c r="AC105" s="935"/>
      <c r="AD105" s="935"/>
      <c r="AE105" s="934" t="s">
        <v>1658</v>
      </c>
      <c r="AF105" s="935"/>
      <c r="AG105" s="935"/>
      <c r="AH105" s="935"/>
    </row>
    <row r="106" spans="1:34" ht="7.5" customHeight="1">
      <c r="A106" s="903"/>
      <c r="B106" s="904"/>
      <c r="C106" s="905"/>
      <c r="D106" s="661"/>
      <c r="E106" s="661"/>
      <c r="F106" s="906"/>
      <c r="G106" s="661"/>
      <c r="H106" s="661"/>
      <c r="I106" s="661"/>
      <c r="J106" s="661"/>
      <c r="K106" s="661"/>
      <c r="L106" s="661"/>
      <c r="M106" s="661"/>
      <c r="N106" s="661"/>
      <c r="O106" s="661"/>
      <c r="P106" s="661"/>
      <c r="Q106" s="661"/>
      <c r="R106" s="661"/>
      <c r="S106" s="661"/>
      <c r="T106" s="661"/>
      <c r="U106" s="661"/>
      <c r="V106" s="661"/>
      <c r="W106" s="661"/>
      <c r="X106" s="661"/>
      <c r="Y106" s="661"/>
      <c r="Z106" s="661"/>
      <c r="AA106" s="661"/>
      <c r="AB106" s="661"/>
      <c r="AC106" s="661"/>
      <c r="AD106" s="661"/>
      <c r="AE106" s="661"/>
      <c r="AF106" s="661"/>
      <c r="AG106" s="661"/>
      <c r="AH106" s="661"/>
    </row>
    <row r="107" spans="1:34">
      <c r="B107" s="247" t="s">
        <v>1691</v>
      </c>
      <c r="C107" s="896"/>
    </row>
    <row r="119" spans="1:38" ht="15.75">
      <c r="A119" s="1117" t="s">
        <v>3</v>
      </c>
      <c r="B119" s="1117"/>
      <c r="C119" s="1117"/>
      <c r="D119" s="1117"/>
      <c r="E119" s="1117"/>
      <c r="F119" s="1117"/>
      <c r="G119" s="1117"/>
      <c r="H119" s="1117"/>
      <c r="I119" s="1117"/>
      <c r="J119" s="1117"/>
      <c r="K119" s="1117"/>
      <c r="L119" s="1117"/>
      <c r="M119" s="1117"/>
      <c r="N119" s="1117"/>
      <c r="O119" s="1117"/>
      <c r="P119" s="1117"/>
      <c r="Q119" s="1117"/>
      <c r="R119" s="1117"/>
      <c r="S119" s="1117"/>
      <c r="T119" s="1117"/>
      <c r="U119" s="1117"/>
      <c r="V119" s="1117"/>
      <c r="W119" s="1117"/>
      <c r="X119" s="1117"/>
      <c r="Y119" s="1117"/>
      <c r="Z119" s="1117"/>
      <c r="AA119" s="1117"/>
      <c r="AB119" s="1117"/>
      <c r="AC119" s="1117"/>
      <c r="AD119" s="1117"/>
      <c r="AE119" s="1117"/>
      <c r="AF119" s="1117"/>
      <c r="AG119" s="1117"/>
      <c r="AH119" s="1117"/>
    </row>
    <row r="120" spans="1:38" ht="15.75">
      <c r="A120" s="1117" t="s">
        <v>1586</v>
      </c>
      <c r="B120" s="1117"/>
      <c r="C120" s="1117"/>
      <c r="D120" s="1117"/>
      <c r="E120" s="1117"/>
      <c r="F120" s="1117"/>
      <c r="G120" s="1117"/>
      <c r="H120" s="1117"/>
      <c r="I120" s="1117"/>
      <c r="J120" s="1117"/>
      <c r="K120" s="1117"/>
      <c r="L120" s="1117"/>
      <c r="M120" s="1117"/>
      <c r="N120" s="1117"/>
      <c r="O120" s="1117"/>
      <c r="P120" s="1117"/>
      <c r="Q120" s="1117"/>
      <c r="R120" s="1117"/>
      <c r="S120" s="1117"/>
      <c r="T120" s="1117"/>
      <c r="U120" s="1117"/>
      <c r="V120" s="1117"/>
      <c r="W120" s="1117"/>
      <c r="X120" s="1117"/>
      <c r="Y120" s="1117"/>
      <c r="Z120" s="1117"/>
      <c r="AA120" s="1117"/>
      <c r="AB120" s="1117"/>
      <c r="AC120" s="1117"/>
      <c r="AD120" s="1117"/>
      <c r="AE120" s="1117"/>
      <c r="AF120" s="1117"/>
      <c r="AG120" s="1117"/>
      <c r="AH120" s="1117"/>
    </row>
    <row r="121" spans="1:38" ht="18">
      <c r="A121" s="1118" t="s">
        <v>1666</v>
      </c>
      <c r="B121" s="1118"/>
      <c r="C121" s="1118"/>
      <c r="D121" s="1118"/>
      <c r="E121" s="1118"/>
      <c r="F121" s="1118"/>
      <c r="G121" s="1118"/>
      <c r="H121" s="1118"/>
      <c r="I121" s="1118"/>
      <c r="J121" s="1118"/>
      <c r="K121" s="1118"/>
      <c r="L121" s="1118"/>
      <c r="M121" s="1118"/>
      <c r="N121" s="1118"/>
      <c r="O121" s="1118"/>
      <c r="P121" s="1118"/>
      <c r="Q121" s="1118"/>
      <c r="R121" s="1118"/>
      <c r="S121" s="1118"/>
      <c r="T121" s="1118"/>
      <c r="U121" s="1118"/>
      <c r="V121" s="1118"/>
      <c r="W121" s="1118"/>
      <c r="X121" s="1118"/>
      <c r="Y121" s="1118"/>
      <c r="Z121" s="1118"/>
      <c r="AA121" s="1118"/>
      <c r="AB121" s="1118"/>
      <c r="AC121" s="1118"/>
      <c r="AD121" s="1118"/>
      <c r="AE121" s="1118"/>
      <c r="AF121" s="1118"/>
      <c r="AG121" s="1118"/>
      <c r="AH121" s="1118"/>
    </row>
    <row r="122" spans="1:38" ht="18">
      <c r="A122" s="1118" t="s">
        <v>1587</v>
      </c>
      <c r="B122" s="1118"/>
      <c r="C122" s="1118"/>
      <c r="D122" s="1118"/>
      <c r="E122" s="1118"/>
      <c r="F122" s="1118"/>
      <c r="G122" s="1118"/>
      <c r="H122" s="1118"/>
      <c r="I122" s="1118"/>
      <c r="J122" s="1118"/>
      <c r="K122" s="1118"/>
      <c r="L122" s="1118"/>
      <c r="M122" s="1118"/>
      <c r="N122" s="1118"/>
      <c r="O122" s="1118"/>
      <c r="P122" s="1118"/>
      <c r="Q122" s="1118"/>
      <c r="R122" s="1118"/>
      <c r="S122" s="1118"/>
      <c r="T122" s="1118"/>
      <c r="U122" s="1118"/>
      <c r="V122" s="1118"/>
      <c r="W122" s="1118"/>
      <c r="X122" s="1118"/>
      <c r="Y122" s="1118"/>
      <c r="Z122" s="1118"/>
      <c r="AA122" s="1118"/>
      <c r="AB122" s="1118"/>
      <c r="AC122" s="1118"/>
      <c r="AD122" s="1118"/>
      <c r="AE122" s="1118"/>
      <c r="AF122" s="1118"/>
      <c r="AG122" s="1118"/>
      <c r="AH122" s="1118"/>
    </row>
    <row r="123" spans="1:38" ht="18">
      <c r="A123" s="1118" t="s">
        <v>1667</v>
      </c>
      <c r="B123" s="1118"/>
      <c r="C123" s="1118"/>
      <c r="D123" s="1118"/>
      <c r="E123" s="1118"/>
      <c r="F123" s="1118"/>
      <c r="G123" s="1118"/>
      <c r="H123" s="1118"/>
      <c r="I123" s="1118"/>
      <c r="J123" s="1118"/>
      <c r="K123" s="1118"/>
      <c r="L123" s="1118"/>
      <c r="M123" s="1118"/>
      <c r="N123" s="1118"/>
      <c r="O123" s="1118"/>
      <c r="P123" s="1118"/>
      <c r="Q123" s="1118"/>
      <c r="R123" s="1118"/>
      <c r="S123" s="1118"/>
      <c r="T123" s="1118"/>
      <c r="U123" s="1118"/>
      <c r="V123" s="1118"/>
      <c r="W123" s="1118"/>
      <c r="X123" s="1118"/>
      <c r="Y123" s="1118"/>
      <c r="Z123" s="1118"/>
      <c r="AA123" s="1118"/>
      <c r="AB123" s="1118"/>
      <c r="AC123" s="1118"/>
      <c r="AD123" s="1118"/>
      <c r="AE123" s="1118"/>
      <c r="AF123" s="1118"/>
      <c r="AG123" s="1118"/>
      <c r="AH123" s="1118"/>
    </row>
    <row r="124" spans="1:38" ht="15.75">
      <c r="A124" s="915" t="s">
        <v>1608</v>
      </c>
      <c r="B124" s="976"/>
      <c r="C124" s="976"/>
      <c r="D124" s="976"/>
      <c r="E124" s="976"/>
      <c r="F124" s="976"/>
      <c r="G124" s="976"/>
      <c r="H124" s="976"/>
      <c r="I124" s="976"/>
      <c r="J124" s="976"/>
      <c r="K124" s="976"/>
      <c r="L124" s="976"/>
      <c r="M124" s="976"/>
      <c r="N124" s="976"/>
      <c r="O124" s="976"/>
      <c r="P124" s="976"/>
      <c r="Q124" s="976"/>
      <c r="R124" s="976"/>
      <c r="S124" s="976"/>
      <c r="T124" s="976"/>
      <c r="U124" s="976"/>
      <c r="V124" s="976"/>
      <c r="W124" s="976"/>
      <c r="X124" s="976"/>
      <c r="Y124" s="976"/>
      <c r="Z124" s="976"/>
      <c r="AA124" s="976"/>
      <c r="AB124" s="976"/>
      <c r="AC124" s="976"/>
      <c r="AD124" s="976"/>
      <c r="AE124" s="976"/>
      <c r="AF124" s="976"/>
      <c r="AG124" s="976"/>
      <c r="AH124" s="976"/>
    </row>
    <row r="125" spans="1:38">
      <c r="A125" s="902" t="s">
        <v>1680</v>
      </c>
    </row>
    <row r="126" spans="1:38">
      <c r="A126" s="1130" t="s">
        <v>129</v>
      </c>
      <c r="B126" s="1273" t="s">
        <v>1610</v>
      </c>
      <c r="C126" s="986" t="s">
        <v>1618</v>
      </c>
      <c r="D126" s="1276" t="s">
        <v>1619</v>
      </c>
      <c r="E126" s="1276"/>
      <c r="F126" s="1276"/>
      <c r="G126" s="1276"/>
      <c r="H126" s="1276"/>
      <c r="I126" s="1276"/>
      <c r="J126" s="1276"/>
      <c r="K126" s="1276"/>
      <c r="L126" s="1276"/>
      <c r="M126" s="1276"/>
      <c r="N126" s="1276"/>
      <c r="O126" s="1276"/>
      <c r="P126" s="1276"/>
      <c r="Q126" s="1276"/>
      <c r="R126" s="1276"/>
      <c r="S126" s="1276"/>
      <c r="T126" s="1276"/>
      <c r="U126" s="1276"/>
      <c r="V126" s="1276"/>
      <c r="W126" s="1276"/>
      <c r="X126" s="1276"/>
      <c r="Y126" s="1276"/>
      <c r="Z126" s="1276"/>
      <c r="AA126" s="1276"/>
      <c r="AB126" s="1276"/>
      <c r="AC126" s="1276"/>
      <c r="AD126" s="1276"/>
      <c r="AE126" s="1276"/>
      <c r="AF126" s="1276"/>
      <c r="AG126" s="1276"/>
      <c r="AH126" s="1276"/>
    </row>
    <row r="127" spans="1:38" ht="15" customHeight="1">
      <c r="A127" s="1131"/>
      <c r="B127" s="1274"/>
      <c r="C127" s="1160">
        <v>42430</v>
      </c>
      <c r="D127" s="975" t="s">
        <v>1613</v>
      </c>
      <c r="E127" s="975" t="s">
        <v>1614</v>
      </c>
      <c r="F127" s="975" t="s">
        <v>1615</v>
      </c>
      <c r="G127" s="954" t="s">
        <v>1616</v>
      </c>
      <c r="H127" s="954" t="s">
        <v>1617</v>
      </c>
      <c r="I127" s="975" t="s">
        <v>1611</v>
      </c>
      <c r="J127" s="975" t="s">
        <v>1612</v>
      </c>
      <c r="K127" s="975" t="s">
        <v>1613</v>
      </c>
      <c r="L127" s="975" t="s">
        <v>1614</v>
      </c>
      <c r="M127" s="975" t="s">
        <v>1615</v>
      </c>
      <c r="N127" s="954" t="s">
        <v>1616</v>
      </c>
      <c r="O127" s="954" t="s">
        <v>1617</v>
      </c>
      <c r="P127" s="975" t="s">
        <v>1611</v>
      </c>
      <c r="Q127" s="975" t="s">
        <v>1612</v>
      </c>
      <c r="R127" s="975" t="s">
        <v>1613</v>
      </c>
      <c r="S127" s="975" t="s">
        <v>1614</v>
      </c>
      <c r="T127" s="954" t="s">
        <v>1615</v>
      </c>
      <c r="U127" s="954" t="s">
        <v>1616</v>
      </c>
      <c r="V127" s="954" t="s">
        <v>1617</v>
      </c>
      <c r="W127" s="975" t="s">
        <v>1611</v>
      </c>
      <c r="X127" s="975" t="s">
        <v>1612</v>
      </c>
      <c r="Y127" s="975" t="s">
        <v>1613</v>
      </c>
      <c r="Z127" s="975" t="s">
        <v>1614</v>
      </c>
      <c r="AA127" s="975" t="s">
        <v>1615</v>
      </c>
      <c r="AB127" s="954" t="s">
        <v>1616</v>
      </c>
      <c r="AC127" s="954" t="s">
        <v>1617</v>
      </c>
      <c r="AD127" s="975" t="s">
        <v>1611</v>
      </c>
      <c r="AE127" s="975" t="s">
        <v>1612</v>
      </c>
      <c r="AF127" s="975" t="s">
        <v>1613</v>
      </c>
      <c r="AG127" s="975" t="s">
        <v>1614</v>
      </c>
      <c r="AH127" s="975" t="s">
        <v>1615</v>
      </c>
      <c r="AI127" s="893"/>
      <c r="AJ127" s="893"/>
      <c r="AK127" s="893"/>
      <c r="AL127" s="893"/>
    </row>
    <row r="128" spans="1:38" ht="15" customHeight="1">
      <c r="A128" s="1132"/>
      <c r="B128" s="1275"/>
      <c r="C128" s="1161"/>
      <c r="D128" s="894">
        <v>1</v>
      </c>
      <c r="E128" s="894">
        <v>2</v>
      </c>
      <c r="F128" s="894">
        <v>3</v>
      </c>
      <c r="G128" s="954">
        <v>4</v>
      </c>
      <c r="H128" s="954">
        <v>5</v>
      </c>
      <c r="I128" s="975">
        <v>6</v>
      </c>
      <c r="J128" s="975">
        <v>7</v>
      </c>
      <c r="K128" s="975">
        <v>8</v>
      </c>
      <c r="L128" s="975">
        <v>9</v>
      </c>
      <c r="M128" s="975">
        <v>10</v>
      </c>
      <c r="N128" s="954">
        <v>11</v>
      </c>
      <c r="O128" s="954">
        <v>12</v>
      </c>
      <c r="P128" s="975">
        <v>13</v>
      </c>
      <c r="Q128" s="975">
        <v>14</v>
      </c>
      <c r="R128" s="975">
        <v>15</v>
      </c>
      <c r="S128" s="975">
        <v>16</v>
      </c>
      <c r="T128" s="954">
        <v>17</v>
      </c>
      <c r="U128" s="954">
        <v>18</v>
      </c>
      <c r="V128" s="954">
        <v>19</v>
      </c>
      <c r="W128" s="975">
        <v>20</v>
      </c>
      <c r="X128" s="975">
        <v>21</v>
      </c>
      <c r="Y128" s="975">
        <v>22</v>
      </c>
      <c r="Z128" s="975">
        <v>23</v>
      </c>
      <c r="AA128" s="975">
        <v>24</v>
      </c>
      <c r="AB128" s="954">
        <v>25</v>
      </c>
      <c r="AC128" s="954">
        <v>26</v>
      </c>
      <c r="AD128" s="975">
        <v>27</v>
      </c>
      <c r="AE128" s="975">
        <v>28</v>
      </c>
      <c r="AF128" s="975">
        <v>29</v>
      </c>
      <c r="AG128" s="975">
        <v>30</v>
      </c>
      <c r="AH128" s="975">
        <v>31</v>
      </c>
      <c r="AI128" s="893"/>
      <c r="AJ128" s="893"/>
      <c r="AK128" s="893"/>
      <c r="AL128" s="893"/>
    </row>
    <row r="129" spans="1:38">
      <c r="A129" s="1114">
        <v>13</v>
      </c>
      <c r="B129" s="931" t="s">
        <v>1609</v>
      </c>
      <c r="C129" s="1263">
        <v>42430</v>
      </c>
      <c r="D129" s="934" t="s">
        <v>1657</v>
      </c>
      <c r="E129" s="933"/>
      <c r="F129" s="932"/>
      <c r="G129" s="933"/>
      <c r="H129" s="933"/>
      <c r="I129" s="933"/>
      <c r="J129" s="933"/>
      <c r="K129" s="933"/>
      <c r="L129" s="933"/>
      <c r="M129" s="933"/>
      <c r="N129" s="933"/>
      <c r="O129" s="933"/>
      <c r="P129" s="933"/>
      <c r="Q129" s="933"/>
      <c r="R129" s="933"/>
      <c r="S129" s="933"/>
      <c r="T129" s="933"/>
      <c r="U129" s="933"/>
      <c r="V129" s="933"/>
      <c r="W129" s="933"/>
      <c r="X129" s="933"/>
      <c r="Y129" s="933"/>
      <c r="Z129" s="933"/>
      <c r="AA129" s="933"/>
      <c r="AB129" s="933"/>
      <c r="AC129" s="933"/>
      <c r="AD129" s="933"/>
      <c r="AE129" s="933"/>
      <c r="AF129" s="933"/>
      <c r="AG129" s="933"/>
      <c r="AH129" s="933"/>
    </row>
    <row r="130" spans="1:38">
      <c r="A130" s="1115"/>
      <c r="B130" s="931" t="s">
        <v>1622</v>
      </c>
      <c r="C130" s="1271"/>
      <c r="D130" s="932"/>
      <c r="E130" s="934" t="s">
        <v>1657</v>
      </c>
      <c r="F130" s="932"/>
      <c r="G130" s="932"/>
      <c r="H130" s="933"/>
      <c r="I130" s="932"/>
      <c r="J130" s="933"/>
      <c r="K130" s="933"/>
      <c r="L130" s="933"/>
      <c r="M130" s="933"/>
      <c r="N130" s="933"/>
      <c r="O130" s="933"/>
      <c r="P130" s="933"/>
      <c r="Q130" s="933"/>
      <c r="R130" s="933"/>
      <c r="S130" s="933"/>
      <c r="T130" s="933"/>
      <c r="U130" s="933"/>
      <c r="V130" s="933"/>
      <c r="W130" s="933"/>
      <c r="X130" s="933"/>
      <c r="Y130" s="933"/>
      <c r="Z130" s="933"/>
      <c r="AA130" s="933"/>
      <c r="AB130" s="933"/>
      <c r="AC130" s="933"/>
      <c r="AD130" s="933"/>
      <c r="AE130" s="933"/>
      <c r="AF130" s="933"/>
      <c r="AG130" s="933"/>
      <c r="AH130" s="933"/>
    </row>
    <row r="131" spans="1:38">
      <c r="A131" s="1115"/>
      <c r="B131" s="931" t="s">
        <v>1623</v>
      </c>
      <c r="C131" s="1271"/>
      <c r="D131" s="932"/>
      <c r="E131" s="933"/>
      <c r="F131" s="934" t="s">
        <v>1657</v>
      </c>
      <c r="G131" s="932"/>
      <c r="H131" s="932"/>
      <c r="I131" s="932"/>
      <c r="J131" s="933"/>
      <c r="K131" s="933"/>
      <c r="L131" s="933"/>
      <c r="M131" s="933"/>
      <c r="N131" s="933"/>
      <c r="O131" s="933"/>
      <c r="P131" s="933"/>
      <c r="Q131" s="933"/>
      <c r="R131" s="933"/>
      <c r="S131" s="933"/>
      <c r="T131" s="933"/>
      <c r="U131" s="933"/>
      <c r="V131" s="933"/>
      <c r="W131" s="933"/>
      <c r="X131" s="933"/>
      <c r="Y131" s="933"/>
      <c r="Z131" s="933"/>
      <c r="AA131" s="933"/>
      <c r="AB131" s="933"/>
      <c r="AC131" s="933"/>
      <c r="AD131" s="933"/>
      <c r="AE131" s="933"/>
      <c r="AF131" s="933"/>
      <c r="AG131" s="933"/>
      <c r="AH131" s="933"/>
      <c r="AI131" s="661"/>
      <c r="AJ131" s="661"/>
      <c r="AK131" s="661"/>
      <c r="AL131" s="661"/>
    </row>
    <row r="132" spans="1:38">
      <c r="A132" s="1115"/>
      <c r="B132" s="931" t="s">
        <v>1624</v>
      </c>
      <c r="C132" s="1271"/>
      <c r="D132" s="932"/>
      <c r="E132" s="933"/>
      <c r="F132" s="932"/>
      <c r="G132" s="932"/>
      <c r="H132" s="933"/>
      <c r="I132" s="934" t="s">
        <v>1657</v>
      </c>
      <c r="J132" s="933"/>
      <c r="K132" s="933"/>
      <c r="L132" s="933"/>
      <c r="M132" s="933"/>
      <c r="N132" s="933"/>
      <c r="O132" s="933"/>
      <c r="P132" s="933"/>
      <c r="Q132" s="933"/>
      <c r="R132" s="933"/>
      <c r="S132" s="933"/>
      <c r="T132" s="933"/>
      <c r="U132" s="933"/>
      <c r="V132" s="933"/>
      <c r="W132" s="933"/>
      <c r="X132" s="933"/>
      <c r="Y132" s="933"/>
      <c r="Z132" s="933"/>
      <c r="AA132" s="933"/>
      <c r="AB132" s="933"/>
      <c r="AC132" s="933"/>
      <c r="AD132" s="933"/>
      <c r="AE132" s="933"/>
      <c r="AF132" s="933"/>
      <c r="AG132" s="933"/>
      <c r="AH132" s="933"/>
      <c r="AI132" s="661"/>
      <c r="AJ132" s="661"/>
      <c r="AK132" s="661"/>
      <c r="AL132" s="661"/>
    </row>
    <row r="133" spans="1:38">
      <c r="A133" s="1115"/>
      <c r="B133" s="931" t="s">
        <v>1625</v>
      </c>
      <c r="C133" s="1271"/>
      <c r="D133" s="932"/>
      <c r="E133" s="933"/>
      <c r="F133" s="935"/>
      <c r="G133" s="932"/>
      <c r="H133" s="933"/>
      <c r="I133" s="932"/>
      <c r="J133" s="934" t="s">
        <v>1657</v>
      </c>
      <c r="K133" s="932"/>
      <c r="L133" s="933"/>
      <c r="M133" s="933"/>
      <c r="N133" s="933"/>
      <c r="O133" s="933"/>
      <c r="P133" s="933"/>
      <c r="Q133" s="933"/>
      <c r="R133" s="933"/>
      <c r="S133" s="933"/>
      <c r="T133" s="933"/>
      <c r="U133" s="933"/>
      <c r="V133" s="933"/>
      <c r="W133" s="933"/>
      <c r="X133" s="933"/>
      <c r="Y133" s="933"/>
      <c r="Z133" s="933"/>
      <c r="AA133" s="933"/>
      <c r="AB133" s="933"/>
      <c r="AC133" s="933"/>
      <c r="AD133" s="933"/>
      <c r="AE133" s="933"/>
      <c r="AF133" s="933"/>
      <c r="AG133" s="933"/>
      <c r="AH133" s="933"/>
      <c r="AI133" s="661"/>
      <c r="AJ133" s="661"/>
      <c r="AK133" s="661"/>
      <c r="AL133" s="661"/>
    </row>
    <row r="134" spans="1:38">
      <c r="A134" s="1115"/>
      <c r="B134" s="931" t="s">
        <v>1626</v>
      </c>
      <c r="C134" s="1271"/>
      <c r="D134" s="932"/>
      <c r="E134" s="933"/>
      <c r="F134" s="933"/>
      <c r="G134" s="932"/>
      <c r="H134" s="933"/>
      <c r="I134" s="935"/>
      <c r="J134" s="935"/>
      <c r="K134" s="934" t="s">
        <v>1657</v>
      </c>
      <c r="L134" s="933"/>
      <c r="M134" s="932"/>
      <c r="N134" s="933"/>
      <c r="O134" s="933"/>
      <c r="P134" s="933"/>
      <c r="Q134" s="933"/>
      <c r="R134" s="933"/>
      <c r="S134" s="933"/>
      <c r="T134" s="933"/>
      <c r="U134" s="933"/>
      <c r="V134" s="933"/>
      <c r="W134" s="933"/>
      <c r="X134" s="933"/>
      <c r="Y134" s="933"/>
      <c r="Z134" s="933"/>
      <c r="AA134" s="933"/>
      <c r="AB134" s="933"/>
      <c r="AC134" s="933"/>
      <c r="AD134" s="933"/>
      <c r="AE134" s="933"/>
      <c r="AF134" s="933"/>
      <c r="AG134" s="933"/>
      <c r="AH134" s="933"/>
    </row>
    <row r="135" spans="1:38">
      <c r="A135" s="1115"/>
      <c r="B135" s="931" t="s">
        <v>1627</v>
      </c>
      <c r="C135" s="1271"/>
      <c r="D135" s="935"/>
      <c r="E135" s="935"/>
      <c r="F135" s="935"/>
      <c r="G135" s="935"/>
      <c r="H135" s="935"/>
      <c r="I135" s="935"/>
      <c r="J135" s="935"/>
      <c r="K135" s="932"/>
      <c r="L135" s="934" t="s">
        <v>1657</v>
      </c>
      <c r="M135" s="932"/>
      <c r="N135" s="932"/>
      <c r="O135" s="933"/>
      <c r="P135" s="932"/>
      <c r="Q135" s="933"/>
      <c r="R135" s="933"/>
      <c r="S135" s="935"/>
      <c r="T135" s="935"/>
      <c r="U135" s="935"/>
      <c r="V135" s="935"/>
      <c r="W135" s="935"/>
      <c r="X135" s="935"/>
      <c r="Y135" s="935"/>
      <c r="Z135" s="935"/>
      <c r="AA135" s="935"/>
      <c r="AB135" s="935"/>
      <c r="AC135" s="935"/>
      <c r="AD135" s="935"/>
      <c r="AE135" s="935"/>
      <c r="AF135" s="935"/>
      <c r="AG135" s="935"/>
      <c r="AH135" s="935"/>
    </row>
    <row r="136" spans="1:38">
      <c r="A136" s="1115"/>
      <c r="B136" s="931" t="s">
        <v>1628</v>
      </c>
      <c r="C136" s="1271"/>
      <c r="D136" s="933"/>
      <c r="E136" s="933"/>
      <c r="F136" s="933"/>
      <c r="G136" s="933"/>
      <c r="H136" s="933"/>
      <c r="I136" s="933"/>
      <c r="J136" s="932"/>
      <c r="K136" s="932"/>
      <c r="L136" s="933"/>
      <c r="M136" s="934" t="s">
        <v>1657</v>
      </c>
      <c r="N136" s="932"/>
      <c r="O136" s="932"/>
      <c r="P136" s="932"/>
      <c r="Q136" s="933"/>
      <c r="R136" s="933"/>
      <c r="S136" s="933"/>
      <c r="T136" s="933"/>
      <c r="U136" s="933"/>
      <c r="V136" s="933"/>
      <c r="W136" s="933"/>
      <c r="X136" s="933"/>
      <c r="Y136" s="933"/>
      <c r="Z136" s="933"/>
      <c r="AA136" s="933"/>
      <c r="AB136" s="933"/>
      <c r="AC136" s="933"/>
      <c r="AD136" s="933"/>
      <c r="AE136" s="933"/>
      <c r="AF136" s="933"/>
      <c r="AG136" s="933"/>
      <c r="AH136" s="933"/>
    </row>
    <row r="137" spans="1:38">
      <c r="A137" s="1115"/>
      <c r="B137" s="931" t="s">
        <v>1629</v>
      </c>
      <c r="C137" s="1271"/>
      <c r="D137" s="935"/>
      <c r="E137" s="935"/>
      <c r="F137" s="935"/>
      <c r="G137" s="935"/>
      <c r="H137" s="935"/>
      <c r="I137" s="935"/>
      <c r="J137" s="935"/>
      <c r="K137" s="932"/>
      <c r="L137" s="933"/>
      <c r="M137" s="932"/>
      <c r="N137" s="932"/>
      <c r="O137" s="933"/>
      <c r="P137" s="934" t="s">
        <v>1657</v>
      </c>
      <c r="Q137" s="933"/>
      <c r="R137" s="933"/>
      <c r="S137" s="933"/>
      <c r="T137" s="935"/>
      <c r="U137" s="935"/>
      <c r="V137" s="935"/>
      <c r="W137" s="935"/>
      <c r="X137" s="935"/>
      <c r="Y137" s="935"/>
      <c r="Z137" s="935"/>
      <c r="AA137" s="935"/>
      <c r="AB137" s="935"/>
      <c r="AC137" s="935"/>
      <c r="AD137" s="935"/>
      <c r="AE137" s="935"/>
      <c r="AF137" s="935"/>
      <c r="AG137" s="935"/>
      <c r="AH137" s="935"/>
    </row>
    <row r="138" spans="1:38">
      <c r="A138" s="1116"/>
      <c r="B138" s="931" t="s">
        <v>1630</v>
      </c>
      <c r="C138" s="1272"/>
      <c r="D138" s="935"/>
      <c r="E138" s="935"/>
      <c r="F138" s="935"/>
      <c r="G138" s="935"/>
      <c r="H138" s="935"/>
      <c r="I138" s="935"/>
      <c r="J138" s="935"/>
      <c r="K138" s="932"/>
      <c r="L138" s="933"/>
      <c r="M138" s="935"/>
      <c r="N138" s="932"/>
      <c r="O138" s="933"/>
      <c r="P138" s="932"/>
      <c r="Q138" s="934" t="s">
        <v>1657</v>
      </c>
      <c r="R138" s="932"/>
      <c r="S138" s="933"/>
      <c r="T138" s="933"/>
      <c r="U138" s="935"/>
      <c r="V138" s="935"/>
      <c r="W138" s="935"/>
      <c r="X138" s="935"/>
      <c r="Y138" s="935"/>
      <c r="Z138" s="935"/>
      <c r="AA138" s="935"/>
      <c r="AB138" s="935"/>
      <c r="AC138" s="935"/>
      <c r="AD138" s="935"/>
      <c r="AE138" s="935"/>
      <c r="AF138" s="935"/>
      <c r="AG138" s="935"/>
      <c r="AH138" s="935"/>
    </row>
    <row r="139" spans="1:38">
      <c r="A139" s="1114"/>
      <c r="B139" s="1265"/>
      <c r="C139" s="1263">
        <v>42461</v>
      </c>
      <c r="D139" s="954" t="s">
        <v>1616</v>
      </c>
      <c r="E139" s="954" t="s">
        <v>1617</v>
      </c>
      <c r="F139" s="894" t="s">
        <v>1611</v>
      </c>
      <c r="G139" s="894" t="s">
        <v>1612</v>
      </c>
      <c r="H139" s="894" t="s">
        <v>1613</v>
      </c>
      <c r="I139" s="894" t="s">
        <v>1614</v>
      </c>
      <c r="J139" s="894" t="s">
        <v>1615</v>
      </c>
      <c r="K139" s="954" t="s">
        <v>1616</v>
      </c>
      <c r="L139" s="954" t="s">
        <v>1617</v>
      </c>
      <c r="M139" s="894" t="s">
        <v>1611</v>
      </c>
      <c r="N139" s="894" t="s">
        <v>1612</v>
      </c>
      <c r="O139" s="894" t="s">
        <v>1613</v>
      </c>
      <c r="P139" s="894" t="s">
        <v>1614</v>
      </c>
      <c r="Q139" s="954" t="s">
        <v>1615</v>
      </c>
      <c r="R139" s="954" t="s">
        <v>1616</v>
      </c>
      <c r="S139" s="954" t="s">
        <v>1617</v>
      </c>
      <c r="T139" s="894" t="s">
        <v>1611</v>
      </c>
      <c r="U139" s="894" t="s">
        <v>1612</v>
      </c>
      <c r="V139" s="894" t="s">
        <v>1613</v>
      </c>
      <c r="W139" s="894" t="s">
        <v>1614</v>
      </c>
      <c r="X139" s="894" t="s">
        <v>1615</v>
      </c>
      <c r="Y139" s="954" t="s">
        <v>1616</v>
      </c>
      <c r="Z139" s="954" t="s">
        <v>1617</v>
      </c>
      <c r="AA139" s="894" t="s">
        <v>1611</v>
      </c>
      <c r="AB139" s="894" t="s">
        <v>1612</v>
      </c>
      <c r="AC139" s="894" t="s">
        <v>1613</v>
      </c>
      <c r="AD139" s="894" t="s">
        <v>1614</v>
      </c>
      <c r="AE139" s="894" t="s">
        <v>1615</v>
      </c>
      <c r="AF139" s="954" t="s">
        <v>1616</v>
      </c>
      <c r="AG139" s="954" t="s">
        <v>1617</v>
      </c>
      <c r="AH139" s="894"/>
    </row>
    <row r="140" spans="1:38">
      <c r="A140" s="1116"/>
      <c r="B140" s="1266"/>
      <c r="C140" s="1266"/>
      <c r="D140" s="968">
        <v>1</v>
      </c>
      <c r="E140" s="954">
        <v>2</v>
      </c>
      <c r="F140" s="894">
        <v>3</v>
      </c>
      <c r="G140" s="894">
        <v>4</v>
      </c>
      <c r="H140" s="894">
        <v>5</v>
      </c>
      <c r="I140" s="894">
        <v>6</v>
      </c>
      <c r="J140" s="894">
        <v>7</v>
      </c>
      <c r="K140" s="954">
        <v>8</v>
      </c>
      <c r="L140" s="954">
        <v>9</v>
      </c>
      <c r="M140" s="894">
        <v>10</v>
      </c>
      <c r="N140" s="894">
        <v>11</v>
      </c>
      <c r="O140" s="894">
        <v>12</v>
      </c>
      <c r="P140" s="894">
        <v>13</v>
      </c>
      <c r="Q140" s="954">
        <v>14</v>
      </c>
      <c r="R140" s="954">
        <v>15</v>
      </c>
      <c r="S140" s="954">
        <v>16</v>
      </c>
      <c r="T140" s="894">
        <v>17</v>
      </c>
      <c r="U140" s="894">
        <v>18</v>
      </c>
      <c r="V140" s="894">
        <v>19</v>
      </c>
      <c r="W140" s="894">
        <v>20</v>
      </c>
      <c r="X140" s="894">
        <v>21</v>
      </c>
      <c r="Y140" s="954">
        <v>22</v>
      </c>
      <c r="Z140" s="954">
        <v>23</v>
      </c>
      <c r="AA140" s="894">
        <v>24</v>
      </c>
      <c r="AB140" s="894">
        <v>25</v>
      </c>
      <c r="AC140" s="894">
        <v>26</v>
      </c>
      <c r="AD140" s="894">
        <v>27</v>
      </c>
      <c r="AE140" s="894">
        <v>28</v>
      </c>
      <c r="AF140" s="954">
        <v>29</v>
      </c>
      <c r="AG140" s="954">
        <v>30</v>
      </c>
      <c r="AH140" s="894"/>
    </row>
    <row r="141" spans="1:38">
      <c r="A141" s="1114">
        <v>14</v>
      </c>
      <c r="B141" s="931" t="s">
        <v>1609</v>
      </c>
      <c r="C141" s="1267">
        <v>42461</v>
      </c>
      <c r="D141" s="932"/>
      <c r="E141" s="933"/>
      <c r="F141" s="934" t="s">
        <v>1658</v>
      </c>
      <c r="G141" s="933"/>
      <c r="H141" s="933"/>
      <c r="I141" s="935"/>
      <c r="J141" s="935"/>
      <c r="K141" s="935"/>
      <c r="L141" s="935"/>
      <c r="M141" s="935"/>
      <c r="N141" s="935"/>
      <c r="O141" s="935"/>
      <c r="P141" s="935"/>
      <c r="Q141" s="935"/>
      <c r="R141" s="935"/>
      <c r="S141" s="935"/>
      <c r="T141" s="932"/>
      <c r="U141" s="935"/>
      <c r="V141" s="933"/>
      <c r="W141" s="935"/>
      <c r="X141" s="935"/>
      <c r="Y141" s="935"/>
      <c r="Z141" s="935"/>
      <c r="AA141" s="935"/>
      <c r="AB141" s="935"/>
      <c r="AC141" s="935"/>
      <c r="AD141" s="935"/>
      <c r="AE141" s="935"/>
      <c r="AF141" s="935"/>
      <c r="AG141" s="935"/>
      <c r="AH141" s="935"/>
    </row>
    <row r="142" spans="1:38">
      <c r="A142" s="1115"/>
      <c r="B142" s="931" t="s">
        <v>1622</v>
      </c>
      <c r="C142" s="1267"/>
      <c r="D142" s="932"/>
      <c r="E142" s="932"/>
      <c r="F142" s="932"/>
      <c r="G142" s="934" t="s">
        <v>1658</v>
      </c>
      <c r="H142" s="933"/>
      <c r="I142" s="933"/>
      <c r="J142" s="933"/>
      <c r="K142" s="933"/>
      <c r="L142" s="935"/>
      <c r="M142" s="935"/>
      <c r="N142" s="935"/>
      <c r="O142" s="935"/>
      <c r="P142" s="935"/>
      <c r="Q142" s="935"/>
      <c r="R142" s="935"/>
      <c r="S142" s="935"/>
      <c r="T142" s="932"/>
      <c r="U142" s="935"/>
      <c r="V142" s="933"/>
      <c r="W142" s="935"/>
      <c r="X142" s="935"/>
      <c r="Y142" s="935"/>
      <c r="Z142" s="935"/>
      <c r="AA142" s="935"/>
      <c r="AB142" s="935"/>
      <c r="AC142" s="935"/>
      <c r="AD142" s="935"/>
      <c r="AE142" s="935"/>
      <c r="AF142" s="935"/>
      <c r="AG142" s="935"/>
      <c r="AH142" s="935"/>
    </row>
    <row r="143" spans="1:38">
      <c r="A143" s="1115"/>
      <c r="B143" s="931" t="s">
        <v>1623</v>
      </c>
      <c r="C143" s="1267"/>
      <c r="D143" s="932"/>
      <c r="E143" s="933"/>
      <c r="F143" s="932"/>
      <c r="G143" s="933"/>
      <c r="H143" s="934" t="s">
        <v>1658</v>
      </c>
      <c r="I143" s="933"/>
      <c r="J143" s="932"/>
      <c r="K143" s="933"/>
      <c r="L143" s="933"/>
      <c r="M143" s="935"/>
      <c r="N143" s="935"/>
      <c r="O143" s="935"/>
      <c r="P143" s="935"/>
      <c r="Q143" s="935"/>
      <c r="R143" s="935"/>
      <c r="S143" s="935"/>
      <c r="T143" s="932"/>
      <c r="U143" s="935"/>
      <c r="V143" s="933"/>
      <c r="W143" s="935"/>
      <c r="X143" s="935"/>
      <c r="Y143" s="935"/>
      <c r="Z143" s="935"/>
      <c r="AA143" s="935"/>
      <c r="AB143" s="935"/>
      <c r="AC143" s="935"/>
      <c r="AD143" s="935"/>
      <c r="AE143" s="935"/>
      <c r="AF143" s="935"/>
      <c r="AG143" s="935"/>
      <c r="AH143" s="935"/>
    </row>
    <row r="144" spans="1:38">
      <c r="A144" s="1115"/>
      <c r="B144" s="931" t="s">
        <v>1624</v>
      </c>
      <c r="C144" s="1267"/>
      <c r="D144" s="932"/>
      <c r="E144" s="933"/>
      <c r="F144" s="932"/>
      <c r="G144" s="932"/>
      <c r="H144" s="932"/>
      <c r="I144" s="934" t="s">
        <v>1658</v>
      </c>
      <c r="J144" s="932"/>
      <c r="K144" s="933"/>
      <c r="L144" s="933"/>
      <c r="M144" s="935"/>
      <c r="N144" s="935"/>
      <c r="O144" s="935"/>
      <c r="P144" s="935"/>
      <c r="Q144" s="935"/>
      <c r="R144" s="935"/>
      <c r="S144" s="935"/>
      <c r="T144" s="932"/>
      <c r="U144" s="935"/>
      <c r="V144" s="933"/>
      <c r="W144" s="935"/>
      <c r="X144" s="935"/>
      <c r="Y144" s="935"/>
      <c r="Z144" s="935"/>
      <c r="AA144" s="935"/>
      <c r="AB144" s="935"/>
      <c r="AC144" s="935"/>
      <c r="AD144" s="935"/>
      <c r="AE144" s="935"/>
      <c r="AF144" s="935"/>
      <c r="AG144" s="935"/>
      <c r="AH144" s="935"/>
    </row>
    <row r="145" spans="1:34">
      <c r="A145" s="1115"/>
      <c r="B145" s="931" t="s">
        <v>1625</v>
      </c>
      <c r="C145" s="1267"/>
      <c r="D145" s="932"/>
      <c r="E145" s="933"/>
      <c r="F145" s="935"/>
      <c r="G145" s="935"/>
      <c r="H145" s="932"/>
      <c r="I145" s="933"/>
      <c r="J145" s="934" t="s">
        <v>1658</v>
      </c>
      <c r="K145" s="933"/>
      <c r="L145" s="933"/>
      <c r="M145" s="935"/>
      <c r="N145" s="935"/>
      <c r="O145" s="935"/>
      <c r="P145" s="935"/>
      <c r="Q145" s="935"/>
      <c r="R145" s="935"/>
      <c r="S145" s="935"/>
      <c r="T145" s="932"/>
      <c r="U145" s="935"/>
      <c r="V145" s="933"/>
      <c r="W145" s="935"/>
      <c r="X145" s="935"/>
      <c r="Y145" s="935"/>
      <c r="Z145" s="935"/>
      <c r="AA145" s="935"/>
      <c r="AB145" s="935"/>
      <c r="AC145" s="935"/>
      <c r="AD145" s="935"/>
      <c r="AE145" s="935"/>
      <c r="AF145" s="935"/>
      <c r="AG145" s="935"/>
      <c r="AH145" s="935"/>
    </row>
    <row r="146" spans="1:34">
      <c r="A146" s="1115"/>
      <c r="B146" s="931" t="s">
        <v>1626</v>
      </c>
      <c r="C146" s="1267"/>
      <c r="D146" s="935"/>
      <c r="E146" s="935"/>
      <c r="F146" s="935"/>
      <c r="G146" s="935"/>
      <c r="H146" s="932"/>
      <c r="I146" s="933"/>
      <c r="J146" s="932"/>
      <c r="K146" s="932"/>
      <c r="L146" s="933"/>
      <c r="M146" s="934" t="s">
        <v>1658</v>
      </c>
      <c r="N146" s="933"/>
      <c r="O146" s="933"/>
      <c r="P146" s="935"/>
      <c r="Q146" s="935"/>
      <c r="R146" s="935"/>
      <c r="S146" s="935"/>
      <c r="T146" s="932"/>
      <c r="U146" s="935"/>
      <c r="V146" s="933"/>
      <c r="W146" s="935"/>
      <c r="X146" s="935"/>
      <c r="Y146" s="935"/>
      <c r="Z146" s="935"/>
      <c r="AA146" s="935"/>
      <c r="AB146" s="935"/>
      <c r="AC146" s="935"/>
      <c r="AD146" s="935"/>
      <c r="AE146" s="935"/>
      <c r="AF146" s="935"/>
      <c r="AG146" s="935"/>
      <c r="AH146" s="935"/>
    </row>
    <row r="147" spans="1:34">
      <c r="A147" s="1115"/>
      <c r="B147" s="931" t="s">
        <v>1627</v>
      </c>
      <c r="C147" s="1267"/>
      <c r="D147" s="935"/>
      <c r="E147" s="935"/>
      <c r="F147" s="935"/>
      <c r="G147" s="935"/>
      <c r="H147" s="932"/>
      <c r="I147" s="933"/>
      <c r="J147" s="935"/>
      <c r="K147" s="932"/>
      <c r="L147" s="932"/>
      <c r="M147" s="933"/>
      <c r="N147" s="934" t="s">
        <v>1658</v>
      </c>
      <c r="O147" s="933"/>
      <c r="P147" s="933"/>
      <c r="Q147" s="933"/>
      <c r="R147" s="933"/>
      <c r="S147" s="935"/>
      <c r="T147" s="932"/>
      <c r="U147" s="935"/>
      <c r="V147" s="933"/>
      <c r="W147" s="935"/>
      <c r="X147" s="935"/>
      <c r="Y147" s="935"/>
      <c r="Z147" s="935"/>
      <c r="AA147" s="935"/>
      <c r="AB147" s="935"/>
      <c r="AC147" s="935"/>
      <c r="AD147" s="935"/>
      <c r="AE147" s="935"/>
      <c r="AF147" s="935"/>
      <c r="AG147" s="935"/>
      <c r="AH147" s="935"/>
    </row>
    <row r="148" spans="1:34">
      <c r="A148" s="1115"/>
      <c r="B148" s="931" t="s">
        <v>1628</v>
      </c>
      <c r="C148" s="1267"/>
      <c r="D148" s="935"/>
      <c r="E148" s="935"/>
      <c r="F148" s="935"/>
      <c r="G148" s="935"/>
      <c r="H148" s="935"/>
      <c r="I148" s="935"/>
      <c r="J148" s="935"/>
      <c r="K148" s="932"/>
      <c r="L148" s="933"/>
      <c r="M148" s="932"/>
      <c r="N148" s="933"/>
      <c r="O148" s="934" t="s">
        <v>1658</v>
      </c>
      <c r="P148" s="933"/>
      <c r="Q148" s="932"/>
      <c r="R148" s="933"/>
      <c r="S148" s="933"/>
      <c r="T148" s="932"/>
      <c r="U148" s="935"/>
      <c r="V148" s="933"/>
      <c r="W148" s="935"/>
      <c r="X148" s="935"/>
      <c r="Y148" s="935"/>
      <c r="Z148" s="935"/>
      <c r="AA148" s="935"/>
      <c r="AB148" s="935"/>
      <c r="AC148" s="935"/>
      <c r="AD148" s="935"/>
      <c r="AE148" s="935"/>
      <c r="AF148" s="935"/>
      <c r="AG148" s="935"/>
      <c r="AH148" s="935"/>
    </row>
    <row r="149" spans="1:34">
      <c r="A149" s="1115"/>
      <c r="B149" s="931" t="s">
        <v>1629</v>
      </c>
      <c r="C149" s="1267"/>
      <c r="D149" s="935"/>
      <c r="E149" s="935"/>
      <c r="F149" s="935"/>
      <c r="G149" s="935"/>
      <c r="H149" s="935"/>
      <c r="I149" s="935"/>
      <c r="J149" s="935"/>
      <c r="K149" s="932"/>
      <c r="L149" s="933"/>
      <c r="M149" s="932"/>
      <c r="N149" s="932"/>
      <c r="O149" s="932"/>
      <c r="P149" s="932"/>
      <c r="Q149" s="932"/>
      <c r="R149" s="933"/>
      <c r="S149" s="933"/>
      <c r="T149" s="932"/>
      <c r="U149" s="934" t="s">
        <v>1658</v>
      </c>
      <c r="V149" s="933"/>
      <c r="W149" s="935"/>
      <c r="X149" s="935"/>
      <c r="Y149" s="935"/>
      <c r="Z149" s="935"/>
      <c r="AA149" s="935"/>
      <c r="AB149" s="935"/>
      <c r="AC149" s="935"/>
      <c r="AD149" s="935"/>
      <c r="AE149" s="935"/>
      <c r="AF149" s="935"/>
      <c r="AG149" s="935"/>
      <c r="AH149" s="935"/>
    </row>
    <row r="150" spans="1:34">
      <c r="A150" s="1116"/>
      <c r="B150" s="931" t="s">
        <v>1630</v>
      </c>
      <c r="C150" s="1267"/>
      <c r="D150" s="935"/>
      <c r="E150" s="935"/>
      <c r="F150" s="935"/>
      <c r="G150" s="935"/>
      <c r="H150" s="935"/>
      <c r="I150" s="935"/>
      <c r="J150" s="935"/>
      <c r="K150" s="932"/>
      <c r="L150" s="933"/>
      <c r="M150" s="935"/>
      <c r="N150" s="935"/>
      <c r="O150" s="932"/>
      <c r="P150" s="933"/>
      <c r="Q150" s="932"/>
      <c r="R150" s="933"/>
      <c r="S150" s="933"/>
      <c r="T150" s="932"/>
      <c r="U150" s="935"/>
      <c r="V150" s="934" t="s">
        <v>1658</v>
      </c>
      <c r="W150" s="935"/>
      <c r="X150" s="935"/>
      <c r="Y150" s="935"/>
      <c r="Z150" s="935"/>
      <c r="AA150" s="935"/>
      <c r="AB150" s="935"/>
      <c r="AC150" s="935"/>
      <c r="AD150" s="935"/>
      <c r="AE150" s="935"/>
      <c r="AF150" s="935"/>
      <c r="AG150" s="935"/>
      <c r="AH150" s="935"/>
    </row>
    <row r="151" spans="1:34" ht="6" customHeight="1">
      <c r="A151" s="903"/>
      <c r="B151" s="904"/>
      <c r="C151" s="905"/>
      <c r="D151" s="661"/>
      <c r="E151" s="661"/>
      <c r="F151" s="906"/>
      <c r="G151" s="661"/>
      <c r="H151" s="661"/>
      <c r="I151" s="661"/>
      <c r="J151" s="661"/>
      <c r="K151" s="661"/>
      <c r="L151" s="661"/>
      <c r="M151" s="661"/>
      <c r="N151" s="661"/>
      <c r="O151" s="661"/>
      <c r="P151" s="661"/>
      <c r="Q151" s="661"/>
      <c r="R151" s="661"/>
      <c r="S151" s="661"/>
      <c r="T151" s="661"/>
      <c r="U151" s="661"/>
      <c r="V151" s="661"/>
      <c r="W151" s="661"/>
      <c r="X151" s="661"/>
      <c r="Y151" s="661"/>
      <c r="Z151" s="661"/>
      <c r="AA151" s="661"/>
      <c r="AB151" s="661"/>
      <c r="AC151" s="661"/>
      <c r="AD151" s="661"/>
      <c r="AE151" s="661"/>
      <c r="AF151" s="661"/>
      <c r="AG151" s="661"/>
      <c r="AH151" s="661"/>
    </row>
    <row r="152" spans="1:34">
      <c r="B152" s="247" t="s">
        <v>1691</v>
      </c>
      <c r="C152" s="896"/>
    </row>
    <row r="178" spans="1:38" ht="15.75">
      <c r="A178" s="1117" t="s">
        <v>3</v>
      </c>
      <c r="B178" s="1117"/>
      <c r="C178" s="1117"/>
      <c r="D178" s="1117"/>
      <c r="E178" s="1117"/>
      <c r="F178" s="1117"/>
      <c r="G178" s="1117"/>
      <c r="H178" s="1117"/>
      <c r="I178" s="1117"/>
      <c r="J178" s="1117"/>
      <c r="K178" s="1117"/>
      <c r="L178" s="1117"/>
      <c r="M178" s="1117"/>
      <c r="N178" s="1117"/>
      <c r="O178" s="1117"/>
      <c r="P178" s="1117"/>
      <c r="Q178" s="1117"/>
      <c r="R178" s="1117"/>
      <c r="S178" s="1117"/>
      <c r="T178" s="1117"/>
      <c r="U178" s="1117"/>
      <c r="V178" s="1117"/>
      <c r="W178" s="1117"/>
      <c r="X178" s="1117"/>
      <c r="Y178" s="1117"/>
      <c r="Z178" s="1117"/>
      <c r="AA178" s="1117"/>
      <c r="AB178" s="1117"/>
      <c r="AC178" s="1117"/>
      <c r="AD178" s="1117"/>
      <c r="AE178" s="1117"/>
      <c r="AF178" s="1117"/>
      <c r="AG178" s="1117"/>
      <c r="AH178" s="1117"/>
    </row>
    <row r="179" spans="1:38" ht="15.75">
      <c r="A179" s="1117" t="s">
        <v>1586</v>
      </c>
      <c r="B179" s="1117"/>
      <c r="C179" s="1117"/>
      <c r="D179" s="1117"/>
      <c r="E179" s="1117"/>
      <c r="F179" s="1117"/>
      <c r="G179" s="1117"/>
      <c r="H179" s="1117"/>
      <c r="I179" s="1117"/>
      <c r="J179" s="1117"/>
      <c r="K179" s="1117"/>
      <c r="L179" s="1117"/>
      <c r="M179" s="1117"/>
      <c r="N179" s="1117"/>
      <c r="O179" s="1117"/>
      <c r="P179" s="1117"/>
      <c r="Q179" s="1117"/>
      <c r="R179" s="1117"/>
      <c r="S179" s="1117"/>
      <c r="T179" s="1117"/>
      <c r="U179" s="1117"/>
      <c r="V179" s="1117"/>
      <c r="W179" s="1117"/>
      <c r="X179" s="1117"/>
      <c r="Y179" s="1117"/>
      <c r="Z179" s="1117"/>
      <c r="AA179" s="1117"/>
      <c r="AB179" s="1117"/>
      <c r="AC179" s="1117"/>
      <c r="AD179" s="1117"/>
      <c r="AE179" s="1117"/>
      <c r="AF179" s="1117"/>
      <c r="AG179" s="1117"/>
      <c r="AH179" s="1117"/>
    </row>
    <row r="180" spans="1:38" ht="15.75">
      <c r="A180" s="1117" t="s">
        <v>1666</v>
      </c>
      <c r="B180" s="1117"/>
      <c r="C180" s="1117"/>
      <c r="D180" s="1117"/>
      <c r="E180" s="1117"/>
      <c r="F180" s="1117"/>
      <c r="G180" s="1117"/>
      <c r="H180" s="1117"/>
      <c r="I180" s="1117"/>
      <c r="J180" s="1117"/>
      <c r="K180" s="1117"/>
      <c r="L180" s="1117"/>
      <c r="M180" s="1117"/>
      <c r="N180" s="1117"/>
      <c r="O180" s="1117"/>
      <c r="P180" s="1117"/>
      <c r="Q180" s="1117"/>
      <c r="R180" s="1117"/>
      <c r="S180" s="1117"/>
      <c r="T180" s="1117"/>
      <c r="U180" s="1117"/>
      <c r="V180" s="1117"/>
      <c r="W180" s="1117"/>
      <c r="X180" s="1117"/>
      <c r="Y180" s="1117"/>
      <c r="Z180" s="1117"/>
      <c r="AA180" s="1117"/>
      <c r="AB180" s="1117"/>
      <c r="AC180" s="1117"/>
      <c r="AD180" s="1117"/>
      <c r="AE180" s="1117"/>
      <c r="AF180" s="1117"/>
      <c r="AG180" s="1117"/>
      <c r="AH180" s="1117"/>
    </row>
    <row r="181" spans="1:38" ht="15.75">
      <c r="A181" s="1117" t="s">
        <v>1587</v>
      </c>
      <c r="B181" s="1117"/>
      <c r="C181" s="1117"/>
      <c r="D181" s="1117"/>
      <c r="E181" s="1117"/>
      <c r="F181" s="1117"/>
      <c r="G181" s="1117"/>
      <c r="H181" s="1117"/>
      <c r="I181" s="1117"/>
      <c r="J181" s="1117"/>
      <c r="K181" s="1117"/>
      <c r="L181" s="1117"/>
      <c r="M181" s="1117"/>
      <c r="N181" s="1117"/>
      <c r="O181" s="1117"/>
      <c r="P181" s="1117"/>
      <c r="Q181" s="1117"/>
      <c r="R181" s="1117"/>
      <c r="S181" s="1117"/>
      <c r="T181" s="1117"/>
      <c r="U181" s="1117"/>
      <c r="V181" s="1117"/>
      <c r="W181" s="1117"/>
      <c r="X181" s="1117"/>
      <c r="Y181" s="1117"/>
      <c r="Z181" s="1117"/>
      <c r="AA181" s="1117"/>
      <c r="AB181" s="1117"/>
      <c r="AC181" s="1117"/>
      <c r="AD181" s="1117"/>
      <c r="AE181" s="1117"/>
      <c r="AF181" s="1117"/>
      <c r="AG181" s="1117"/>
      <c r="AH181" s="1117"/>
    </row>
    <row r="182" spans="1:38" ht="15.75">
      <c r="A182" s="1117" t="s">
        <v>1667</v>
      </c>
      <c r="B182" s="1117"/>
      <c r="C182" s="1117"/>
      <c r="D182" s="1117"/>
      <c r="E182" s="1117"/>
      <c r="F182" s="1117"/>
      <c r="G182" s="1117"/>
      <c r="H182" s="1117"/>
      <c r="I182" s="1117"/>
      <c r="J182" s="1117"/>
      <c r="K182" s="1117"/>
      <c r="L182" s="1117"/>
      <c r="M182" s="1117"/>
      <c r="N182" s="1117"/>
      <c r="O182" s="1117"/>
      <c r="P182" s="1117"/>
      <c r="Q182" s="1117"/>
      <c r="R182" s="1117"/>
      <c r="S182" s="1117"/>
      <c r="T182" s="1117"/>
      <c r="U182" s="1117"/>
      <c r="V182" s="1117"/>
      <c r="W182" s="1117"/>
      <c r="X182" s="1117"/>
      <c r="Y182" s="1117"/>
      <c r="Z182" s="1117"/>
      <c r="AA182" s="1117"/>
      <c r="AB182" s="1117"/>
      <c r="AC182" s="1117"/>
      <c r="AD182" s="1117"/>
      <c r="AE182" s="1117"/>
      <c r="AF182" s="1117"/>
      <c r="AG182" s="1117"/>
      <c r="AH182" s="1117"/>
    </row>
    <row r="183" spans="1:38" ht="15.75">
      <c r="A183" s="915" t="s">
        <v>1608</v>
      </c>
      <c r="B183" s="976"/>
      <c r="C183" s="976"/>
      <c r="D183" s="976"/>
      <c r="E183" s="976"/>
      <c r="F183" s="976"/>
      <c r="G183" s="976"/>
      <c r="H183" s="976"/>
      <c r="I183" s="976"/>
      <c r="J183" s="976"/>
      <c r="K183" s="976"/>
      <c r="L183" s="976"/>
      <c r="M183" s="976"/>
      <c r="N183" s="976"/>
      <c r="O183" s="976"/>
      <c r="P183" s="976"/>
      <c r="Q183" s="976"/>
      <c r="R183" s="976"/>
      <c r="S183" s="976"/>
      <c r="T183" s="976"/>
      <c r="U183" s="976"/>
      <c r="V183" s="976"/>
      <c r="W183" s="976"/>
      <c r="X183" s="976"/>
      <c r="Y183" s="976"/>
      <c r="Z183" s="976"/>
      <c r="AA183" s="976"/>
      <c r="AB183" s="976"/>
      <c r="AC183" s="976"/>
      <c r="AD183" s="976"/>
      <c r="AE183" s="976"/>
      <c r="AF183" s="976"/>
      <c r="AG183" s="976"/>
      <c r="AH183" s="976"/>
    </row>
    <row r="184" spans="1:38" ht="15.75">
      <c r="A184" s="902" t="s">
        <v>1681</v>
      </c>
      <c r="J184" s="976"/>
      <c r="K184" s="976"/>
      <c r="L184" s="976"/>
      <c r="M184" s="976"/>
      <c r="N184" s="976"/>
      <c r="O184" s="976"/>
      <c r="P184" s="976"/>
      <c r="Q184" s="976"/>
      <c r="R184" s="976"/>
      <c r="S184" s="976"/>
      <c r="T184" s="976"/>
      <c r="U184" s="976"/>
      <c r="V184" s="976"/>
      <c r="W184" s="976"/>
      <c r="X184" s="976"/>
      <c r="Y184" s="976"/>
      <c r="Z184" s="976"/>
      <c r="AA184" s="976"/>
      <c r="AB184" s="976"/>
      <c r="AC184" s="976"/>
      <c r="AD184" s="976"/>
      <c r="AE184" s="976"/>
      <c r="AF184" s="976"/>
      <c r="AG184" s="976"/>
      <c r="AH184" s="976"/>
    </row>
    <row r="185" spans="1:38">
      <c r="A185" s="1130" t="s">
        <v>129</v>
      </c>
      <c r="B185" s="1273" t="s">
        <v>1610</v>
      </c>
      <c r="C185" s="986" t="s">
        <v>1618</v>
      </c>
      <c r="D185" s="1276" t="s">
        <v>1619</v>
      </c>
      <c r="E185" s="1276"/>
      <c r="F185" s="1276"/>
      <c r="G185" s="1276"/>
      <c r="H185" s="1276"/>
      <c r="I185" s="1276"/>
      <c r="J185" s="1276"/>
      <c r="K185" s="1276"/>
      <c r="L185" s="1276"/>
      <c r="M185" s="1276"/>
      <c r="N185" s="1276"/>
      <c r="O185" s="1276"/>
      <c r="P185" s="1276"/>
      <c r="Q185" s="1276"/>
      <c r="R185" s="1276"/>
      <c r="S185" s="1276"/>
      <c r="T185" s="1276"/>
      <c r="U185" s="1276"/>
      <c r="V185" s="1276"/>
      <c r="W185" s="1276"/>
      <c r="X185" s="1276"/>
      <c r="Y185" s="1276"/>
      <c r="Z185" s="1276"/>
      <c r="AA185" s="1276"/>
      <c r="AB185" s="1276"/>
      <c r="AC185" s="1276"/>
      <c r="AD185" s="1276"/>
      <c r="AE185" s="1276"/>
      <c r="AF185" s="1276"/>
      <c r="AG185" s="1276"/>
      <c r="AH185" s="1276"/>
    </row>
    <row r="186" spans="1:38" ht="15" customHeight="1">
      <c r="A186" s="1131"/>
      <c r="B186" s="1274"/>
      <c r="C186" s="1160">
        <v>42430</v>
      </c>
      <c r="D186" s="975" t="s">
        <v>1613</v>
      </c>
      <c r="E186" s="975" t="s">
        <v>1614</v>
      </c>
      <c r="F186" s="975" t="s">
        <v>1615</v>
      </c>
      <c r="G186" s="954" t="s">
        <v>1616</v>
      </c>
      <c r="H186" s="954" t="s">
        <v>1617</v>
      </c>
      <c r="I186" s="975" t="s">
        <v>1611</v>
      </c>
      <c r="J186" s="975" t="s">
        <v>1612</v>
      </c>
      <c r="K186" s="975" t="s">
        <v>1613</v>
      </c>
      <c r="L186" s="975" t="s">
        <v>1614</v>
      </c>
      <c r="M186" s="975" t="s">
        <v>1615</v>
      </c>
      <c r="N186" s="954" t="s">
        <v>1616</v>
      </c>
      <c r="O186" s="954" t="s">
        <v>1617</v>
      </c>
      <c r="P186" s="975" t="s">
        <v>1611</v>
      </c>
      <c r="Q186" s="975" t="s">
        <v>1612</v>
      </c>
      <c r="R186" s="975" t="s">
        <v>1613</v>
      </c>
      <c r="S186" s="975" t="s">
        <v>1614</v>
      </c>
      <c r="T186" s="954" t="s">
        <v>1615</v>
      </c>
      <c r="U186" s="954" t="s">
        <v>1616</v>
      </c>
      <c r="V186" s="954" t="s">
        <v>1617</v>
      </c>
      <c r="W186" s="975" t="s">
        <v>1611</v>
      </c>
      <c r="X186" s="975" t="s">
        <v>1612</v>
      </c>
      <c r="Y186" s="975" t="s">
        <v>1613</v>
      </c>
      <c r="Z186" s="975" t="s">
        <v>1614</v>
      </c>
      <c r="AA186" s="975" t="s">
        <v>1615</v>
      </c>
      <c r="AB186" s="954" t="s">
        <v>1616</v>
      </c>
      <c r="AC186" s="954" t="s">
        <v>1617</v>
      </c>
      <c r="AD186" s="975" t="s">
        <v>1611</v>
      </c>
      <c r="AE186" s="975" t="s">
        <v>1612</v>
      </c>
      <c r="AF186" s="975" t="s">
        <v>1613</v>
      </c>
      <c r="AG186" s="975" t="s">
        <v>1614</v>
      </c>
      <c r="AH186" s="975" t="s">
        <v>1615</v>
      </c>
      <c r="AI186" s="893"/>
      <c r="AJ186" s="893"/>
      <c r="AK186" s="893"/>
      <c r="AL186" s="893"/>
    </row>
    <row r="187" spans="1:38" ht="15" customHeight="1">
      <c r="A187" s="1132"/>
      <c r="B187" s="1275"/>
      <c r="C187" s="1161"/>
      <c r="D187" s="894">
        <v>1</v>
      </c>
      <c r="E187" s="894">
        <v>2</v>
      </c>
      <c r="F187" s="894">
        <v>3</v>
      </c>
      <c r="G187" s="954">
        <v>4</v>
      </c>
      <c r="H187" s="954">
        <v>5</v>
      </c>
      <c r="I187" s="975">
        <v>6</v>
      </c>
      <c r="J187" s="975">
        <v>7</v>
      </c>
      <c r="K187" s="975">
        <v>8</v>
      </c>
      <c r="L187" s="975">
        <v>9</v>
      </c>
      <c r="M187" s="975">
        <v>10</v>
      </c>
      <c r="N187" s="954">
        <v>11</v>
      </c>
      <c r="O187" s="954">
        <v>12</v>
      </c>
      <c r="P187" s="975">
        <v>13</v>
      </c>
      <c r="Q187" s="975">
        <v>14</v>
      </c>
      <c r="R187" s="975">
        <v>15</v>
      </c>
      <c r="S187" s="975">
        <v>16</v>
      </c>
      <c r="T187" s="954">
        <v>17</v>
      </c>
      <c r="U187" s="954">
        <v>18</v>
      </c>
      <c r="V187" s="954">
        <v>19</v>
      </c>
      <c r="W187" s="975">
        <v>20</v>
      </c>
      <c r="X187" s="975">
        <v>21</v>
      </c>
      <c r="Y187" s="975">
        <v>22</v>
      </c>
      <c r="Z187" s="975">
        <v>23</v>
      </c>
      <c r="AA187" s="975">
        <v>24</v>
      </c>
      <c r="AB187" s="954">
        <v>25</v>
      </c>
      <c r="AC187" s="954">
        <v>26</v>
      </c>
      <c r="AD187" s="975">
        <v>27</v>
      </c>
      <c r="AE187" s="975">
        <v>28</v>
      </c>
      <c r="AF187" s="975">
        <v>29</v>
      </c>
      <c r="AG187" s="975">
        <v>30</v>
      </c>
      <c r="AH187" s="975">
        <v>31</v>
      </c>
      <c r="AI187" s="893"/>
      <c r="AJ187" s="893"/>
      <c r="AK187" s="893"/>
      <c r="AL187" s="893"/>
    </row>
    <row r="188" spans="1:38">
      <c r="A188" s="1114">
        <v>13</v>
      </c>
      <c r="B188" s="931" t="s">
        <v>1609</v>
      </c>
      <c r="C188" s="1267">
        <v>42430</v>
      </c>
      <c r="D188" s="934" t="s">
        <v>1657</v>
      </c>
      <c r="E188" s="933"/>
      <c r="F188" s="932"/>
      <c r="G188" s="933"/>
      <c r="H188" s="933"/>
      <c r="I188" s="933"/>
      <c r="J188" s="933"/>
      <c r="K188" s="933"/>
      <c r="L188" s="933"/>
      <c r="M188" s="933"/>
      <c r="N188" s="933"/>
      <c r="O188" s="933"/>
      <c r="P188" s="933"/>
      <c r="Q188" s="933"/>
      <c r="R188" s="933"/>
      <c r="S188" s="933"/>
      <c r="T188" s="933"/>
      <c r="U188" s="933"/>
      <c r="V188" s="933"/>
      <c r="W188" s="933"/>
      <c r="X188" s="933"/>
      <c r="Y188" s="933"/>
      <c r="Z188" s="933"/>
      <c r="AA188" s="933"/>
      <c r="AB188" s="933"/>
      <c r="AC188" s="933"/>
      <c r="AD188" s="933"/>
      <c r="AE188" s="933"/>
      <c r="AF188" s="933"/>
      <c r="AG188" s="933"/>
      <c r="AH188" s="933"/>
    </row>
    <row r="189" spans="1:38">
      <c r="A189" s="1115"/>
      <c r="B189" s="931" t="s">
        <v>1622</v>
      </c>
      <c r="C189" s="1267"/>
      <c r="D189" s="932"/>
      <c r="E189" s="934" t="s">
        <v>1657</v>
      </c>
      <c r="F189" s="932"/>
      <c r="G189" s="932"/>
      <c r="H189" s="933"/>
      <c r="I189" s="932"/>
      <c r="J189" s="933"/>
      <c r="K189" s="933"/>
      <c r="L189" s="933"/>
      <c r="M189" s="933"/>
      <c r="N189" s="933"/>
      <c r="O189" s="933"/>
      <c r="P189" s="933"/>
      <c r="Q189" s="933"/>
      <c r="R189" s="933"/>
      <c r="S189" s="933"/>
      <c r="T189" s="933"/>
      <c r="U189" s="933"/>
      <c r="V189" s="933"/>
      <c r="W189" s="933"/>
      <c r="X189" s="933"/>
      <c r="Y189" s="933"/>
      <c r="Z189" s="933"/>
      <c r="AA189" s="933"/>
      <c r="AB189" s="933"/>
      <c r="AC189" s="933"/>
      <c r="AD189" s="933"/>
      <c r="AE189" s="933"/>
      <c r="AF189" s="933"/>
      <c r="AG189" s="933"/>
      <c r="AH189" s="933"/>
    </row>
    <row r="190" spans="1:38">
      <c r="A190" s="1115"/>
      <c r="B190" s="931" t="s">
        <v>1623</v>
      </c>
      <c r="C190" s="1267"/>
      <c r="D190" s="932"/>
      <c r="E190" s="933"/>
      <c r="F190" s="934" t="s">
        <v>1657</v>
      </c>
      <c r="G190" s="932"/>
      <c r="H190" s="932"/>
      <c r="I190" s="932"/>
      <c r="J190" s="933"/>
      <c r="K190" s="933"/>
      <c r="L190" s="933"/>
      <c r="M190" s="933"/>
      <c r="N190" s="933"/>
      <c r="O190" s="933"/>
      <c r="P190" s="933"/>
      <c r="Q190" s="933"/>
      <c r="R190" s="933"/>
      <c r="S190" s="933"/>
      <c r="T190" s="933"/>
      <c r="U190" s="933"/>
      <c r="V190" s="933"/>
      <c r="W190" s="933"/>
      <c r="X190" s="933"/>
      <c r="Y190" s="933"/>
      <c r="Z190" s="933"/>
      <c r="AA190" s="933"/>
      <c r="AB190" s="933"/>
      <c r="AC190" s="933"/>
      <c r="AD190" s="933"/>
      <c r="AE190" s="933"/>
      <c r="AF190" s="933"/>
      <c r="AG190" s="933"/>
      <c r="AH190" s="933"/>
      <c r="AI190" s="661"/>
      <c r="AJ190" s="661"/>
      <c r="AK190" s="661"/>
      <c r="AL190" s="661"/>
    </row>
    <row r="191" spans="1:38">
      <c r="A191" s="1115"/>
      <c r="B191" s="931" t="s">
        <v>1624</v>
      </c>
      <c r="C191" s="1267"/>
      <c r="D191" s="932"/>
      <c r="E191" s="933"/>
      <c r="F191" s="932"/>
      <c r="G191" s="932"/>
      <c r="H191" s="933"/>
      <c r="I191" s="934" t="s">
        <v>1657</v>
      </c>
      <c r="J191" s="933"/>
      <c r="K191" s="933"/>
      <c r="L191" s="933"/>
      <c r="M191" s="933"/>
      <c r="N191" s="933"/>
      <c r="O191" s="933"/>
      <c r="P191" s="933"/>
      <c r="Q191" s="933"/>
      <c r="R191" s="933"/>
      <c r="S191" s="933"/>
      <c r="T191" s="933"/>
      <c r="U191" s="933"/>
      <c r="V191" s="933"/>
      <c r="W191" s="933"/>
      <c r="X191" s="933"/>
      <c r="Y191" s="933"/>
      <c r="Z191" s="933"/>
      <c r="AA191" s="933"/>
      <c r="AB191" s="933"/>
      <c r="AC191" s="933"/>
      <c r="AD191" s="933"/>
      <c r="AE191" s="933"/>
      <c r="AF191" s="933"/>
      <c r="AG191" s="933"/>
      <c r="AH191" s="933"/>
      <c r="AI191" s="661"/>
      <c r="AJ191" s="661"/>
      <c r="AK191" s="661"/>
      <c r="AL191" s="661"/>
    </row>
    <row r="192" spans="1:38">
      <c r="A192" s="1115"/>
      <c r="B192" s="931" t="s">
        <v>1625</v>
      </c>
      <c r="C192" s="1267"/>
      <c r="D192" s="932"/>
      <c r="E192" s="933"/>
      <c r="F192" s="935"/>
      <c r="G192" s="932"/>
      <c r="H192" s="933"/>
      <c r="I192" s="932"/>
      <c r="J192" s="934" t="s">
        <v>1657</v>
      </c>
      <c r="K192" s="932"/>
      <c r="L192" s="933"/>
      <c r="M192" s="933"/>
      <c r="N192" s="933"/>
      <c r="O192" s="933"/>
      <c r="P192" s="933"/>
      <c r="Q192" s="933"/>
      <c r="R192" s="933"/>
      <c r="S192" s="933"/>
      <c r="T192" s="933"/>
      <c r="U192" s="933"/>
      <c r="V192" s="933"/>
      <c r="W192" s="933"/>
      <c r="X192" s="933"/>
      <c r="Y192" s="933"/>
      <c r="Z192" s="933"/>
      <c r="AA192" s="933"/>
      <c r="AB192" s="933"/>
      <c r="AC192" s="933"/>
      <c r="AD192" s="933"/>
      <c r="AE192" s="933"/>
      <c r="AF192" s="933"/>
      <c r="AG192" s="933"/>
      <c r="AH192" s="933"/>
      <c r="AI192" s="661"/>
      <c r="AJ192" s="661"/>
      <c r="AK192" s="661"/>
      <c r="AL192" s="661"/>
    </row>
    <row r="193" spans="1:34">
      <c r="A193" s="1115"/>
      <c r="B193" s="931" t="s">
        <v>1626</v>
      </c>
      <c r="C193" s="1267"/>
      <c r="D193" s="932"/>
      <c r="E193" s="933"/>
      <c r="F193" s="933"/>
      <c r="G193" s="932"/>
      <c r="H193" s="933"/>
      <c r="I193" s="935"/>
      <c r="J193" s="935"/>
      <c r="K193" s="934" t="s">
        <v>1657</v>
      </c>
      <c r="L193" s="933"/>
      <c r="M193" s="932"/>
      <c r="N193" s="933"/>
      <c r="O193" s="933"/>
      <c r="P193" s="933"/>
      <c r="Q193" s="933"/>
      <c r="R193" s="933"/>
      <c r="S193" s="933"/>
      <c r="T193" s="933"/>
      <c r="U193" s="933"/>
      <c r="V193" s="933"/>
      <c r="W193" s="933"/>
      <c r="X193" s="933"/>
      <c r="Y193" s="933"/>
      <c r="Z193" s="933"/>
      <c r="AA193" s="933"/>
      <c r="AB193" s="933"/>
      <c r="AC193" s="933"/>
      <c r="AD193" s="933"/>
      <c r="AE193" s="933"/>
      <c r="AF193" s="933"/>
      <c r="AG193" s="933"/>
      <c r="AH193" s="933"/>
    </row>
    <row r="194" spans="1:34">
      <c r="A194" s="1115"/>
      <c r="B194" s="931" t="s">
        <v>1627</v>
      </c>
      <c r="C194" s="1267"/>
      <c r="D194" s="935"/>
      <c r="E194" s="935"/>
      <c r="F194" s="935"/>
      <c r="G194" s="935"/>
      <c r="H194" s="935"/>
      <c r="I194" s="935"/>
      <c r="J194" s="935"/>
      <c r="K194" s="932"/>
      <c r="L194" s="934" t="s">
        <v>1657</v>
      </c>
      <c r="M194" s="932"/>
      <c r="N194" s="932"/>
      <c r="O194" s="933"/>
      <c r="P194" s="932"/>
      <c r="Q194" s="933"/>
      <c r="R194" s="933"/>
      <c r="S194" s="935"/>
      <c r="T194" s="935"/>
      <c r="U194" s="935"/>
      <c r="V194" s="935"/>
      <c r="W194" s="935"/>
      <c r="X194" s="935"/>
      <c r="Y194" s="935"/>
      <c r="Z194" s="935"/>
      <c r="AA194" s="935"/>
      <c r="AB194" s="935"/>
      <c r="AC194" s="935"/>
      <c r="AD194" s="935"/>
      <c r="AE194" s="935"/>
      <c r="AF194" s="935"/>
      <c r="AG194" s="935"/>
      <c r="AH194" s="935"/>
    </row>
    <row r="195" spans="1:34">
      <c r="A195" s="1115"/>
      <c r="B195" s="931" t="s">
        <v>1628</v>
      </c>
      <c r="C195" s="1267"/>
      <c r="D195" s="933"/>
      <c r="E195" s="933"/>
      <c r="F195" s="933"/>
      <c r="G195" s="933"/>
      <c r="H195" s="933"/>
      <c r="I195" s="933"/>
      <c r="J195" s="932"/>
      <c r="K195" s="932"/>
      <c r="L195" s="933"/>
      <c r="M195" s="934" t="s">
        <v>1657</v>
      </c>
      <c r="N195" s="932"/>
      <c r="O195" s="932"/>
      <c r="P195" s="932"/>
      <c r="Q195" s="933"/>
      <c r="R195" s="933"/>
      <c r="S195" s="933"/>
      <c r="T195" s="933"/>
      <c r="U195" s="933"/>
      <c r="V195" s="933"/>
      <c r="W195" s="933"/>
      <c r="X195" s="933"/>
      <c r="Y195" s="933"/>
      <c r="Z195" s="933"/>
      <c r="AA195" s="933"/>
      <c r="AB195" s="933"/>
      <c r="AC195" s="933"/>
      <c r="AD195" s="933"/>
      <c r="AE195" s="933"/>
      <c r="AF195" s="933"/>
      <c r="AG195" s="933"/>
      <c r="AH195" s="933"/>
    </row>
    <row r="196" spans="1:34">
      <c r="A196" s="1115"/>
      <c r="B196" s="931" t="s">
        <v>1629</v>
      </c>
      <c r="C196" s="1267"/>
      <c r="D196" s="935"/>
      <c r="E196" s="935"/>
      <c r="F196" s="935"/>
      <c r="G196" s="935"/>
      <c r="H196" s="935"/>
      <c r="I196" s="935"/>
      <c r="J196" s="935"/>
      <c r="K196" s="932"/>
      <c r="L196" s="933"/>
      <c r="M196" s="932"/>
      <c r="N196" s="932"/>
      <c r="O196" s="933"/>
      <c r="P196" s="934" t="s">
        <v>1657</v>
      </c>
      <c r="Q196" s="933"/>
      <c r="R196" s="933"/>
      <c r="S196" s="933"/>
      <c r="T196" s="935"/>
      <c r="U196" s="935"/>
      <c r="V196" s="935"/>
      <c r="W196" s="935"/>
      <c r="X196" s="935"/>
      <c r="Y196" s="935"/>
      <c r="Z196" s="935"/>
      <c r="AA196" s="935"/>
      <c r="AB196" s="935"/>
      <c r="AC196" s="935"/>
      <c r="AD196" s="935"/>
      <c r="AE196" s="935"/>
      <c r="AF196" s="935"/>
      <c r="AG196" s="935"/>
      <c r="AH196" s="935"/>
    </row>
    <row r="197" spans="1:34">
      <c r="A197" s="1116"/>
      <c r="B197" s="931" t="s">
        <v>1630</v>
      </c>
      <c r="C197" s="1267"/>
      <c r="D197" s="935"/>
      <c r="E197" s="935"/>
      <c r="F197" s="935"/>
      <c r="G197" s="935"/>
      <c r="H197" s="935"/>
      <c r="I197" s="935"/>
      <c r="J197" s="935"/>
      <c r="K197" s="932"/>
      <c r="L197" s="933"/>
      <c r="M197" s="935"/>
      <c r="N197" s="932"/>
      <c r="O197" s="933"/>
      <c r="P197" s="932"/>
      <c r="Q197" s="934" t="s">
        <v>1657</v>
      </c>
      <c r="R197" s="932"/>
      <c r="S197" s="933"/>
      <c r="T197" s="933"/>
      <c r="U197" s="935"/>
      <c r="V197" s="935"/>
      <c r="W197" s="935"/>
      <c r="X197" s="935"/>
      <c r="Y197" s="935"/>
      <c r="Z197" s="935"/>
      <c r="AA197" s="935"/>
      <c r="AB197" s="935"/>
      <c r="AC197" s="935"/>
      <c r="AD197" s="935"/>
      <c r="AE197" s="935"/>
      <c r="AF197" s="935"/>
      <c r="AG197" s="935"/>
      <c r="AH197" s="935"/>
    </row>
    <row r="198" spans="1:34">
      <c r="A198" s="1114"/>
      <c r="B198" s="1265"/>
      <c r="C198" s="1263">
        <v>42461</v>
      </c>
      <c r="D198" s="954" t="s">
        <v>1616</v>
      </c>
      <c r="E198" s="954" t="s">
        <v>1617</v>
      </c>
      <c r="F198" s="894" t="s">
        <v>1611</v>
      </c>
      <c r="G198" s="894" t="s">
        <v>1612</v>
      </c>
      <c r="H198" s="894" t="s">
        <v>1613</v>
      </c>
      <c r="I198" s="894" t="s">
        <v>1614</v>
      </c>
      <c r="J198" s="894" t="s">
        <v>1615</v>
      </c>
      <c r="K198" s="954" t="s">
        <v>1616</v>
      </c>
      <c r="L198" s="954" t="s">
        <v>1617</v>
      </c>
      <c r="M198" s="894" t="s">
        <v>1611</v>
      </c>
      <c r="N198" s="894" t="s">
        <v>1612</v>
      </c>
      <c r="O198" s="894" t="s">
        <v>1613</v>
      </c>
      <c r="P198" s="894" t="s">
        <v>1614</v>
      </c>
      <c r="Q198" s="954" t="s">
        <v>1615</v>
      </c>
      <c r="R198" s="954" t="s">
        <v>1616</v>
      </c>
      <c r="S198" s="954" t="s">
        <v>1617</v>
      </c>
      <c r="T198" s="894" t="s">
        <v>1611</v>
      </c>
      <c r="U198" s="894" t="s">
        <v>1612</v>
      </c>
      <c r="V198" s="894" t="s">
        <v>1613</v>
      </c>
      <c r="W198" s="894" t="s">
        <v>1614</v>
      </c>
      <c r="X198" s="894" t="s">
        <v>1615</v>
      </c>
      <c r="Y198" s="954" t="s">
        <v>1616</v>
      </c>
      <c r="Z198" s="954" t="s">
        <v>1617</v>
      </c>
      <c r="AA198" s="894" t="s">
        <v>1611</v>
      </c>
      <c r="AB198" s="894" t="s">
        <v>1612</v>
      </c>
      <c r="AC198" s="894" t="s">
        <v>1613</v>
      </c>
      <c r="AD198" s="894" t="s">
        <v>1614</v>
      </c>
      <c r="AE198" s="894" t="s">
        <v>1615</v>
      </c>
      <c r="AF198" s="954" t="s">
        <v>1616</v>
      </c>
      <c r="AG198" s="954" t="s">
        <v>1617</v>
      </c>
      <c r="AH198" s="894"/>
    </row>
    <row r="199" spans="1:34">
      <c r="A199" s="1116"/>
      <c r="B199" s="1266"/>
      <c r="C199" s="1266"/>
      <c r="D199" s="968">
        <v>1</v>
      </c>
      <c r="E199" s="954">
        <v>2</v>
      </c>
      <c r="F199" s="894">
        <v>3</v>
      </c>
      <c r="G199" s="894">
        <v>4</v>
      </c>
      <c r="H199" s="894">
        <v>5</v>
      </c>
      <c r="I199" s="894">
        <v>6</v>
      </c>
      <c r="J199" s="894">
        <v>7</v>
      </c>
      <c r="K199" s="954">
        <v>8</v>
      </c>
      <c r="L199" s="954">
        <v>9</v>
      </c>
      <c r="M199" s="894">
        <v>10</v>
      </c>
      <c r="N199" s="894">
        <v>11</v>
      </c>
      <c r="O199" s="894">
        <v>12</v>
      </c>
      <c r="P199" s="894">
        <v>13</v>
      </c>
      <c r="Q199" s="954">
        <v>14</v>
      </c>
      <c r="R199" s="954">
        <v>15</v>
      </c>
      <c r="S199" s="954">
        <v>16</v>
      </c>
      <c r="T199" s="894">
        <v>17</v>
      </c>
      <c r="U199" s="894">
        <v>18</v>
      </c>
      <c r="V199" s="894">
        <v>19</v>
      </c>
      <c r="W199" s="894">
        <v>20</v>
      </c>
      <c r="X199" s="894">
        <v>21</v>
      </c>
      <c r="Y199" s="954">
        <v>22</v>
      </c>
      <c r="Z199" s="954">
        <v>23</v>
      </c>
      <c r="AA199" s="894">
        <v>24</v>
      </c>
      <c r="AB199" s="894">
        <v>25</v>
      </c>
      <c r="AC199" s="894">
        <v>26</v>
      </c>
      <c r="AD199" s="894">
        <v>27</v>
      </c>
      <c r="AE199" s="894">
        <v>28</v>
      </c>
      <c r="AF199" s="954">
        <v>29</v>
      </c>
      <c r="AG199" s="954">
        <v>30</v>
      </c>
      <c r="AH199" s="894"/>
    </row>
    <row r="200" spans="1:34">
      <c r="A200" s="1114">
        <v>14</v>
      </c>
      <c r="B200" s="931" t="s">
        <v>1609</v>
      </c>
      <c r="C200" s="1267">
        <v>42461</v>
      </c>
      <c r="D200" s="932"/>
      <c r="E200" s="933"/>
      <c r="F200" s="934" t="s">
        <v>1658</v>
      </c>
      <c r="G200" s="933"/>
      <c r="H200" s="933"/>
      <c r="I200" s="935"/>
      <c r="J200" s="935"/>
      <c r="K200" s="935"/>
      <c r="L200" s="935"/>
      <c r="M200" s="935"/>
      <c r="N200" s="935"/>
      <c r="O200" s="935"/>
      <c r="P200" s="935"/>
      <c r="Q200" s="935"/>
      <c r="R200" s="935"/>
      <c r="S200" s="935"/>
      <c r="T200" s="932"/>
      <c r="U200" s="935"/>
      <c r="V200" s="933"/>
      <c r="W200" s="935"/>
      <c r="X200" s="935"/>
      <c r="Y200" s="935"/>
      <c r="Z200" s="935"/>
      <c r="AA200" s="935"/>
      <c r="AB200" s="935"/>
      <c r="AC200" s="935"/>
      <c r="AD200" s="935"/>
      <c r="AE200" s="935"/>
      <c r="AF200" s="935"/>
      <c r="AG200" s="935"/>
      <c r="AH200" s="935"/>
    </row>
    <row r="201" spans="1:34">
      <c r="A201" s="1115"/>
      <c r="B201" s="931" t="s">
        <v>1622</v>
      </c>
      <c r="C201" s="1267"/>
      <c r="D201" s="932"/>
      <c r="E201" s="932"/>
      <c r="F201" s="932"/>
      <c r="G201" s="934" t="s">
        <v>1658</v>
      </c>
      <c r="H201" s="933"/>
      <c r="I201" s="933"/>
      <c r="J201" s="933"/>
      <c r="K201" s="933"/>
      <c r="L201" s="935"/>
      <c r="M201" s="935"/>
      <c r="N201" s="935"/>
      <c r="O201" s="935"/>
      <c r="P201" s="935"/>
      <c r="Q201" s="935"/>
      <c r="R201" s="935"/>
      <c r="S201" s="935"/>
      <c r="T201" s="932"/>
      <c r="U201" s="935"/>
      <c r="V201" s="933"/>
      <c r="W201" s="935"/>
      <c r="X201" s="935"/>
      <c r="Y201" s="935"/>
      <c r="Z201" s="935"/>
      <c r="AA201" s="935"/>
      <c r="AB201" s="935"/>
      <c r="AC201" s="935"/>
      <c r="AD201" s="935"/>
      <c r="AE201" s="935"/>
      <c r="AF201" s="935"/>
      <c r="AG201" s="935"/>
      <c r="AH201" s="935"/>
    </row>
    <row r="202" spans="1:34">
      <c r="A202" s="1115"/>
      <c r="B202" s="931" t="s">
        <v>1623</v>
      </c>
      <c r="C202" s="1267"/>
      <c r="D202" s="932"/>
      <c r="E202" s="933"/>
      <c r="F202" s="932"/>
      <c r="G202" s="933"/>
      <c r="H202" s="934" t="s">
        <v>1658</v>
      </c>
      <c r="I202" s="933"/>
      <c r="J202" s="932"/>
      <c r="K202" s="933"/>
      <c r="L202" s="933"/>
      <c r="M202" s="935"/>
      <c r="N202" s="935"/>
      <c r="O202" s="935"/>
      <c r="P202" s="935"/>
      <c r="Q202" s="935"/>
      <c r="R202" s="935"/>
      <c r="S202" s="935"/>
      <c r="T202" s="932"/>
      <c r="U202" s="935"/>
      <c r="V202" s="933"/>
      <c r="W202" s="935"/>
      <c r="X202" s="935"/>
      <c r="Y202" s="935"/>
      <c r="Z202" s="935"/>
      <c r="AA202" s="935"/>
      <c r="AB202" s="935"/>
      <c r="AC202" s="935"/>
      <c r="AD202" s="935"/>
      <c r="AE202" s="935"/>
      <c r="AF202" s="935"/>
      <c r="AG202" s="935"/>
      <c r="AH202" s="935"/>
    </row>
    <row r="203" spans="1:34">
      <c r="A203" s="1115"/>
      <c r="B203" s="931" t="s">
        <v>1624</v>
      </c>
      <c r="C203" s="1267"/>
      <c r="D203" s="932"/>
      <c r="E203" s="933"/>
      <c r="F203" s="932"/>
      <c r="G203" s="932"/>
      <c r="H203" s="932"/>
      <c r="I203" s="934" t="s">
        <v>1658</v>
      </c>
      <c r="J203" s="932"/>
      <c r="K203" s="933"/>
      <c r="L203" s="933"/>
      <c r="M203" s="935"/>
      <c r="N203" s="935"/>
      <c r="O203" s="935"/>
      <c r="P203" s="935"/>
      <c r="Q203" s="935"/>
      <c r="R203" s="935"/>
      <c r="S203" s="935"/>
      <c r="T203" s="932"/>
      <c r="U203" s="935"/>
      <c r="V203" s="933"/>
      <c r="W203" s="935"/>
      <c r="X203" s="935"/>
      <c r="Y203" s="935"/>
      <c r="Z203" s="935"/>
      <c r="AA203" s="935"/>
      <c r="AB203" s="935"/>
      <c r="AC203" s="935"/>
      <c r="AD203" s="935"/>
      <c r="AE203" s="935"/>
      <c r="AF203" s="935"/>
      <c r="AG203" s="935"/>
      <c r="AH203" s="935"/>
    </row>
    <row r="204" spans="1:34">
      <c r="A204" s="1115"/>
      <c r="B204" s="931" t="s">
        <v>1625</v>
      </c>
      <c r="C204" s="1267"/>
      <c r="D204" s="932"/>
      <c r="E204" s="933"/>
      <c r="F204" s="935"/>
      <c r="G204" s="935"/>
      <c r="H204" s="932"/>
      <c r="I204" s="933"/>
      <c r="J204" s="934" t="s">
        <v>1658</v>
      </c>
      <c r="K204" s="933"/>
      <c r="L204" s="933"/>
      <c r="M204" s="935"/>
      <c r="N204" s="935"/>
      <c r="O204" s="935"/>
      <c r="P204" s="935"/>
      <c r="Q204" s="935"/>
      <c r="R204" s="935"/>
      <c r="S204" s="935"/>
      <c r="T204" s="932"/>
      <c r="U204" s="935"/>
      <c r="V204" s="933"/>
      <c r="W204" s="935"/>
      <c r="X204" s="935"/>
      <c r="Y204" s="935"/>
      <c r="Z204" s="935"/>
      <c r="AA204" s="935"/>
      <c r="AB204" s="935"/>
      <c r="AC204" s="935"/>
      <c r="AD204" s="935"/>
      <c r="AE204" s="935"/>
      <c r="AF204" s="935"/>
      <c r="AG204" s="935"/>
      <c r="AH204" s="935"/>
    </row>
    <row r="205" spans="1:34">
      <c r="A205" s="1115"/>
      <c r="B205" s="931" t="s">
        <v>1626</v>
      </c>
      <c r="C205" s="1267"/>
      <c r="D205" s="935"/>
      <c r="E205" s="935"/>
      <c r="F205" s="935"/>
      <c r="G205" s="935"/>
      <c r="H205" s="932"/>
      <c r="I205" s="933"/>
      <c r="J205" s="932"/>
      <c r="K205" s="932"/>
      <c r="L205" s="933"/>
      <c r="M205" s="934" t="s">
        <v>1658</v>
      </c>
      <c r="N205" s="933"/>
      <c r="O205" s="933"/>
      <c r="P205" s="935"/>
      <c r="Q205" s="935"/>
      <c r="R205" s="935"/>
      <c r="S205" s="935"/>
      <c r="T205" s="932"/>
      <c r="U205" s="935"/>
      <c r="V205" s="933"/>
      <c r="W205" s="935"/>
      <c r="X205" s="935"/>
      <c r="Y205" s="935"/>
      <c r="Z205" s="935"/>
      <c r="AA205" s="935"/>
      <c r="AB205" s="935"/>
      <c r="AC205" s="935"/>
      <c r="AD205" s="935"/>
      <c r="AE205" s="935"/>
      <c r="AF205" s="935"/>
      <c r="AG205" s="935"/>
      <c r="AH205" s="935"/>
    </row>
    <row r="206" spans="1:34">
      <c r="A206" s="1115"/>
      <c r="B206" s="931" t="s">
        <v>1627</v>
      </c>
      <c r="C206" s="1267"/>
      <c r="D206" s="935"/>
      <c r="E206" s="935"/>
      <c r="F206" s="935"/>
      <c r="G206" s="935"/>
      <c r="H206" s="932"/>
      <c r="I206" s="933"/>
      <c r="J206" s="935"/>
      <c r="K206" s="932"/>
      <c r="L206" s="932"/>
      <c r="M206" s="933"/>
      <c r="N206" s="934" t="s">
        <v>1658</v>
      </c>
      <c r="O206" s="933"/>
      <c r="P206" s="933"/>
      <c r="Q206" s="933"/>
      <c r="R206" s="933"/>
      <c r="S206" s="935"/>
      <c r="T206" s="932"/>
      <c r="U206" s="935"/>
      <c r="V206" s="933"/>
      <c r="W206" s="935"/>
      <c r="X206" s="935"/>
      <c r="Y206" s="935"/>
      <c r="Z206" s="935"/>
      <c r="AA206" s="935"/>
      <c r="AB206" s="935"/>
      <c r="AC206" s="935"/>
      <c r="AD206" s="935"/>
      <c r="AE206" s="935"/>
      <c r="AF206" s="935"/>
      <c r="AG206" s="935"/>
      <c r="AH206" s="935"/>
    </row>
    <row r="207" spans="1:34">
      <c r="A207" s="1115"/>
      <c r="B207" s="931" t="s">
        <v>1628</v>
      </c>
      <c r="C207" s="1267"/>
      <c r="D207" s="935"/>
      <c r="E207" s="935"/>
      <c r="F207" s="935"/>
      <c r="G207" s="935"/>
      <c r="H207" s="935"/>
      <c r="I207" s="935"/>
      <c r="J207" s="935"/>
      <c r="K207" s="932"/>
      <c r="L207" s="933"/>
      <c r="M207" s="932"/>
      <c r="N207" s="933"/>
      <c r="O207" s="934" t="s">
        <v>1658</v>
      </c>
      <c r="P207" s="933"/>
      <c r="Q207" s="932"/>
      <c r="R207" s="933"/>
      <c r="S207" s="933"/>
      <c r="T207" s="932"/>
      <c r="U207" s="935"/>
      <c r="V207" s="933"/>
      <c r="W207" s="935"/>
      <c r="X207" s="935"/>
      <c r="Y207" s="935"/>
      <c r="Z207" s="935"/>
      <c r="AA207" s="935"/>
      <c r="AB207" s="935"/>
      <c r="AC207" s="935"/>
      <c r="AD207" s="935"/>
      <c r="AE207" s="935"/>
      <c r="AF207" s="935"/>
      <c r="AG207" s="935"/>
      <c r="AH207" s="935"/>
    </row>
    <row r="208" spans="1:34">
      <c r="A208" s="1115"/>
      <c r="B208" s="931" t="s">
        <v>1629</v>
      </c>
      <c r="C208" s="1267"/>
      <c r="D208" s="935"/>
      <c r="E208" s="935"/>
      <c r="F208" s="935"/>
      <c r="G208" s="935"/>
      <c r="H208" s="935"/>
      <c r="I208" s="935"/>
      <c r="J208" s="935"/>
      <c r="K208" s="932"/>
      <c r="L208" s="933"/>
      <c r="M208" s="932"/>
      <c r="N208" s="932"/>
      <c r="O208" s="932"/>
      <c r="P208" s="932"/>
      <c r="Q208" s="932"/>
      <c r="R208" s="933"/>
      <c r="S208" s="933"/>
      <c r="T208" s="932"/>
      <c r="U208" s="934" t="s">
        <v>1658</v>
      </c>
      <c r="V208" s="933"/>
      <c r="W208" s="935"/>
      <c r="X208" s="935"/>
      <c r="Y208" s="935"/>
      <c r="Z208" s="935"/>
      <c r="AA208" s="935"/>
      <c r="AB208" s="935"/>
      <c r="AC208" s="935"/>
      <c r="AD208" s="935"/>
      <c r="AE208" s="935"/>
      <c r="AF208" s="935"/>
      <c r="AG208" s="935"/>
      <c r="AH208" s="935"/>
    </row>
    <row r="209" spans="1:34">
      <c r="A209" s="1116"/>
      <c r="B209" s="931" t="s">
        <v>1630</v>
      </c>
      <c r="C209" s="1267"/>
      <c r="D209" s="935"/>
      <c r="E209" s="935"/>
      <c r="F209" s="935"/>
      <c r="G209" s="935"/>
      <c r="H209" s="935"/>
      <c r="I209" s="935"/>
      <c r="J209" s="935"/>
      <c r="K209" s="932"/>
      <c r="L209" s="933"/>
      <c r="M209" s="935"/>
      <c r="N209" s="935"/>
      <c r="O209" s="932"/>
      <c r="P209" s="933"/>
      <c r="Q209" s="932"/>
      <c r="R209" s="933"/>
      <c r="S209" s="933"/>
      <c r="T209" s="932"/>
      <c r="U209" s="935"/>
      <c r="V209" s="934" t="s">
        <v>1658</v>
      </c>
      <c r="W209" s="935"/>
      <c r="X209" s="935"/>
      <c r="Y209" s="935"/>
      <c r="Z209" s="935"/>
      <c r="AA209" s="935"/>
      <c r="AB209" s="935"/>
      <c r="AC209" s="935"/>
      <c r="AD209" s="935"/>
      <c r="AE209" s="935"/>
      <c r="AF209" s="935"/>
      <c r="AG209" s="935"/>
      <c r="AH209" s="935"/>
    </row>
    <row r="210" spans="1:34" ht="8.25" customHeight="1">
      <c r="A210" s="903"/>
      <c r="B210" s="904"/>
      <c r="C210" s="905"/>
      <c r="D210" s="661"/>
      <c r="E210" s="661"/>
      <c r="F210" s="906"/>
      <c r="G210" s="661"/>
      <c r="H210" s="661"/>
      <c r="I210" s="661"/>
      <c r="J210" s="661"/>
      <c r="K210" s="661"/>
      <c r="L210" s="661"/>
      <c r="M210" s="661"/>
      <c r="N210" s="661"/>
      <c r="O210" s="661"/>
      <c r="P210" s="661"/>
      <c r="Q210" s="661"/>
      <c r="R210" s="661"/>
      <c r="S210" s="661"/>
      <c r="T210" s="661"/>
      <c r="U210" s="661"/>
      <c r="V210" s="661"/>
      <c r="W210" s="661"/>
      <c r="X210" s="661"/>
      <c r="Y210" s="661"/>
      <c r="Z210" s="661"/>
      <c r="AA210" s="661"/>
      <c r="AB210" s="661"/>
      <c r="AC210" s="661"/>
      <c r="AD210" s="661"/>
      <c r="AE210" s="661"/>
      <c r="AF210" s="661"/>
      <c r="AG210" s="661"/>
      <c r="AH210" s="661"/>
    </row>
    <row r="211" spans="1:34">
      <c r="B211" s="247" t="s">
        <v>1691</v>
      </c>
      <c r="C211" s="896"/>
    </row>
    <row r="229" spans="1:38" ht="7.5" customHeight="1"/>
    <row r="230" spans="1:38" ht="15.75">
      <c r="A230" s="1117" t="s">
        <v>3</v>
      </c>
      <c r="B230" s="1117"/>
      <c r="C230" s="1117"/>
      <c r="D230" s="1117"/>
      <c r="E230" s="1117"/>
      <c r="F230" s="1117"/>
      <c r="G230" s="1117"/>
      <c r="H230" s="1117"/>
      <c r="I230" s="1117"/>
      <c r="J230" s="1117"/>
      <c r="K230" s="1117"/>
      <c r="L230" s="1117"/>
      <c r="M230" s="1117"/>
      <c r="N230" s="1117"/>
      <c r="O230" s="1117"/>
      <c r="P230" s="1117"/>
      <c r="Q230" s="1117"/>
      <c r="R230" s="1117"/>
      <c r="S230" s="1117"/>
      <c r="T230" s="1117"/>
      <c r="U230" s="1117"/>
      <c r="V230" s="1117"/>
      <c r="W230" s="1117"/>
      <c r="X230" s="1117"/>
      <c r="Y230" s="1117"/>
      <c r="Z230" s="1117"/>
      <c r="AA230" s="1117"/>
      <c r="AB230" s="1117"/>
      <c r="AC230" s="1117"/>
      <c r="AD230" s="1117"/>
      <c r="AE230" s="1117"/>
      <c r="AF230" s="1117"/>
      <c r="AG230" s="1117"/>
      <c r="AH230" s="1117"/>
    </row>
    <row r="231" spans="1:38" ht="15.75">
      <c r="A231" s="1117" t="s">
        <v>1586</v>
      </c>
      <c r="B231" s="1117"/>
      <c r="C231" s="1117"/>
      <c r="D231" s="1117"/>
      <c r="E231" s="1117"/>
      <c r="F231" s="1117"/>
      <c r="G231" s="1117"/>
      <c r="H231" s="1117"/>
      <c r="I231" s="1117"/>
      <c r="J231" s="1117"/>
      <c r="K231" s="1117"/>
      <c r="L231" s="1117"/>
      <c r="M231" s="1117"/>
      <c r="N231" s="1117"/>
      <c r="O231" s="1117"/>
      <c r="P231" s="1117"/>
      <c r="Q231" s="1117"/>
      <c r="R231" s="1117"/>
      <c r="S231" s="1117"/>
      <c r="T231" s="1117"/>
      <c r="U231" s="1117"/>
      <c r="V231" s="1117"/>
      <c r="W231" s="1117"/>
      <c r="X231" s="1117"/>
      <c r="Y231" s="1117"/>
      <c r="Z231" s="1117"/>
      <c r="AA231" s="1117"/>
      <c r="AB231" s="1117"/>
      <c r="AC231" s="1117"/>
      <c r="AD231" s="1117"/>
      <c r="AE231" s="1117"/>
      <c r="AF231" s="1117"/>
      <c r="AG231" s="1117"/>
      <c r="AH231" s="1117"/>
    </row>
    <row r="232" spans="1:38" ht="15.75">
      <c r="A232" s="1117" t="s">
        <v>1666</v>
      </c>
      <c r="B232" s="1117"/>
      <c r="C232" s="1117"/>
      <c r="D232" s="1117"/>
      <c r="E232" s="1117"/>
      <c r="F232" s="1117"/>
      <c r="G232" s="1117"/>
      <c r="H232" s="1117"/>
      <c r="I232" s="1117"/>
      <c r="J232" s="1117"/>
      <c r="K232" s="1117"/>
      <c r="L232" s="1117"/>
      <c r="M232" s="1117"/>
      <c r="N232" s="1117"/>
      <c r="O232" s="1117"/>
      <c r="P232" s="1117"/>
      <c r="Q232" s="1117"/>
      <c r="R232" s="1117"/>
      <c r="S232" s="1117"/>
      <c r="T232" s="1117"/>
      <c r="U232" s="1117"/>
      <c r="V232" s="1117"/>
      <c r="W232" s="1117"/>
      <c r="X232" s="1117"/>
      <c r="Y232" s="1117"/>
      <c r="Z232" s="1117"/>
      <c r="AA232" s="1117"/>
      <c r="AB232" s="1117"/>
      <c r="AC232" s="1117"/>
      <c r="AD232" s="1117"/>
      <c r="AE232" s="1117"/>
      <c r="AF232" s="1117"/>
      <c r="AG232" s="1117"/>
      <c r="AH232" s="1117"/>
    </row>
    <row r="233" spans="1:38" ht="15.75">
      <c r="A233" s="1117" t="s">
        <v>1587</v>
      </c>
      <c r="B233" s="1117"/>
      <c r="C233" s="1117"/>
      <c r="D233" s="1117"/>
      <c r="E233" s="1117"/>
      <c r="F233" s="1117"/>
      <c r="G233" s="1117"/>
      <c r="H233" s="1117"/>
      <c r="I233" s="1117"/>
      <c r="J233" s="1117"/>
      <c r="K233" s="1117"/>
      <c r="L233" s="1117"/>
      <c r="M233" s="1117"/>
      <c r="N233" s="1117"/>
      <c r="O233" s="1117"/>
      <c r="P233" s="1117"/>
      <c r="Q233" s="1117"/>
      <c r="R233" s="1117"/>
      <c r="S233" s="1117"/>
      <c r="T233" s="1117"/>
      <c r="U233" s="1117"/>
      <c r="V233" s="1117"/>
      <c r="W233" s="1117"/>
      <c r="X233" s="1117"/>
      <c r="Y233" s="1117"/>
      <c r="Z233" s="1117"/>
      <c r="AA233" s="1117"/>
      <c r="AB233" s="1117"/>
      <c r="AC233" s="1117"/>
      <c r="AD233" s="1117"/>
      <c r="AE233" s="1117"/>
      <c r="AF233" s="1117"/>
      <c r="AG233" s="1117"/>
      <c r="AH233" s="1117"/>
    </row>
    <row r="234" spans="1:38" ht="15.75">
      <c r="A234" s="1117" t="s">
        <v>1667</v>
      </c>
      <c r="B234" s="1117"/>
      <c r="C234" s="1117"/>
      <c r="D234" s="1117"/>
      <c r="E234" s="1117"/>
      <c r="F234" s="1117"/>
      <c r="G234" s="1117"/>
      <c r="H234" s="1117"/>
      <c r="I234" s="1117"/>
      <c r="J234" s="1117"/>
      <c r="K234" s="1117"/>
      <c r="L234" s="1117"/>
      <c r="M234" s="1117"/>
      <c r="N234" s="1117"/>
      <c r="O234" s="1117"/>
      <c r="P234" s="1117"/>
      <c r="Q234" s="1117"/>
      <c r="R234" s="1117"/>
      <c r="S234" s="1117"/>
      <c r="T234" s="1117"/>
      <c r="U234" s="1117"/>
      <c r="V234" s="1117"/>
      <c r="W234" s="1117"/>
      <c r="X234" s="1117"/>
      <c r="Y234" s="1117"/>
      <c r="Z234" s="1117"/>
      <c r="AA234" s="1117"/>
      <c r="AB234" s="1117"/>
      <c r="AC234" s="1117"/>
      <c r="AD234" s="1117"/>
      <c r="AE234" s="1117"/>
      <c r="AF234" s="1117"/>
      <c r="AG234" s="1117"/>
      <c r="AH234" s="1117"/>
    </row>
    <row r="235" spans="1:38" ht="15.75">
      <c r="A235" s="915" t="s">
        <v>1608</v>
      </c>
      <c r="B235" s="985"/>
      <c r="C235" s="985"/>
      <c r="D235" s="985"/>
      <c r="E235" s="985"/>
      <c r="F235" s="985"/>
      <c r="G235" s="985"/>
      <c r="H235" s="985"/>
      <c r="I235" s="985"/>
      <c r="J235" s="985"/>
      <c r="K235" s="985"/>
      <c r="L235" s="985"/>
      <c r="M235" s="985"/>
      <c r="N235" s="985"/>
      <c r="O235" s="985"/>
      <c r="P235" s="985"/>
      <c r="Q235" s="985"/>
      <c r="R235" s="985"/>
      <c r="S235" s="985"/>
      <c r="T235" s="985"/>
      <c r="U235" s="985"/>
      <c r="V235" s="985"/>
      <c r="W235" s="985"/>
      <c r="X235" s="985"/>
      <c r="Y235" s="985"/>
      <c r="Z235" s="985"/>
      <c r="AA235" s="985"/>
      <c r="AB235" s="985"/>
      <c r="AC235" s="985"/>
      <c r="AD235" s="985"/>
      <c r="AE235" s="985"/>
      <c r="AF235" s="985"/>
      <c r="AG235" s="985"/>
      <c r="AH235" s="985"/>
    </row>
    <row r="236" spans="1:38" ht="15.75">
      <c r="A236" s="902" t="s">
        <v>1682</v>
      </c>
      <c r="K236" s="966"/>
      <c r="L236" s="974"/>
      <c r="M236" s="974"/>
      <c r="N236" s="974"/>
      <c r="O236" s="974"/>
      <c r="P236" s="974"/>
      <c r="Q236" s="974"/>
      <c r="R236" s="974"/>
      <c r="S236" s="974"/>
      <c r="T236" s="974"/>
      <c r="U236" s="974"/>
      <c r="V236" s="974"/>
      <c r="W236" s="974"/>
      <c r="X236" s="974"/>
      <c r="Y236" s="974"/>
      <c r="Z236" s="974"/>
      <c r="AA236" s="974"/>
      <c r="AB236" s="974"/>
      <c r="AC236" s="974"/>
      <c r="AD236" s="974"/>
      <c r="AE236" s="974"/>
      <c r="AF236" s="974"/>
      <c r="AG236" s="974"/>
      <c r="AH236" s="974"/>
    </row>
    <row r="237" spans="1:38">
      <c r="A237" s="1130" t="s">
        <v>129</v>
      </c>
      <c r="B237" s="1273" t="s">
        <v>1610</v>
      </c>
      <c r="C237" s="986" t="s">
        <v>1618</v>
      </c>
      <c r="D237" s="1276" t="s">
        <v>1619</v>
      </c>
      <c r="E237" s="1276"/>
      <c r="F237" s="1276"/>
      <c r="G237" s="1276"/>
      <c r="H237" s="1276"/>
      <c r="I237" s="1276"/>
      <c r="J237" s="1276"/>
      <c r="K237" s="1276"/>
      <c r="L237" s="1276"/>
      <c r="M237" s="1276"/>
      <c r="N237" s="1276"/>
      <c r="O237" s="1276"/>
      <c r="P237" s="1276"/>
      <c r="Q237" s="1276"/>
      <c r="R237" s="1276"/>
      <c r="S237" s="1276"/>
      <c r="T237" s="1276"/>
      <c r="U237" s="1276"/>
      <c r="V237" s="1276"/>
      <c r="W237" s="1276"/>
      <c r="X237" s="1276"/>
      <c r="Y237" s="1276"/>
      <c r="Z237" s="1276"/>
      <c r="AA237" s="1276"/>
      <c r="AB237" s="1276"/>
      <c r="AC237" s="1276"/>
      <c r="AD237" s="1276"/>
      <c r="AE237" s="1276"/>
      <c r="AF237" s="1276"/>
      <c r="AG237" s="1276"/>
      <c r="AH237" s="1276"/>
    </row>
    <row r="238" spans="1:38" ht="15" customHeight="1">
      <c r="A238" s="1131"/>
      <c r="B238" s="1274"/>
      <c r="C238" s="1160">
        <v>42430</v>
      </c>
      <c r="D238" s="984" t="s">
        <v>1613</v>
      </c>
      <c r="E238" s="984" t="s">
        <v>1614</v>
      </c>
      <c r="F238" s="984" t="s">
        <v>1615</v>
      </c>
      <c r="G238" s="954" t="s">
        <v>1616</v>
      </c>
      <c r="H238" s="954" t="s">
        <v>1617</v>
      </c>
      <c r="I238" s="984" t="s">
        <v>1611</v>
      </c>
      <c r="J238" s="984" t="s">
        <v>1612</v>
      </c>
      <c r="K238" s="984" t="s">
        <v>1613</v>
      </c>
      <c r="L238" s="984" t="s">
        <v>1614</v>
      </c>
      <c r="M238" s="984" t="s">
        <v>1615</v>
      </c>
      <c r="N238" s="954" t="s">
        <v>1616</v>
      </c>
      <c r="O238" s="954" t="s">
        <v>1617</v>
      </c>
      <c r="P238" s="984" t="s">
        <v>1611</v>
      </c>
      <c r="Q238" s="984" t="s">
        <v>1612</v>
      </c>
      <c r="R238" s="984" t="s">
        <v>1613</v>
      </c>
      <c r="S238" s="984" t="s">
        <v>1614</v>
      </c>
      <c r="T238" s="954" t="s">
        <v>1615</v>
      </c>
      <c r="U238" s="954" t="s">
        <v>1616</v>
      </c>
      <c r="V238" s="954" t="s">
        <v>1617</v>
      </c>
      <c r="W238" s="984" t="s">
        <v>1611</v>
      </c>
      <c r="X238" s="984" t="s">
        <v>1612</v>
      </c>
      <c r="Y238" s="984" t="s">
        <v>1613</v>
      </c>
      <c r="Z238" s="984" t="s">
        <v>1614</v>
      </c>
      <c r="AA238" s="984" t="s">
        <v>1615</v>
      </c>
      <c r="AB238" s="954" t="s">
        <v>1616</v>
      </c>
      <c r="AC238" s="954" t="s">
        <v>1617</v>
      </c>
      <c r="AD238" s="984" t="s">
        <v>1611</v>
      </c>
      <c r="AE238" s="984" t="s">
        <v>1612</v>
      </c>
      <c r="AF238" s="984" t="s">
        <v>1613</v>
      </c>
      <c r="AG238" s="984" t="s">
        <v>1614</v>
      </c>
      <c r="AH238" s="984" t="s">
        <v>1615</v>
      </c>
      <c r="AI238" s="893"/>
      <c r="AJ238" s="893"/>
      <c r="AK238" s="893"/>
      <c r="AL238" s="893"/>
    </row>
    <row r="239" spans="1:38" ht="15" customHeight="1">
      <c r="A239" s="1132"/>
      <c r="B239" s="1275"/>
      <c r="C239" s="1161"/>
      <c r="D239" s="894">
        <v>1</v>
      </c>
      <c r="E239" s="894">
        <v>2</v>
      </c>
      <c r="F239" s="894">
        <v>3</v>
      </c>
      <c r="G239" s="954">
        <v>4</v>
      </c>
      <c r="H239" s="954">
        <v>5</v>
      </c>
      <c r="I239" s="984">
        <v>6</v>
      </c>
      <c r="J239" s="984">
        <v>7</v>
      </c>
      <c r="K239" s="984">
        <v>8</v>
      </c>
      <c r="L239" s="984">
        <v>9</v>
      </c>
      <c r="M239" s="984">
        <v>10</v>
      </c>
      <c r="N239" s="954">
        <v>11</v>
      </c>
      <c r="O239" s="954">
        <v>12</v>
      </c>
      <c r="P239" s="984">
        <v>13</v>
      </c>
      <c r="Q239" s="984">
        <v>14</v>
      </c>
      <c r="R239" s="984">
        <v>15</v>
      </c>
      <c r="S239" s="984">
        <v>16</v>
      </c>
      <c r="T239" s="954">
        <v>17</v>
      </c>
      <c r="U239" s="954">
        <v>18</v>
      </c>
      <c r="V239" s="954">
        <v>19</v>
      </c>
      <c r="W239" s="984">
        <v>20</v>
      </c>
      <c r="X239" s="984">
        <v>21</v>
      </c>
      <c r="Y239" s="984">
        <v>22</v>
      </c>
      <c r="Z239" s="984">
        <v>23</v>
      </c>
      <c r="AA239" s="984">
        <v>24</v>
      </c>
      <c r="AB239" s="954">
        <v>25</v>
      </c>
      <c r="AC239" s="954">
        <v>26</v>
      </c>
      <c r="AD239" s="984">
        <v>27</v>
      </c>
      <c r="AE239" s="984">
        <v>28</v>
      </c>
      <c r="AF239" s="984">
        <v>29</v>
      </c>
      <c r="AG239" s="984">
        <v>30</v>
      </c>
      <c r="AH239" s="984">
        <v>31</v>
      </c>
      <c r="AI239" s="893"/>
      <c r="AJ239" s="893"/>
      <c r="AK239" s="893"/>
      <c r="AL239" s="893"/>
    </row>
    <row r="240" spans="1:38">
      <c r="A240" s="1136">
        <v>13</v>
      </c>
      <c r="B240" s="931" t="s">
        <v>1609</v>
      </c>
      <c r="C240" s="1263">
        <v>42430</v>
      </c>
      <c r="D240" s="934" t="s">
        <v>1657</v>
      </c>
      <c r="E240" s="933"/>
      <c r="F240" s="932"/>
      <c r="G240" s="933"/>
      <c r="H240" s="933"/>
      <c r="I240" s="933"/>
      <c r="J240" s="933"/>
      <c r="K240" s="933"/>
      <c r="L240" s="933"/>
      <c r="M240" s="933"/>
      <c r="N240" s="933"/>
      <c r="O240" s="933"/>
      <c r="P240" s="933"/>
      <c r="Q240" s="933"/>
      <c r="R240" s="933"/>
      <c r="S240" s="933"/>
      <c r="T240" s="933"/>
      <c r="U240" s="933"/>
      <c r="V240" s="933"/>
      <c r="W240" s="933"/>
      <c r="X240" s="933"/>
      <c r="Y240" s="933"/>
      <c r="Z240" s="933"/>
      <c r="AA240" s="933"/>
      <c r="AB240" s="933"/>
      <c r="AC240" s="933"/>
      <c r="AD240" s="933"/>
      <c r="AE240" s="933"/>
      <c r="AF240" s="933"/>
      <c r="AG240" s="933"/>
      <c r="AH240" s="933"/>
    </row>
    <row r="241" spans="1:38">
      <c r="A241" s="1136"/>
      <c r="B241" s="931" t="s">
        <v>1622</v>
      </c>
      <c r="C241" s="1264"/>
      <c r="D241" s="932"/>
      <c r="E241" s="934" t="s">
        <v>1657</v>
      </c>
      <c r="F241" s="932"/>
      <c r="G241" s="932"/>
      <c r="H241" s="933"/>
      <c r="I241" s="932"/>
      <c r="J241" s="933"/>
      <c r="K241" s="933"/>
      <c r="L241" s="933"/>
      <c r="M241" s="933"/>
      <c r="N241" s="933"/>
      <c r="O241" s="933"/>
      <c r="P241" s="933"/>
      <c r="Q241" s="933"/>
      <c r="R241" s="933"/>
      <c r="S241" s="933"/>
      <c r="T241" s="933"/>
      <c r="U241" s="933"/>
      <c r="V241" s="933"/>
      <c r="W241" s="933"/>
      <c r="X241" s="933"/>
      <c r="Y241" s="933"/>
      <c r="Z241" s="933"/>
      <c r="AA241" s="933"/>
      <c r="AB241" s="933"/>
      <c r="AC241" s="933"/>
      <c r="AD241" s="933"/>
      <c r="AE241" s="933"/>
      <c r="AF241" s="933"/>
      <c r="AG241" s="933"/>
      <c r="AH241" s="933"/>
    </row>
    <row r="242" spans="1:38">
      <c r="A242" s="1136"/>
      <c r="B242" s="931" t="s">
        <v>1623</v>
      </c>
      <c r="C242" s="1264"/>
      <c r="D242" s="932"/>
      <c r="E242" s="933"/>
      <c r="F242" s="934" t="s">
        <v>1657</v>
      </c>
      <c r="G242" s="932"/>
      <c r="H242" s="932"/>
      <c r="I242" s="932"/>
      <c r="J242" s="933"/>
      <c r="K242" s="933"/>
      <c r="L242" s="933"/>
      <c r="M242" s="933"/>
      <c r="N242" s="933"/>
      <c r="O242" s="933"/>
      <c r="P242" s="933"/>
      <c r="Q242" s="933"/>
      <c r="R242" s="933"/>
      <c r="S242" s="933"/>
      <c r="T242" s="933"/>
      <c r="U242" s="933"/>
      <c r="V242" s="933"/>
      <c r="W242" s="933"/>
      <c r="X242" s="933"/>
      <c r="Y242" s="933"/>
      <c r="Z242" s="933"/>
      <c r="AA242" s="933"/>
      <c r="AB242" s="933"/>
      <c r="AC242" s="933"/>
      <c r="AD242" s="933"/>
      <c r="AE242" s="933"/>
      <c r="AF242" s="933"/>
      <c r="AG242" s="933"/>
      <c r="AH242" s="933"/>
      <c r="AI242" s="661"/>
      <c r="AJ242" s="661"/>
      <c r="AK242" s="661"/>
      <c r="AL242" s="661"/>
    </row>
    <row r="243" spans="1:38">
      <c r="A243" s="1136"/>
      <c r="B243" s="931" t="s">
        <v>1624</v>
      </c>
      <c r="C243" s="1264"/>
      <c r="D243" s="932"/>
      <c r="E243" s="933"/>
      <c r="F243" s="932"/>
      <c r="G243" s="932"/>
      <c r="H243" s="933"/>
      <c r="I243" s="934" t="s">
        <v>1657</v>
      </c>
      <c r="J243" s="933"/>
      <c r="K243" s="933"/>
      <c r="L243" s="933"/>
      <c r="M243" s="933"/>
      <c r="N243" s="933"/>
      <c r="O243" s="933"/>
      <c r="P243" s="933"/>
      <c r="Q243" s="933"/>
      <c r="R243" s="933"/>
      <c r="S243" s="933"/>
      <c r="T243" s="933"/>
      <c r="U243" s="933"/>
      <c r="V243" s="933"/>
      <c r="W243" s="933"/>
      <c r="X243" s="933"/>
      <c r="Y243" s="933"/>
      <c r="Z243" s="933"/>
      <c r="AA243" s="933"/>
      <c r="AB243" s="933"/>
      <c r="AC243" s="933"/>
      <c r="AD243" s="933"/>
      <c r="AE243" s="933"/>
      <c r="AF243" s="933"/>
      <c r="AG243" s="933"/>
      <c r="AH243" s="933"/>
      <c r="AI243" s="661"/>
      <c r="AJ243" s="661"/>
      <c r="AK243" s="661"/>
      <c r="AL243" s="661"/>
    </row>
    <row r="244" spans="1:38">
      <c r="A244" s="1136"/>
      <c r="B244" s="931" t="s">
        <v>1625</v>
      </c>
      <c r="C244" s="1264"/>
      <c r="D244" s="932"/>
      <c r="E244" s="933"/>
      <c r="F244" s="935"/>
      <c r="G244" s="932"/>
      <c r="H244" s="933"/>
      <c r="I244" s="932"/>
      <c r="J244" s="934" t="s">
        <v>1657</v>
      </c>
      <c r="K244" s="932"/>
      <c r="L244" s="933"/>
      <c r="M244" s="933"/>
      <c r="N244" s="933"/>
      <c r="O244" s="933"/>
      <c r="P244" s="933"/>
      <c r="Q244" s="933"/>
      <c r="R244" s="933"/>
      <c r="S244" s="933"/>
      <c r="T244" s="933"/>
      <c r="U244" s="933"/>
      <c r="V244" s="933"/>
      <c r="W244" s="933"/>
      <c r="X244" s="933"/>
      <c r="Y244" s="933"/>
      <c r="Z244" s="933"/>
      <c r="AA244" s="933"/>
      <c r="AB244" s="933"/>
      <c r="AC244" s="933"/>
      <c r="AD244" s="933"/>
      <c r="AE244" s="933"/>
      <c r="AF244" s="933"/>
      <c r="AG244" s="933"/>
      <c r="AH244" s="933"/>
      <c r="AI244" s="661"/>
      <c r="AJ244" s="661"/>
      <c r="AK244" s="661"/>
      <c r="AL244" s="661"/>
    </row>
    <row r="245" spans="1:38">
      <c r="A245" s="1136"/>
      <c r="B245" s="931" t="s">
        <v>1626</v>
      </c>
      <c r="C245" s="1264"/>
      <c r="D245" s="932"/>
      <c r="E245" s="933"/>
      <c r="F245" s="933"/>
      <c r="G245" s="932"/>
      <c r="H245" s="933"/>
      <c r="I245" s="935"/>
      <c r="J245" s="935"/>
      <c r="K245" s="934" t="s">
        <v>1657</v>
      </c>
      <c r="L245" s="933"/>
      <c r="M245" s="932"/>
      <c r="N245" s="933"/>
      <c r="O245" s="933"/>
      <c r="P245" s="933"/>
      <c r="Q245" s="933"/>
      <c r="R245" s="933"/>
      <c r="S245" s="933"/>
      <c r="T245" s="933"/>
      <c r="U245" s="933"/>
      <c r="V245" s="933"/>
      <c r="W245" s="933"/>
      <c r="X245" s="933"/>
      <c r="Y245" s="933"/>
      <c r="Z245" s="933"/>
      <c r="AA245" s="933"/>
      <c r="AB245" s="933"/>
      <c r="AC245" s="933"/>
      <c r="AD245" s="933"/>
      <c r="AE245" s="933"/>
      <c r="AF245" s="933"/>
      <c r="AG245" s="933"/>
      <c r="AH245" s="933"/>
    </row>
    <row r="246" spans="1:38">
      <c r="A246" s="1136"/>
      <c r="B246" s="931" t="s">
        <v>1627</v>
      </c>
      <c r="C246" s="1264"/>
      <c r="D246" s="935"/>
      <c r="E246" s="935"/>
      <c r="F246" s="935"/>
      <c r="G246" s="935"/>
      <c r="H246" s="935"/>
      <c r="I246" s="935"/>
      <c r="J246" s="935"/>
      <c r="K246" s="932"/>
      <c r="L246" s="934" t="s">
        <v>1657</v>
      </c>
      <c r="M246" s="932"/>
      <c r="N246" s="932"/>
      <c r="O246" s="933"/>
      <c r="P246" s="932"/>
      <c r="Q246" s="933"/>
      <c r="R246" s="933"/>
      <c r="S246" s="935"/>
      <c r="T246" s="935"/>
      <c r="U246" s="935"/>
      <c r="V246" s="935"/>
      <c r="W246" s="935"/>
      <c r="X246" s="935"/>
      <c r="Y246" s="935"/>
      <c r="Z246" s="935"/>
      <c r="AA246" s="935"/>
      <c r="AB246" s="935"/>
      <c r="AC246" s="935"/>
      <c r="AD246" s="935"/>
      <c r="AE246" s="935"/>
      <c r="AF246" s="935"/>
      <c r="AG246" s="935"/>
      <c r="AH246" s="935"/>
    </row>
    <row r="247" spans="1:38">
      <c r="A247" s="1136"/>
      <c r="B247" s="931" t="s">
        <v>1628</v>
      </c>
      <c r="C247" s="1264"/>
      <c r="D247" s="933"/>
      <c r="E247" s="933"/>
      <c r="F247" s="933"/>
      <c r="G247" s="933"/>
      <c r="H247" s="933"/>
      <c r="I247" s="933"/>
      <c r="J247" s="932"/>
      <c r="K247" s="932"/>
      <c r="L247" s="933"/>
      <c r="M247" s="934" t="s">
        <v>1657</v>
      </c>
      <c r="N247" s="932"/>
      <c r="O247" s="932"/>
      <c r="P247" s="932"/>
      <c r="Q247" s="933"/>
      <c r="R247" s="933"/>
      <c r="S247" s="933"/>
      <c r="T247" s="933"/>
      <c r="U247" s="933"/>
      <c r="V247" s="933"/>
      <c r="W247" s="933"/>
      <c r="X247" s="933"/>
      <c r="Y247" s="933"/>
      <c r="Z247" s="933"/>
      <c r="AA247" s="933"/>
      <c r="AB247" s="933"/>
      <c r="AC247" s="933"/>
      <c r="AD247" s="933"/>
      <c r="AE247" s="933"/>
      <c r="AF247" s="933"/>
      <c r="AG247" s="933"/>
      <c r="AH247" s="933"/>
    </row>
    <row r="248" spans="1:38">
      <c r="A248" s="1136"/>
      <c r="B248" s="931" t="s">
        <v>1629</v>
      </c>
      <c r="C248" s="1264"/>
      <c r="D248" s="935"/>
      <c r="E248" s="935"/>
      <c r="F248" s="935"/>
      <c r="G248" s="935"/>
      <c r="H248" s="935"/>
      <c r="I248" s="935"/>
      <c r="J248" s="935"/>
      <c r="K248" s="932"/>
      <c r="L248" s="933"/>
      <c r="M248" s="932"/>
      <c r="N248" s="932"/>
      <c r="O248" s="933"/>
      <c r="P248" s="934" t="s">
        <v>1657</v>
      </c>
      <c r="Q248" s="933"/>
      <c r="R248" s="933"/>
      <c r="S248" s="933"/>
      <c r="T248" s="935"/>
      <c r="U248" s="935"/>
      <c r="V248" s="935"/>
      <c r="W248" s="935"/>
      <c r="X248" s="935"/>
      <c r="Y248" s="935"/>
      <c r="Z248" s="935"/>
      <c r="AA248" s="935"/>
      <c r="AB248" s="935"/>
      <c r="AC248" s="935"/>
      <c r="AD248" s="935"/>
      <c r="AE248" s="935"/>
      <c r="AF248" s="935"/>
      <c r="AG248" s="935"/>
      <c r="AH248" s="935"/>
    </row>
    <row r="249" spans="1:38">
      <c r="A249" s="1136"/>
      <c r="B249" s="931" t="s">
        <v>1630</v>
      </c>
      <c r="C249" s="1264"/>
      <c r="D249" s="935"/>
      <c r="E249" s="935"/>
      <c r="F249" s="935"/>
      <c r="G249" s="935"/>
      <c r="H249" s="935"/>
      <c r="I249" s="935"/>
      <c r="J249" s="935"/>
      <c r="K249" s="932"/>
      <c r="L249" s="933"/>
      <c r="M249" s="935"/>
      <c r="N249" s="932"/>
      <c r="O249" s="933"/>
      <c r="P249" s="932"/>
      <c r="Q249" s="934" t="s">
        <v>1657</v>
      </c>
      <c r="R249" s="932"/>
      <c r="S249" s="933"/>
      <c r="T249" s="933"/>
      <c r="U249" s="935"/>
      <c r="V249" s="935"/>
      <c r="W249" s="935"/>
      <c r="X249" s="935"/>
      <c r="Y249" s="935"/>
      <c r="Z249" s="935"/>
      <c r="AA249" s="935"/>
      <c r="AB249" s="935"/>
      <c r="AC249" s="935"/>
      <c r="AD249" s="935"/>
      <c r="AE249" s="935"/>
      <c r="AF249" s="935"/>
      <c r="AG249" s="935"/>
      <c r="AH249" s="935"/>
    </row>
    <row r="250" spans="1:38">
      <c r="A250" s="1136"/>
      <c r="B250" s="931" t="s">
        <v>1631</v>
      </c>
      <c r="C250" s="1264"/>
      <c r="D250" s="935"/>
      <c r="E250" s="935"/>
      <c r="F250" s="935"/>
      <c r="G250" s="935"/>
      <c r="H250" s="935"/>
      <c r="I250" s="935"/>
      <c r="J250" s="935"/>
      <c r="K250" s="935"/>
      <c r="L250" s="935"/>
      <c r="M250" s="933"/>
      <c r="N250" s="932"/>
      <c r="O250" s="933"/>
      <c r="P250" s="935"/>
      <c r="Q250" s="935"/>
      <c r="R250" s="934" t="s">
        <v>1657</v>
      </c>
      <c r="S250" s="933"/>
      <c r="T250" s="933"/>
      <c r="U250" s="933"/>
      <c r="V250" s="933"/>
      <c r="W250" s="935"/>
      <c r="X250" s="935"/>
      <c r="Y250" s="935"/>
      <c r="Z250" s="935"/>
      <c r="AA250" s="935"/>
      <c r="AB250" s="935"/>
      <c r="AC250" s="935"/>
      <c r="AD250" s="935"/>
      <c r="AE250" s="935"/>
      <c r="AF250" s="935"/>
      <c r="AG250" s="935"/>
      <c r="AH250" s="935"/>
    </row>
    <row r="251" spans="1:38">
      <c r="A251" s="1136"/>
      <c r="B251" s="931" t="s">
        <v>1632</v>
      </c>
      <c r="C251" s="1264"/>
      <c r="D251" s="933"/>
      <c r="E251" s="933"/>
      <c r="F251" s="933"/>
      <c r="G251" s="933"/>
      <c r="H251" s="933"/>
      <c r="I251" s="933"/>
      <c r="J251" s="933"/>
      <c r="K251" s="933"/>
      <c r="L251" s="933"/>
      <c r="M251" s="935"/>
      <c r="N251" s="935"/>
      <c r="O251" s="935"/>
      <c r="P251" s="935"/>
      <c r="Q251" s="935"/>
      <c r="R251" s="932"/>
      <c r="S251" s="934" t="s">
        <v>1657</v>
      </c>
      <c r="T251" s="932"/>
      <c r="U251" s="932"/>
      <c r="V251" s="932"/>
      <c r="W251" s="933"/>
      <c r="X251" s="933"/>
      <c r="Y251" s="933"/>
      <c r="Z251" s="933"/>
      <c r="AA251" s="933"/>
      <c r="AB251" s="933"/>
      <c r="AC251" s="933"/>
      <c r="AD251" s="933"/>
      <c r="AE251" s="933"/>
      <c r="AF251" s="933"/>
      <c r="AG251" s="933"/>
      <c r="AH251" s="933"/>
    </row>
    <row r="252" spans="1:38">
      <c r="A252" s="1136"/>
      <c r="B252" s="931" t="s">
        <v>1633</v>
      </c>
      <c r="C252" s="1264"/>
      <c r="D252" s="933"/>
      <c r="E252" s="933"/>
      <c r="F252" s="933"/>
      <c r="G252" s="933"/>
      <c r="H252" s="933"/>
      <c r="I252" s="933"/>
      <c r="J252" s="933"/>
      <c r="K252" s="933"/>
      <c r="L252" s="933"/>
      <c r="M252" s="935"/>
      <c r="N252" s="935"/>
      <c r="O252" s="935"/>
      <c r="P252" s="935"/>
      <c r="Q252" s="935"/>
      <c r="R252" s="932"/>
      <c r="S252" s="932"/>
      <c r="T252" s="932"/>
      <c r="U252" s="932"/>
      <c r="V252" s="932"/>
      <c r="W252" s="933"/>
      <c r="X252" s="934" t="s">
        <v>1657</v>
      </c>
      <c r="Y252" s="933"/>
      <c r="Z252" s="933"/>
      <c r="AA252" s="933"/>
      <c r="AB252" s="933"/>
      <c r="AC252" s="933"/>
      <c r="AD252" s="933"/>
      <c r="AE252" s="933"/>
      <c r="AF252" s="933"/>
      <c r="AG252" s="933"/>
      <c r="AH252" s="933"/>
    </row>
    <row r="253" spans="1:38">
      <c r="A253" s="1136"/>
      <c r="B253" s="931" t="s">
        <v>1644</v>
      </c>
      <c r="C253" s="1264"/>
      <c r="D253" s="933"/>
      <c r="E253" s="933"/>
      <c r="F253" s="933"/>
      <c r="G253" s="933"/>
      <c r="H253" s="933"/>
      <c r="I253" s="933"/>
      <c r="J253" s="933"/>
      <c r="K253" s="933"/>
      <c r="L253" s="933"/>
      <c r="M253" s="935"/>
      <c r="N253" s="935"/>
      <c r="O253" s="935"/>
      <c r="P253" s="935"/>
      <c r="Q253" s="935"/>
      <c r="R253" s="932"/>
      <c r="S253" s="932"/>
      <c r="T253" s="932"/>
      <c r="U253" s="932"/>
      <c r="V253" s="932"/>
      <c r="W253" s="933"/>
      <c r="X253" s="933"/>
      <c r="Y253" s="934" t="s">
        <v>1657</v>
      </c>
      <c r="Z253" s="933"/>
      <c r="AA253" s="933"/>
      <c r="AB253" s="933"/>
      <c r="AC253" s="933"/>
      <c r="AD253" s="933"/>
      <c r="AE253" s="933"/>
      <c r="AF253" s="933"/>
      <c r="AG253" s="933"/>
      <c r="AH253" s="933"/>
    </row>
    <row r="254" spans="1:38">
      <c r="A254" s="1136"/>
      <c r="B254" s="931" t="s">
        <v>1645</v>
      </c>
      <c r="C254" s="1264"/>
      <c r="D254" s="933"/>
      <c r="E254" s="933"/>
      <c r="F254" s="933"/>
      <c r="G254" s="933"/>
      <c r="H254" s="933"/>
      <c r="I254" s="933"/>
      <c r="J254" s="933"/>
      <c r="K254" s="933"/>
      <c r="L254" s="933"/>
      <c r="M254" s="935"/>
      <c r="N254" s="935"/>
      <c r="O254" s="935"/>
      <c r="P254" s="935"/>
      <c r="Q254" s="935"/>
      <c r="R254" s="932"/>
      <c r="S254" s="932"/>
      <c r="T254" s="932"/>
      <c r="U254" s="932"/>
      <c r="V254" s="932"/>
      <c r="W254" s="933"/>
      <c r="X254" s="933"/>
      <c r="Y254" s="933"/>
      <c r="Z254" s="934" t="s">
        <v>1657</v>
      </c>
      <c r="AA254" s="933"/>
      <c r="AB254" s="933"/>
      <c r="AC254" s="933"/>
      <c r="AD254" s="933"/>
      <c r="AE254" s="933"/>
      <c r="AF254" s="933"/>
      <c r="AG254" s="933"/>
      <c r="AH254" s="933"/>
    </row>
    <row r="255" spans="1:38">
      <c r="A255" s="1136"/>
      <c r="B255" s="931" t="s">
        <v>1646</v>
      </c>
      <c r="C255" s="1264"/>
      <c r="D255" s="933"/>
      <c r="E255" s="933"/>
      <c r="F255" s="933"/>
      <c r="G255" s="933"/>
      <c r="H255" s="933"/>
      <c r="I255" s="933"/>
      <c r="J255" s="933"/>
      <c r="K255" s="933"/>
      <c r="L255" s="933"/>
      <c r="M255" s="935"/>
      <c r="N255" s="935"/>
      <c r="O255" s="935"/>
      <c r="P255" s="935"/>
      <c r="Q255" s="935"/>
      <c r="R255" s="932"/>
      <c r="S255" s="932"/>
      <c r="T255" s="932"/>
      <c r="U255" s="932"/>
      <c r="V255" s="932"/>
      <c r="W255" s="933"/>
      <c r="X255" s="933"/>
      <c r="Y255" s="933"/>
      <c r="Z255" s="933"/>
      <c r="AA255" s="934" t="s">
        <v>1657</v>
      </c>
      <c r="AB255" s="933"/>
      <c r="AC255" s="933"/>
      <c r="AD255" s="933"/>
      <c r="AE255" s="933"/>
      <c r="AF255" s="933"/>
      <c r="AG255" s="933"/>
      <c r="AH255" s="933"/>
    </row>
    <row r="256" spans="1:38">
      <c r="A256" s="1136"/>
      <c r="B256" s="931" t="s">
        <v>1647</v>
      </c>
      <c r="C256" s="1264"/>
      <c r="D256" s="933"/>
      <c r="E256" s="933"/>
      <c r="F256" s="933"/>
      <c r="G256" s="933"/>
      <c r="H256" s="933"/>
      <c r="I256" s="933"/>
      <c r="J256" s="933"/>
      <c r="K256" s="933"/>
      <c r="L256" s="933"/>
      <c r="M256" s="935"/>
      <c r="N256" s="935"/>
      <c r="O256" s="935"/>
      <c r="P256" s="935"/>
      <c r="Q256" s="935"/>
      <c r="R256" s="932"/>
      <c r="S256" s="932"/>
      <c r="T256" s="932"/>
      <c r="U256" s="932"/>
      <c r="V256" s="932"/>
      <c r="W256" s="933"/>
      <c r="X256" s="933"/>
      <c r="Y256" s="933"/>
      <c r="Z256" s="933"/>
      <c r="AA256" s="933"/>
      <c r="AB256" s="933"/>
      <c r="AC256" s="933"/>
      <c r="AD256" s="934" t="s">
        <v>1657</v>
      </c>
      <c r="AE256" s="933"/>
      <c r="AF256" s="933"/>
      <c r="AG256" s="933"/>
      <c r="AH256" s="933"/>
    </row>
    <row r="257" spans="1:34">
      <c r="A257" s="1136"/>
      <c r="B257" s="931" t="s">
        <v>1668</v>
      </c>
      <c r="C257" s="1266"/>
      <c r="D257" s="935"/>
      <c r="E257" s="935"/>
      <c r="F257" s="935"/>
      <c r="G257" s="935"/>
      <c r="H257" s="935"/>
      <c r="I257" s="935"/>
      <c r="J257" s="935"/>
      <c r="K257" s="935"/>
      <c r="L257" s="935"/>
      <c r="M257" s="935"/>
      <c r="N257" s="935"/>
      <c r="O257" s="935"/>
      <c r="P257" s="935"/>
      <c r="Q257" s="932"/>
      <c r="R257" s="935"/>
      <c r="S257" s="935"/>
      <c r="T257" s="932"/>
      <c r="U257" s="935"/>
      <c r="V257" s="932"/>
      <c r="W257" s="935"/>
      <c r="X257" s="935"/>
      <c r="Y257" s="935"/>
      <c r="Z257" s="935"/>
      <c r="AA257" s="935"/>
      <c r="AB257" s="935"/>
      <c r="AC257" s="935"/>
      <c r="AD257" s="935"/>
      <c r="AE257" s="934" t="s">
        <v>1657</v>
      </c>
      <c r="AF257" s="935"/>
      <c r="AG257" s="935"/>
      <c r="AH257" s="935"/>
    </row>
    <row r="258" spans="1:34">
      <c r="A258" s="1114"/>
      <c r="B258" s="1265"/>
      <c r="C258" s="1263">
        <v>42461</v>
      </c>
      <c r="D258" s="954" t="s">
        <v>1616</v>
      </c>
      <c r="E258" s="954" t="s">
        <v>1617</v>
      </c>
      <c r="F258" s="894" t="s">
        <v>1611</v>
      </c>
      <c r="G258" s="894" t="s">
        <v>1612</v>
      </c>
      <c r="H258" s="894" t="s">
        <v>1613</v>
      </c>
      <c r="I258" s="894" t="s">
        <v>1614</v>
      </c>
      <c r="J258" s="894" t="s">
        <v>1615</v>
      </c>
      <c r="K258" s="954" t="s">
        <v>1616</v>
      </c>
      <c r="L258" s="954" t="s">
        <v>1617</v>
      </c>
      <c r="M258" s="894" t="s">
        <v>1611</v>
      </c>
      <c r="N258" s="894" t="s">
        <v>1612</v>
      </c>
      <c r="O258" s="894" t="s">
        <v>1613</v>
      </c>
      <c r="P258" s="894" t="s">
        <v>1614</v>
      </c>
      <c r="Q258" s="954" t="s">
        <v>1615</v>
      </c>
      <c r="R258" s="954" t="s">
        <v>1616</v>
      </c>
      <c r="S258" s="954" t="s">
        <v>1617</v>
      </c>
      <c r="T258" s="894" t="s">
        <v>1611</v>
      </c>
      <c r="U258" s="894" t="s">
        <v>1612</v>
      </c>
      <c r="V258" s="894" t="s">
        <v>1613</v>
      </c>
      <c r="W258" s="894" t="s">
        <v>1614</v>
      </c>
      <c r="X258" s="894" t="s">
        <v>1615</v>
      </c>
      <c r="Y258" s="954" t="s">
        <v>1616</v>
      </c>
      <c r="Z258" s="954" t="s">
        <v>1617</v>
      </c>
      <c r="AA258" s="894" t="s">
        <v>1611</v>
      </c>
      <c r="AB258" s="894" t="s">
        <v>1612</v>
      </c>
      <c r="AC258" s="894" t="s">
        <v>1613</v>
      </c>
      <c r="AD258" s="894" t="s">
        <v>1614</v>
      </c>
      <c r="AE258" s="894" t="s">
        <v>1615</v>
      </c>
      <c r="AF258" s="954" t="s">
        <v>1616</v>
      </c>
      <c r="AG258" s="954" t="s">
        <v>1617</v>
      </c>
      <c r="AH258" s="894"/>
    </row>
    <row r="259" spans="1:34">
      <c r="A259" s="1116"/>
      <c r="B259" s="1266"/>
      <c r="C259" s="1266"/>
      <c r="D259" s="968">
        <v>1</v>
      </c>
      <c r="E259" s="954">
        <v>2</v>
      </c>
      <c r="F259" s="894">
        <v>3</v>
      </c>
      <c r="G259" s="894">
        <v>4</v>
      </c>
      <c r="H259" s="894">
        <v>5</v>
      </c>
      <c r="I259" s="894">
        <v>6</v>
      </c>
      <c r="J259" s="894">
        <v>7</v>
      </c>
      <c r="K259" s="954">
        <v>8</v>
      </c>
      <c r="L259" s="954">
        <v>9</v>
      </c>
      <c r="M259" s="894">
        <v>10</v>
      </c>
      <c r="N259" s="894">
        <v>11</v>
      </c>
      <c r="O259" s="894">
        <v>12</v>
      </c>
      <c r="P259" s="894">
        <v>13</v>
      </c>
      <c r="Q259" s="954">
        <v>14</v>
      </c>
      <c r="R259" s="954">
        <v>15</v>
      </c>
      <c r="S259" s="954">
        <v>16</v>
      </c>
      <c r="T259" s="894">
        <v>17</v>
      </c>
      <c r="U259" s="894">
        <v>18</v>
      </c>
      <c r="V259" s="894">
        <v>19</v>
      </c>
      <c r="W259" s="894">
        <v>20</v>
      </c>
      <c r="X259" s="894">
        <v>21</v>
      </c>
      <c r="Y259" s="954">
        <v>22</v>
      </c>
      <c r="Z259" s="954">
        <v>23</v>
      </c>
      <c r="AA259" s="894">
        <v>24</v>
      </c>
      <c r="AB259" s="894">
        <v>25</v>
      </c>
      <c r="AC259" s="894">
        <v>26</v>
      </c>
      <c r="AD259" s="894">
        <v>27</v>
      </c>
      <c r="AE259" s="894">
        <v>28</v>
      </c>
      <c r="AF259" s="954">
        <v>29</v>
      </c>
      <c r="AG259" s="954">
        <v>30</v>
      </c>
      <c r="AH259" s="894"/>
    </row>
    <row r="260" spans="1:34">
      <c r="A260" s="1124">
        <v>14</v>
      </c>
      <c r="B260" s="931" t="s">
        <v>1609</v>
      </c>
      <c r="C260" s="1263">
        <v>42461</v>
      </c>
      <c r="D260" s="932"/>
      <c r="E260" s="933"/>
      <c r="F260" s="934" t="s">
        <v>1658</v>
      </c>
      <c r="G260" s="933"/>
      <c r="H260" s="933"/>
      <c r="I260" s="935"/>
      <c r="J260" s="935"/>
      <c r="K260" s="935"/>
      <c r="L260" s="935"/>
      <c r="M260" s="935"/>
      <c r="N260" s="935"/>
      <c r="O260" s="935"/>
      <c r="P260" s="935"/>
      <c r="Q260" s="935"/>
      <c r="R260" s="935"/>
      <c r="S260" s="935"/>
      <c r="T260" s="932"/>
      <c r="U260" s="935"/>
      <c r="V260" s="933"/>
      <c r="W260" s="935"/>
      <c r="X260" s="935"/>
      <c r="Y260" s="935"/>
      <c r="Z260" s="935"/>
      <c r="AA260" s="935"/>
      <c r="AB260" s="935"/>
      <c r="AC260" s="935"/>
      <c r="AD260" s="935"/>
      <c r="AE260" s="935"/>
      <c r="AF260" s="935"/>
      <c r="AG260" s="935"/>
      <c r="AH260" s="935"/>
    </row>
    <row r="261" spans="1:34">
      <c r="A261" s="1124"/>
      <c r="B261" s="931" t="s">
        <v>1622</v>
      </c>
      <c r="C261" s="1264"/>
      <c r="D261" s="932"/>
      <c r="E261" s="932"/>
      <c r="F261" s="932"/>
      <c r="G261" s="934" t="s">
        <v>1658</v>
      </c>
      <c r="H261" s="933"/>
      <c r="I261" s="933"/>
      <c r="J261" s="933"/>
      <c r="K261" s="933"/>
      <c r="L261" s="935"/>
      <c r="M261" s="935"/>
      <c r="N261" s="935"/>
      <c r="O261" s="935"/>
      <c r="P261" s="935"/>
      <c r="Q261" s="935"/>
      <c r="R261" s="935"/>
      <c r="S261" s="935"/>
      <c r="T261" s="932"/>
      <c r="U261" s="935"/>
      <c r="V261" s="933"/>
      <c r="W261" s="935"/>
      <c r="X261" s="935"/>
      <c r="Y261" s="935"/>
      <c r="Z261" s="935"/>
      <c r="AA261" s="935"/>
      <c r="AB261" s="935"/>
      <c r="AC261" s="935"/>
      <c r="AD261" s="935"/>
      <c r="AE261" s="935"/>
      <c r="AF261" s="935"/>
      <c r="AG261" s="935"/>
      <c r="AH261" s="935"/>
    </row>
    <row r="262" spans="1:34">
      <c r="A262" s="1124"/>
      <c r="B262" s="931" t="s">
        <v>1623</v>
      </c>
      <c r="C262" s="1264"/>
      <c r="D262" s="932"/>
      <c r="E262" s="933"/>
      <c r="F262" s="932"/>
      <c r="G262" s="933"/>
      <c r="H262" s="934" t="s">
        <v>1658</v>
      </c>
      <c r="I262" s="933"/>
      <c r="J262" s="932"/>
      <c r="K262" s="933"/>
      <c r="L262" s="933"/>
      <c r="M262" s="935"/>
      <c r="N262" s="935"/>
      <c r="O262" s="935"/>
      <c r="P262" s="935"/>
      <c r="Q262" s="935"/>
      <c r="R262" s="935"/>
      <c r="S262" s="935"/>
      <c r="T262" s="932"/>
      <c r="U262" s="935"/>
      <c r="V262" s="933"/>
      <c r="W262" s="935"/>
      <c r="X262" s="935"/>
      <c r="Y262" s="935"/>
      <c r="Z262" s="935"/>
      <c r="AA262" s="935"/>
      <c r="AB262" s="935"/>
      <c r="AC262" s="935"/>
      <c r="AD262" s="935"/>
      <c r="AE262" s="935"/>
      <c r="AF262" s="935"/>
      <c r="AG262" s="935"/>
      <c r="AH262" s="935"/>
    </row>
    <row r="263" spans="1:34">
      <c r="A263" s="1124"/>
      <c r="B263" s="931" t="s">
        <v>1624</v>
      </c>
      <c r="C263" s="1264"/>
      <c r="D263" s="932"/>
      <c r="E263" s="933"/>
      <c r="F263" s="932"/>
      <c r="G263" s="932"/>
      <c r="H263" s="932"/>
      <c r="I263" s="934" t="s">
        <v>1658</v>
      </c>
      <c r="J263" s="932"/>
      <c r="K263" s="933"/>
      <c r="L263" s="933"/>
      <c r="M263" s="935"/>
      <c r="N263" s="935"/>
      <c r="O263" s="935"/>
      <c r="P263" s="935"/>
      <c r="Q263" s="935"/>
      <c r="R263" s="935"/>
      <c r="S263" s="935"/>
      <c r="T263" s="932"/>
      <c r="U263" s="935"/>
      <c r="V263" s="933"/>
      <c r="W263" s="935"/>
      <c r="X263" s="935"/>
      <c r="Y263" s="935"/>
      <c r="Z263" s="935"/>
      <c r="AA263" s="935"/>
      <c r="AB263" s="935"/>
      <c r="AC263" s="935"/>
      <c r="AD263" s="935"/>
      <c r="AE263" s="935"/>
      <c r="AF263" s="935"/>
      <c r="AG263" s="935"/>
      <c r="AH263" s="935"/>
    </row>
    <row r="264" spans="1:34">
      <c r="A264" s="1124"/>
      <c r="B264" s="931" t="s">
        <v>1625</v>
      </c>
      <c r="C264" s="1264"/>
      <c r="D264" s="932"/>
      <c r="E264" s="933"/>
      <c r="F264" s="935"/>
      <c r="G264" s="935"/>
      <c r="H264" s="932"/>
      <c r="I264" s="933"/>
      <c r="J264" s="934" t="s">
        <v>1658</v>
      </c>
      <c r="K264" s="933"/>
      <c r="L264" s="933"/>
      <c r="M264" s="935"/>
      <c r="N264" s="935"/>
      <c r="O264" s="935"/>
      <c r="P264" s="935"/>
      <c r="Q264" s="935"/>
      <c r="R264" s="935"/>
      <c r="S264" s="935"/>
      <c r="T264" s="932"/>
      <c r="U264" s="935"/>
      <c r="V264" s="933"/>
      <c r="W264" s="935"/>
      <c r="X264" s="935"/>
      <c r="Y264" s="935"/>
      <c r="Z264" s="935"/>
      <c r="AA264" s="935"/>
      <c r="AB264" s="935"/>
      <c r="AC264" s="935"/>
      <c r="AD264" s="935"/>
      <c r="AE264" s="935"/>
      <c r="AF264" s="935"/>
      <c r="AG264" s="935"/>
      <c r="AH264" s="935"/>
    </row>
    <row r="265" spans="1:34">
      <c r="A265" s="1124"/>
      <c r="B265" s="931" t="s">
        <v>1626</v>
      </c>
      <c r="C265" s="1264"/>
      <c r="D265" s="935"/>
      <c r="E265" s="935"/>
      <c r="F265" s="935"/>
      <c r="G265" s="935"/>
      <c r="H265" s="932"/>
      <c r="I265" s="933"/>
      <c r="J265" s="932"/>
      <c r="K265" s="932"/>
      <c r="L265" s="933"/>
      <c r="M265" s="934" t="s">
        <v>1658</v>
      </c>
      <c r="N265" s="933"/>
      <c r="O265" s="933"/>
      <c r="P265" s="935"/>
      <c r="Q265" s="935"/>
      <c r="R265" s="935"/>
      <c r="S265" s="935"/>
      <c r="T265" s="932"/>
      <c r="U265" s="935"/>
      <c r="V265" s="933"/>
      <c r="W265" s="935"/>
      <c r="X265" s="935"/>
      <c r="Y265" s="935"/>
      <c r="Z265" s="935"/>
      <c r="AA265" s="935"/>
      <c r="AB265" s="935"/>
      <c r="AC265" s="935"/>
      <c r="AD265" s="935"/>
      <c r="AE265" s="935"/>
      <c r="AF265" s="935"/>
      <c r="AG265" s="935"/>
      <c r="AH265" s="935"/>
    </row>
    <row r="266" spans="1:34">
      <c r="A266" s="1124"/>
      <c r="B266" s="931" t="s">
        <v>1627</v>
      </c>
      <c r="C266" s="1264"/>
      <c r="D266" s="935"/>
      <c r="E266" s="935"/>
      <c r="F266" s="935"/>
      <c r="G266" s="935"/>
      <c r="H266" s="932"/>
      <c r="I266" s="933"/>
      <c r="J266" s="935"/>
      <c r="K266" s="932"/>
      <c r="L266" s="932"/>
      <c r="M266" s="933"/>
      <c r="N266" s="934" t="s">
        <v>1658</v>
      </c>
      <c r="O266" s="933"/>
      <c r="P266" s="933"/>
      <c r="Q266" s="933"/>
      <c r="R266" s="933"/>
      <c r="S266" s="935"/>
      <c r="T266" s="932"/>
      <c r="U266" s="935"/>
      <c r="V266" s="933"/>
      <c r="W266" s="935"/>
      <c r="X266" s="935"/>
      <c r="Y266" s="935"/>
      <c r="Z266" s="935"/>
      <c r="AA266" s="935"/>
      <c r="AB266" s="935"/>
      <c r="AC266" s="935"/>
      <c r="AD266" s="935"/>
      <c r="AE266" s="935"/>
      <c r="AF266" s="935"/>
      <c r="AG266" s="935"/>
      <c r="AH266" s="935"/>
    </row>
    <row r="267" spans="1:34">
      <c r="A267" s="1124"/>
      <c r="B267" s="931" t="s">
        <v>1628</v>
      </c>
      <c r="C267" s="1264"/>
      <c r="D267" s="935"/>
      <c r="E267" s="935"/>
      <c r="F267" s="935"/>
      <c r="G267" s="935"/>
      <c r="H267" s="935"/>
      <c r="I267" s="935"/>
      <c r="J267" s="935"/>
      <c r="K267" s="932"/>
      <c r="L267" s="933"/>
      <c r="M267" s="932"/>
      <c r="N267" s="933"/>
      <c r="O267" s="934" t="s">
        <v>1658</v>
      </c>
      <c r="P267" s="933"/>
      <c r="Q267" s="932"/>
      <c r="R267" s="933"/>
      <c r="S267" s="933"/>
      <c r="T267" s="932"/>
      <c r="U267" s="935"/>
      <c r="V267" s="933"/>
      <c r="W267" s="935"/>
      <c r="X267" s="935"/>
      <c r="Y267" s="935"/>
      <c r="Z267" s="935"/>
      <c r="AA267" s="935"/>
      <c r="AB267" s="935"/>
      <c r="AC267" s="935"/>
      <c r="AD267" s="935"/>
      <c r="AE267" s="935"/>
      <c r="AF267" s="935"/>
      <c r="AG267" s="935"/>
      <c r="AH267" s="935"/>
    </row>
    <row r="268" spans="1:34">
      <c r="A268" s="1124"/>
      <c r="B268" s="931" t="s">
        <v>1629</v>
      </c>
      <c r="C268" s="1264"/>
      <c r="D268" s="935"/>
      <c r="E268" s="935"/>
      <c r="F268" s="935"/>
      <c r="G268" s="935"/>
      <c r="H268" s="935"/>
      <c r="I268" s="935"/>
      <c r="J268" s="935"/>
      <c r="K268" s="932"/>
      <c r="L268" s="933"/>
      <c r="M268" s="932"/>
      <c r="N268" s="932"/>
      <c r="O268" s="932"/>
      <c r="P268" s="932"/>
      <c r="Q268" s="932"/>
      <c r="R268" s="933"/>
      <c r="S268" s="933"/>
      <c r="T268" s="934" t="s">
        <v>1658</v>
      </c>
      <c r="U268" s="933"/>
      <c r="V268" s="935"/>
      <c r="W268" s="935"/>
      <c r="X268" s="935"/>
      <c r="Y268" s="935"/>
      <c r="Z268" s="935"/>
      <c r="AA268" s="935"/>
      <c r="AB268" s="935"/>
      <c r="AC268" s="935"/>
      <c r="AD268" s="935"/>
      <c r="AE268" s="935"/>
      <c r="AF268" s="935"/>
      <c r="AG268" s="935"/>
      <c r="AH268" s="935"/>
    </row>
    <row r="269" spans="1:34">
      <c r="A269" s="1124"/>
      <c r="B269" s="931" t="s">
        <v>1630</v>
      </c>
      <c r="C269" s="1264"/>
      <c r="D269" s="935"/>
      <c r="E269" s="935"/>
      <c r="F269" s="935"/>
      <c r="G269" s="935"/>
      <c r="H269" s="935"/>
      <c r="I269" s="935"/>
      <c r="J269" s="935"/>
      <c r="K269" s="932"/>
      <c r="L269" s="933"/>
      <c r="M269" s="935"/>
      <c r="N269" s="935"/>
      <c r="O269" s="932"/>
      <c r="P269" s="933"/>
      <c r="Q269" s="932"/>
      <c r="R269" s="933"/>
      <c r="S269" s="933"/>
      <c r="T269" s="935"/>
      <c r="U269" s="934" t="s">
        <v>1658</v>
      </c>
      <c r="V269" s="935"/>
      <c r="W269" s="935"/>
      <c r="X269" s="935"/>
      <c r="Y269" s="935"/>
      <c r="Z269" s="935"/>
      <c r="AA269" s="935"/>
      <c r="AB269" s="935"/>
      <c r="AC269" s="935"/>
      <c r="AD269" s="935"/>
      <c r="AE269" s="935"/>
      <c r="AF269" s="935"/>
      <c r="AG269" s="935"/>
      <c r="AH269" s="935"/>
    </row>
    <row r="270" spans="1:34">
      <c r="A270" s="1124"/>
      <c r="B270" s="931" t="s">
        <v>1631</v>
      </c>
      <c r="C270" s="1264"/>
      <c r="D270" s="935"/>
      <c r="E270" s="935"/>
      <c r="F270" s="935"/>
      <c r="G270" s="935"/>
      <c r="H270" s="935"/>
      <c r="I270" s="935"/>
      <c r="J270" s="935"/>
      <c r="K270" s="935"/>
      <c r="L270" s="935"/>
      <c r="M270" s="935"/>
      <c r="N270" s="935"/>
      <c r="O270" s="932"/>
      <c r="P270" s="933"/>
      <c r="Q270" s="932"/>
      <c r="R270" s="932"/>
      <c r="S270" s="933"/>
      <c r="T270" s="935"/>
      <c r="U270" s="933"/>
      <c r="V270" s="934" t="s">
        <v>1658</v>
      </c>
      <c r="W270" s="935"/>
      <c r="X270" s="935"/>
      <c r="Y270" s="935"/>
      <c r="Z270" s="935"/>
      <c r="AA270" s="935"/>
      <c r="AB270" s="935"/>
      <c r="AC270" s="935"/>
      <c r="AD270" s="935"/>
      <c r="AE270" s="935"/>
      <c r="AF270" s="935"/>
      <c r="AG270" s="935"/>
      <c r="AH270" s="935"/>
    </row>
    <row r="271" spans="1:34">
      <c r="A271" s="1124"/>
      <c r="B271" s="931" t="s">
        <v>1632</v>
      </c>
      <c r="C271" s="1264"/>
      <c r="D271" s="935"/>
      <c r="E271" s="935"/>
      <c r="F271" s="935"/>
      <c r="G271" s="935"/>
      <c r="H271" s="935"/>
      <c r="I271" s="935"/>
      <c r="J271" s="935"/>
      <c r="K271" s="935"/>
      <c r="L271" s="935"/>
      <c r="M271" s="935"/>
      <c r="N271" s="935"/>
      <c r="O271" s="932"/>
      <c r="P271" s="933"/>
      <c r="Q271" s="935"/>
      <c r="R271" s="932"/>
      <c r="S271" s="932"/>
      <c r="T271" s="935"/>
      <c r="U271" s="933"/>
      <c r="V271" s="935"/>
      <c r="W271" s="934" t="s">
        <v>1658</v>
      </c>
      <c r="X271" s="935"/>
      <c r="Y271" s="935"/>
      <c r="Z271" s="935"/>
      <c r="AA271" s="935"/>
      <c r="AB271" s="935"/>
      <c r="AC271" s="935"/>
      <c r="AD271" s="935"/>
      <c r="AE271" s="935"/>
      <c r="AF271" s="935"/>
      <c r="AG271" s="935"/>
      <c r="AH271" s="935"/>
    </row>
    <row r="272" spans="1:34">
      <c r="A272" s="1124"/>
      <c r="B272" s="931" t="s">
        <v>1633</v>
      </c>
      <c r="C272" s="1264"/>
      <c r="D272" s="935"/>
      <c r="E272" s="935"/>
      <c r="F272" s="935"/>
      <c r="G272" s="935"/>
      <c r="H272" s="935"/>
      <c r="I272" s="935"/>
      <c r="J272" s="935"/>
      <c r="K272" s="935"/>
      <c r="L272" s="935"/>
      <c r="M272" s="935"/>
      <c r="N272" s="935"/>
      <c r="O272" s="932"/>
      <c r="P272" s="933"/>
      <c r="Q272" s="935"/>
      <c r="R272" s="932"/>
      <c r="S272" s="932"/>
      <c r="T272" s="932"/>
      <c r="U272" s="935"/>
      <c r="V272" s="933"/>
      <c r="W272" s="935"/>
      <c r="X272" s="934" t="s">
        <v>1658</v>
      </c>
      <c r="Y272" s="935"/>
      <c r="Z272" s="935"/>
      <c r="AA272" s="934" t="s">
        <v>1658</v>
      </c>
      <c r="AB272" s="935"/>
      <c r="AC272" s="935"/>
      <c r="AD272" s="935"/>
      <c r="AE272" s="935"/>
      <c r="AF272" s="935"/>
      <c r="AG272" s="935"/>
      <c r="AH272" s="935"/>
    </row>
    <row r="273" spans="1:34">
      <c r="A273" s="1124"/>
      <c r="B273" s="931" t="s">
        <v>1644</v>
      </c>
      <c r="C273" s="1264"/>
      <c r="D273" s="935"/>
      <c r="E273" s="935"/>
      <c r="F273" s="935"/>
      <c r="G273" s="935"/>
      <c r="H273" s="935"/>
      <c r="I273" s="935"/>
      <c r="J273" s="935"/>
      <c r="K273" s="935"/>
      <c r="L273" s="935"/>
      <c r="M273" s="935"/>
      <c r="N273" s="935"/>
      <c r="O273" s="932"/>
      <c r="P273" s="933"/>
      <c r="Q273" s="935"/>
      <c r="R273" s="932"/>
      <c r="S273" s="932"/>
      <c r="T273" s="932"/>
      <c r="U273" s="935"/>
      <c r="V273" s="933"/>
      <c r="W273" s="935"/>
      <c r="X273" s="935"/>
      <c r="Y273" s="935"/>
      <c r="Z273" s="935"/>
      <c r="AA273" s="935"/>
      <c r="AB273" s="934" t="s">
        <v>1658</v>
      </c>
      <c r="AC273" s="935"/>
      <c r="AD273" s="935"/>
      <c r="AE273" s="935"/>
      <c r="AF273" s="935"/>
      <c r="AG273" s="935"/>
      <c r="AH273" s="935"/>
    </row>
    <row r="274" spans="1:34">
      <c r="A274" s="1124"/>
      <c r="B274" s="931" t="s">
        <v>1645</v>
      </c>
      <c r="C274" s="1264"/>
      <c r="D274" s="935"/>
      <c r="E274" s="935"/>
      <c r="F274" s="935"/>
      <c r="G274" s="935"/>
      <c r="H274" s="935"/>
      <c r="I274" s="935"/>
      <c r="J274" s="935"/>
      <c r="K274" s="935"/>
      <c r="L274" s="935"/>
      <c r="M274" s="935"/>
      <c r="N274" s="935"/>
      <c r="O274" s="932"/>
      <c r="P274" s="933"/>
      <c r="Q274" s="935"/>
      <c r="R274" s="932"/>
      <c r="S274" s="932"/>
      <c r="T274" s="932"/>
      <c r="U274" s="935"/>
      <c r="V274" s="933"/>
      <c r="W274" s="935"/>
      <c r="X274" s="935"/>
      <c r="Y274" s="935"/>
      <c r="Z274" s="935"/>
      <c r="AA274" s="935"/>
      <c r="AB274" s="935"/>
      <c r="AC274" s="934" t="s">
        <v>1658</v>
      </c>
      <c r="AD274" s="935"/>
      <c r="AE274" s="935"/>
      <c r="AF274" s="935"/>
      <c r="AG274" s="935"/>
      <c r="AH274" s="935"/>
    </row>
    <row r="275" spans="1:34">
      <c r="A275" s="1124"/>
      <c r="B275" s="931" t="s">
        <v>1646</v>
      </c>
      <c r="C275" s="1264"/>
      <c r="D275" s="935"/>
      <c r="E275" s="935"/>
      <c r="F275" s="935"/>
      <c r="G275" s="935"/>
      <c r="H275" s="935"/>
      <c r="I275" s="935"/>
      <c r="J275" s="935"/>
      <c r="K275" s="935"/>
      <c r="L275" s="935"/>
      <c r="M275" s="935"/>
      <c r="N275" s="935"/>
      <c r="O275" s="932"/>
      <c r="P275" s="933"/>
      <c r="Q275" s="935"/>
      <c r="R275" s="932"/>
      <c r="S275" s="932"/>
      <c r="T275" s="932"/>
      <c r="U275" s="935"/>
      <c r="V275" s="933"/>
      <c r="W275" s="935"/>
      <c r="X275" s="935"/>
      <c r="Y275" s="935"/>
      <c r="Z275" s="935"/>
      <c r="AA275" s="935"/>
      <c r="AB275" s="935"/>
      <c r="AC275" s="935"/>
      <c r="AD275" s="934" t="s">
        <v>1658</v>
      </c>
      <c r="AE275" s="935"/>
      <c r="AF275" s="935"/>
      <c r="AG275" s="935"/>
      <c r="AH275" s="935"/>
    </row>
    <row r="276" spans="1:34">
      <c r="A276" s="1124"/>
      <c r="B276" s="931" t="s">
        <v>1647</v>
      </c>
      <c r="C276" s="1264"/>
      <c r="D276" s="935"/>
      <c r="E276" s="935"/>
      <c r="F276" s="935"/>
      <c r="G276" s="935"/>
      <c r="H276" s="935"/>
      <c r="I276" s="935"/>
      <c r="J276" s="935"/>
      <c r="K276" s="935"/>
      <c r="L276" s="935"/>
      <c r="M276" s="935"/>
      <c r="N276" s="935"/>
      <c r="O276" s="932"/>
      <c r="P276" s="933"/>
      <c r="Q276" s="935"/>
      <c r="R276" s="932"/>
      <c r="S276" s="932"/>
      <c r="T276" s="932"/>
      <c r="U276" s="935"/>
      <c r="V276" s="933"/>
      <c r="W276" s="935"/>
      <c r="X276" s="935"/>
      <c r="Y276" s="935"/>
      <c r="Z276" s="935"/>
      <c r="AA276" s="935"/>
      <c r="AB276" s="935"/>
      <c r="AC276" s="935"/>
      <c r="AD276" s="935"/>
      <c r="AE276" s="934" t="s">
        <v>1658</v>
      </c>
      <c r="AF276" s="935"/>
      <c r="AG276" s="935"/>
      <c r="AH276" s="935"/>
    </row>
    <row r="277" spans="1:34">
      <c r="A277" s="1124"/>
      <c r="B277" s="931" t="s">
        <v>1668</v>
      </c>
      <c r="C277" s="1266"/>
      <c r="D277" s="935"/>
      <c r="E277" s="935"/>
      <c r="F277" s="935"/>
      <c r="G277" s="935"/>
      <c r="H277" s="935"/>
      <c r="I277" s="935"/>
      <c r="J277" s="935"/>
      <c r="K277" s="935"/>
      <c r="L277" s="935"/>
      <c r="M277" s="935"/>
      <c r="N277" s="935"/>
      <c r="O277" s="935"/>
      <c r="P277" s="935"/>
      <c r="Q277" s="935"/>
      <c r="R277" s="935"/>
      <c r="S277" s="935"/>
      <c r="T277" s="932"/>
      <c r="U277" s="933"/>
      <c r="V277" s="932"/>
      <c r="W277" s="935"/>
      <c r="X277" s="935"/>
      <c r="Y277" s="935"/>
      <c r="Z277" s="935"/>
      <c r="AA277" s="935"/>
      <c r="AB277" s="935"/>
      <c r="AC277" s="935"/>
      <c r="AD277" s="935"/>
      <c r="AE277" s="935"/>
      <c r="AF277" s="935"/>
      <c r="AG277" s="935"/>
      <c r="AH277" s="935"/>
    </row>
    <row r="278" spans="1:34" ht="7.5" customHeight="1">
      <c r="A278" s="903"/>
      <c r="B278" s="904"/>
      <c r="C278" s="905"/>
      <c r="D278" s="661"/>
      <c r="E278" s="661"/>
      <c r="F278" s="906"/>
      <c r="G278" s="661"/>
      <c r="H278" s="661"/>
      <c r="I278" s="661"/>
      <c r="J278" s="661"/>
      <c r="K278" s="661"/>
      <c r="L278" s="661"/>
      <c r="M278" s="661"/>
      <c r="N278" s="661"/>
      <c r="O278" s="661"/>
      <c r="P278" s="661"/>
      <c r="Q278" s="661"/>
      <c r="R278" s="661"/>
      <c r="S278" s="661"/>
      <c r="T278" s="661"/>
      <c r="U278" s="661"/>
      <c r="V278" s="661"/>
      <c r="W278" s="661"/>
      <c r="X278" s="661"/>
      <c r="Y278" s="661"/>
      <c r="Z278" s="661"/>
      <c r="AA278" s="661"/>
      <c r="AB278" s="661"/>
      <c r="AC278" s="661"/>
      <c r="AD278" s="661"/>
      <c r="AE278" s="661"/>
      <c r="AF278" s="661"/>
      <c r="AG278" s="661"/>
      <c r="AH278" s="661"/>
    </row>
    <row r="279" spans="1:34">
      <c r="B279" s="247" t="s">
        <v>1691</v>
      </c>
      <c r="C279" s="896"/>
    </row>
    <row r="280" spans="1:34">
      <c r="A280" s="903"/>
      <c r="B280" s="904"/>
      <c r="C280" s="905"/>
      <c r="D280" s="661"/>
      <c r="E280" s="661"/>
      <c r="F280" s="906"/>
      <c r="G280" s="661"/>
      <c r="H280" s="661"/>
      <c r="I280" s="661"/>
      <c r="J280" s="661"/>
      <c r="K280" s="661"/>
      <c r="L280" s="661"/>
      <c r="M280" s="661"/>
      <c r="N280" s="661"/>
      <c r="O280" s="661"/>
      <c r="P280" s="661"/>
      <c r="Q280" s="661"/>
      <c r="R280" s="661"/>
      <c r="S280" s="661"/>
      <c r="T280" s="661"/>
      <c r="U280" s="661"/>
      <c r="V280" s="661"/>
      <c r="W280" s="661"/>
      <c r="X280" s="661"/>
      <c r="Y280" s="661"/>
      <c r="Z280" s="661"/>
      <c r="AA280" s="661"/>
      <c r="AB280" s="661"/>
      <c r="AC280" s="661"/>
      <c r="AD280" s="661"/>
      <c r="AE280" s="661"/>
      <c r="AF280" s="661"/>
      <c r="AG280" s="661"/>
      <c r="AH280" s="661"/>
    </row>
    <row r="281" spans="1:34" ht="7.5" customHeight="1"/>
    <row r="282" spans="1:34" ht="15.75">
      <c r="A282" s="1117" t="s">
        <v>3</v>
      </c>
      <c r="B282" s="1117"/>
      <c r="C282" s="1117"/>
      <c r="D282" s="1117"/>
      <c r="E282" s="1117"/>
      <c r="F282" s="1117"/>
      <c r="G282" s="1117"/>
      <c r="H282" s="1117"/>
      <c r="I282" s="1117"/>
      <c r="J282" s="1117"/>
      <c r="K282" s="1117"/>
      <c r="L282" s="1117"/>
      <c r="M282" s="1117"/>
      <c r="N282" s="1117"/>
      <c r="O282" s="1117"/>
      <c r="P282" s="1117"/>
      <c r="Q282" s="1117"/>
      <c r="R282" s="1117"/>
      <c r="S282" s="1117"/>
      <c r="T282" s="1117"/>
      <c r="U282" s="1117"/>
      <c r="V282" s="1117"/>
      <c r="W282" s="1117"/>
      <c r="X282" s="1117"/>
      <c r="Y282" s="1117"/>
      <c r="Z282" s="1117"/>
      <c r="AA282" s="1117"/>
      <c r="AB282" s="1117"/>
      <c r="AC282" s="1117"/>
      <c r="AD282" s="1117"/>
      <c r="AE282" s="1117"/>
      <c r="AF282" s="1117"/>
      <c r="AG282" s="1117"/>
      <c r="AH282" s="1117"/>
    </row>
    <row r="283" spans="1:34" ht="15.75">
      <c r="A283" s="1117" t="s">
        <v>1586</v>
      </c>
      <c r="B283" s="1117"/>
      <c r="C283" s="1117"/>
      <c r="D283" s="1117"/>
      <c r="E283" s="1117"/>
      <c r="F283" s="1117"/>
      <c r="G283" s="1117"/>
      <c r="H283" s="1117"/>
      <c r="I283" s="1117"/>
      <c r="J283" s="1117"/>
      <c r="K283" s="1117"/>
      <c r="L283" s="1117"/>
      <c r="M283" s="1117"/>
      <c r="N283" s="1117"/>
      <c r="O283" s="1117"/>
      <c r="P283" s="1117"/>
      <c r="Q283" s="1117"/>
      <c r="R283" s="1117"/>
      <c r="S283" s="1117"/>
      <c r="T283" s="1117"/>
      <c r="U283" s="1117"/>
      <c r="V283" s="1117"/>
      <c r="W283" s="1117"/>
      <c r="X283" s="1117"/>
      <c r="Y283" s="1117"/>
      <c r="Z283" s="1117"/>
      <c r="AA283" s="1117"/>
      <c r="AB283" s="1117"/>
      <c r="AC283" s="1117"/>
      <c r="AD283" s="1117"/>
      <c r="AE283" s="1117"/>
      <c r="AF283" s="1117"/>
      <c r="AG283" s="1117"/>
      <c r="AH283" s="1117"/>
    </row>
    <row r="284" spans="1:34" ht="15.75">
      <c r="A284" s="1117" t="s">
        <v>1666</v>
      </c>
      <c r="B284" s="1117"/>
      <c r="C284" s="1117"/>
      <c r="D284" s="1117"/>
      <c r="E284" s="1117"/>
      <c r="F284" s="1117"/>
      <c r="G284" s="1117"/>
      <c r="H284" s="1117"/>
      <c r="I284" s="1117"/>
      <c r="J284" s="1117"/>
      <c r="K284" s="1117"/>
      <c r="L284" s="1117"/>
      <c r="M284" s="1117"/>
      <c r="N284" s="1117"/>
      <c r="O284" s="1117"/>
      <c r="P284" s="1117"/>
      <c r="Q284" s="1117"/>
      <c r="R284" s="1117"/>
      <c r="S284" s="1117"/>
      <c r="T284" s="1117"/>
      <c r="U284" s="1117"/>
      <c r="V284" s="1117"/>
      <c r="W284" s="1117"/>
      <c r="X284" s="1117"/>
      <c r="Y284" s="1117"/>
      <c r="Z284" s="1117"/>
      <c r="AA284" s="1117"/>
      <c r="AB284" s="1117"/>
      <c r="AC284" s="1117"/>
      <c r="AD284" s="1117"/>
      <c r="AE284" s="1117"/>
      <c r="AF284" s="1117"/>
      <c r="AG284" s="1117"/>
      <c r="AH284" s="1117"/>
    </row>
    <row r="285" spans="1:34" ht="15.75">
      <c r="A285" s="1117" t="s">
        <v>1587</v>
      </c>
      <c r="B285" s="1117"/>
      <c r="C285" s="1117"/>
      <c r="D285" s="1117"/>
      <c r="E285" s="1117"/>
      <c r="F285" s="1117"/>
      <c r="G285" s="1117"/>
      <c r="H285" s="1117"/>
      <c r="I285" s="1117"/>
      <c r="J285" s="1117"/>
      <c r="K285" s="1117"/>
      <c r="L285" s="1117"/>
      <c r="M285" s="1117"/>
      <c r="N285" s="1117"/>
      <c r="O285" s="1117"/>
      <c r="P285" s="1117"/>
      <c r="Q285" s="1117"/>
      <c r="R285" s="1117"/>
      <c r="S285" s="1117"/>
      <c r="T285" s="1117"/>
      <c r="U285" s="1117"/>
      <c r="V285" s="1117"/>
      <c r="W285" s="1117"/>
      <c r="X285" s="1117"/>
      <c r="Y285" s="1117"/>
      <c r="Z285" s="1117"/>
      <c r="AA285" s="1117"/>
      <c r="AB285" s="1117"/>
      <c r="AC285" s="1117"/>
      <c r="AD285" s="1117"/>
      <c r="AE285" s="1117"/>
      <c r="AF285" s="1117"/>
      <c r="AG285" s="1117"/>
      <c r="AH285" s="1117"/>
    </row>
    <row r="286" spans="1:34" ht="15.75">
      <c r="A286" s="1117" t="s">
        <v>1667</v>
      </c>
      <c r="B286" s="1117"/>
      <c r="C286" s="1117"/>
      <c r="D286" s="1117"/>
      <c r="E286" s="1117"/>
      <c r="F286" s="1117"/>
      <c r="G286" s="1117"/>
      <c r="H286" s="1117"/>
      <c r="I286" s="1117"/>
      <c r="J286" s="1117"/>
      <c r="K286" s="1117"/>
      <c r="L286" s="1117"/>
      <c r="M286" s="1117"/>
      <c r="N286" s="1117"/>
      <c r="O286" s="1117"/>
      <c r="P286" s="1117"/>
      <c r="Q286" s="1117"/>
      <c r="R286" s="1117"/>
      <c r="S286" s="1117"/>
      <c r="T286" s="1117"/>
      <c r="U286" s="1117"/>
      <c r="V286" s="1117"/>
      <c r="W286" s="1117"/>
      <c r="X286" s="1117"/>
      <c r="Y286" s="1117"/>
      <c r="Z286" s="1117"/>
      <c r="AA286" s="1117"/>
      <c r="AB286" s="1117"/>
      <c r="AC286" s="1117"/>
      <c r="AD286" s="1117"/>
      <c r="AE286" s="1117"/>
      <c r="AF286" s="1117"/>
      <c r="AG286" s="1117"/>
      <c r="AH286" s="1117"/>
    </row>
    <row r="287" spans="1:34" ht="15.75">
      <c r="A287" s="915" t="s">
        <v>1608</v>
      </c>
      <c r="B287" s="985"/>
      <c r="C287" s="985"/>
      <c r="D287" s="985"/>
      <c r="E287" s="985"/>
      <c r="F287" s="985"/>
      <c r="G287" s="985"/>
      <c r="H287" s="985"/>
      <c r="I287" s="985"/>
      <c r="J287" s="985"/>
      <c r="K287" s="985"/>
      <c r="L287" s="985"/>
      <c r="M287" s="985"/>
      <c r="N287" s="985"/>
      <c r="O287" s="985"/>
      <c r="P287" s="985"/>
      <c r="Q287" s="985"/>
      <c r="R287" s="985"/>
      <c r="S287" s="985"/>
      <c r="T287" s="985"/>
      <c r="U287" s="985"/>
      <c r="V287" s="985"/>
      <c r="W287" s="985"/>
      <c r="X287" s="985"/>
      <c r="Y287" s="985"/>
      <c r="Z287" s="985"/>
      <c r="AA287" s="985"/>
      <c r="AB287" s="985"/>
      <c r="AC287" s="985"/>
      <c r="AD287" s="985"/>
      <c r="AE287" s="985"/>
      <c r="AF287" s="985"/>
      <c r="AG287" s="985"/>
      <c r="AH287" s="985"/>
    </row>
    <row r="288" spans="1:34" ht="15.75">
      <c r="A288" s="902" t="s">
        <v>1675</v>
      </c>
      <c r="J288" s="985"/>
      <c r="K288" s="985"/>
      <c r="L288" s="985"/>
      <c r="M288" s="985"/>
      <c r="N288" s="985"/>
      <c r="O288" s="985"/>
      <c r="P288" s="985"/>
      <c r="Q288" s="985"/>
      <c r="R288" s="985"/>
      <c r="S288" s="985"/>
      <c r="T288" s="985"/>
      <c r="U288" s="985"/>
      <c r="V288" s="985"/>
      <c r="W288" s="985"/>
      <c r="X288" s="985"/>
      <c r="Y288" s="985"/>
      <c r="Z288" s="985"/>
      <c r="AA288" s="985"/>
      <c r="AB288" s="985"/>
      <c r="AC288" s="985"/>
      <c r="AD288" s="985"/>
      <c r="AE288" s="985"/>
      <c r="AF288" s="985"/>
      <c r="AG288" s="985"/>
      <c r="AH288" s="985"/>
    </row>
    <row r="289" spans="1:38">
      <c r="A289" s="1130" t="s">
        <v>129</v>
      </c>
      <c r="B289" s="1273" t="s">
        <v>1610</v>
      </c>
      <c r="C289" s="986" t="s">
        <v>1618</v>
      </c>
      <c r="D289" s="1276" t="s">
        <v>1619</v>
      </c>
      <c r="E289" s="1276"/>
      <c r="F289" s="1276"/>
      <c r="G289" s="1276"/>
      <c r="H289" s="1276"/>
      <c r="I289" s="1276"/>
      <c r="J289" s="1276"/>
      <c r="K289" s="1276"/>
      <c r="L289" s="1276"/>
      <c r="M289" s="1276"/>
      <c r="N289" s="1276"/>
      <c r="O289" s="1276"/>
      <c r="P289" s="1276"/>
      <c r="Q289" s="1276"/>
      <c r="R289" s="1276"/>
      <c r="S289" s="1276"/>
      <c r="T289" s="1276"/>
      <c r="U289" s="1276"/>
      <c r="V289" s="1276"/>
      <c r="W289" s="1276"/>
      <c r="X289" s="1276"/>
      <c r="Y289" s="1276"/>
      <c r="Z289" s="1276"/>
      <c r="AA289" s="1276"/>
      <c r="AB289" s="1276"/>
      <c r="AC289" s="1276"/>
      <c r="AD289" s="1276"/>
      <c r="AE289" s="1276"/>
      <c r="AF289" s="1276"/>
      <c r="AG289" s="1276"/>
      <c r="AH289" s="1276"/>
    </row>
    <row r="290" spans="1:38" ht="15" customHeight="1">
      <c r="A290" s="1131"/>
      <c r="B290" s="1274"/>
      <c r="C290" s="1160">
        <v>42430</v>
      </c>
      <c r="D290" s="984" t="s">
        <v>1613</v>
      </c>
      <c r="E290" s="984" t="s">
        <v>1614</v>
      </c>
      <c r="F290" s="984" t="s">
        <v>1615</v>
      </c>
      <c r="G290" s="954" t="s">
        <v>1616</v>
      </c>
      <c r="H290" s="954" t="s">
        <v>1617</v>
      </c>
      <c r="I290" s="984" t="s">
        <v>1611</v>
      </c>
      <c r="J290" s="984" t="s">
        <v>1612</v>
      </c>
      <c r="K290" s="984" t="s">
        <v>1613</v>
      </c>
      <c r="L290" s="984" t="s">
        <v>1614</v>
      </c>
      <c r="M290" s="984" t="s">
        <v>1615</v>
      </c>
      <c r="N290" s="954" t="s">
        <v>1616</v>
      </c>
      <c r="O290" s="954" t="s">
        <v>1617</v>
      </c>
      <c r="P290" s="984" t="s">
        <v>1611</v>
      </c>
      <c r="Q290" s="984" t="s">
        <v>1612</v>
      </c>
      <c r="R290" s="984" t="s">
        <v>1613</v>
      </c>
      <c r="S290" s="984" t="s">
        <v>1614</v>
      </c>
      <c r="T290" s="954" t="s">
        <v>1615</v>
      </c>
      <c r="U290" s="954" t="s">
        <v>1616</v>
      </c>
      <c r="V290" s="954" t="s">
        <v>1617</v>
      </c>
      <c r="W290" s="984" t="s">
        <v>1611</v>
      </c>
      <c r="X290" s="984" t="s">
        <v>1612</v>
      </c>
      <c r="Y290" s="984" t="s">
        <v>1613</v>
      </c>
      <c r="Z290" s="984" t="s">
        <v>1614</v>
      </c>
      <c r="AA290" s="984" t="s">
        <v>1615</v>
      </c>
      <c r="AB290" s="954" t="s">
        <v>1616</v>
      </c>
      <c r="AC290" s="954" t="s">
        <v>1617</v>
      </c>
      <c r="AD290" s="984" t="s">
        <v>1611</v>
      </c>
      <c r="AE290" s="984" t="s">
        <v>1612</v>
      </c>
      <c r="AF290" s="984" t="s">
        <v>1613</v>
      </c>
      <c r="AG290" s="984" t="s">
        <v>1614</v>
      </c>
      <c r="AH290" s="984" t="s">
        <v>1615</v>
      </c>
      <c r="AI290" s="893"/>
      <c r="AJ290" s="893"/>
      <c r="AK290" s="893"/>
      <c r="AL290" s="893"/>
    </row>
    <row r="291" spans="1:38" ht="15" customHeight="1">
      <c r="A291" s="1132"/>
      <c r="B291" s="1275"/>
      <c r="C291" s="1161"/>
      <c r="D291" s="894">
        <v>1</v>
      </c>
      <c r="E291" s="894">
        <v>2</v>
      </c>
      <c r="F291" s="894">
        <v>3</v>
      </c>
      <c r="G291" s="954">
        <v>4</v>
      </c>
      <c r="H291" s="954">
        <v>5</v>
      </c>
      <c r="I291" s="984">
        <v>6</v>
      </c>
      <c r="J291" s="984">
        <v>7</v>
      </c>
      <c r="K291" s="984">
        <v>8</v>
      </c>
      <c r="L291" s="984">
        <v>9</v>
      </c>
      <c r="M291" s="984">
        <v>10</v>
      </c>
      <c r="N291" s="954">
        <v>11</v>
      </c>
      <c r="O291" s="954">
        <v>12</v>
      </c>
      <c r="P291" s="984">
        <v>13</v>
      </c>
      <c r="Q291" s="984">
        <v>14</v>
      </c>
      <c r="R291" s="984">
        <v>15</v>
      </c>
      <c r="S291" s="984">
        <v>16</v>
      </c>
      <c r="T291" s="954">
        <v>17</v>
      </c>
      <c r="U291" s="954">
        <v>18</v>
      </c>
      <c r="V291" s="954">
        <v>19</v>
      </c>
      <c r="W291" s="984">
        <v>20</v>
      </c>
      <c r="X291" s="984">
        <v>21</v>
      </c>
      <c r="Y291" s="984">
        <v>22</v>
      </c>
      <c r="Z291" s="984">
        <v>23</v>
      </c>
      <c r="AA291" s="984">
        <v>24</v>
      </c>
      <c r="AB291" s="954">
        <v>25</v>
      </c>
      <c r="AC291" s="954">
        <v>26</v>
      </c>
      <c r="AD291" s="984">
        <v>27</v>
      </c>
      <c r="AE291" s="984">
        <v>28</v>
      </c>
      <c r="AF291" s="984">
        <v>29</v>
      </c>
      <c r="AG291" s="984">
        <v>30</v>
      </c>
      <c r="AH291" s="984">
        <v>31</v>
      </c>
      <c r="AI291" s="893"/>
      <c r="AJ291" s="893"/>
      <c r="AK291" s="893"/>
      <c r="AL291" s="893"/>
    </row>
    <row r="292" spans="1:38">
      <c r="A292" s="1136">
        <v>13</v>
      </c>
      <c r="B292" s="931" t="s">
        <v>1609</v>
      </c>
      <c r="C292" s="1263">
        <v>42430</v>
      </c>
      <c r="D292" s="934" t="s">
        <v>1657</v>
      </c>
      <c r="E292" s="933"/>
      <c r="F292" s="932"/>
      <c r="G292" s="933"/>
      <c r="H292" s="933"/>
      <c r="I292" s="933"/>
      <c r="J292" s="933"/>
      <c r="K292" s="933"/>
      <c r="L292" s="933"/>
      <c r="M292" s="933"/>
      <c r="N292" s="933"/>
      <c r="O292" s="933"/>
      <c r="P292" s="933"/>
      <c r="Q292" s="933"/>
      <c r="R292" s="933"/>
      <c r="S292" s="933"/>
      <c r="T292" s="933"/>
      <c r="U292" s="933"/>
      <c r="V292" s="933"/>
      <c r="W292" s="933"/>
      <c r="X292" s="933"/>
      <c r="Y292" s="933"/>
      <c r="Z292" s="933"/>
      <c r="AA292" s="933"/>
      <c r="AB292" s="933"/>
      <c r="AC292" s="933"/>
      <c r="AD292" s="933"/>
      <c r="AE292" s="933"/>
      <c r="AF292" s="933"/>
      <c r="AG292" s="933"/>
      <c r="AH292" s="933"/>
    </row>
    <row r="293" spans="1:38">
      <c r="A293" s="1136"/>
      <c r="B293" s="931" t="s">
        <v>1622</v>
      </c>
      <c r="C293" s="1264"/>
      <c r="D293" s="932"/>
      <c r="E293" s="934" t="s">
        <v>1657</v>
      </c>
      <c r="F293" s="932"/>
      <c r="G293" s="932"/>
      <c r="H293" s="933"/>
      <c r="I293" s="932"/>
      <c r="J293" s="933"/>
      <c r="K293" s="933"/>
      <c r="L293" s="933"/>
      <c r="M293" s="933"/>
      <c r="N293" s="933"/>
      <c r="O293" s="933"/>
      <c r="P293" s="933"/>
      <c r="Q293" s="933"/>
      <c r="R293" s="933"/>
      <c r="S293" s="933"/>
      <c r="T293" s="933"/>
      <c r="U293" s="933"/>
      <c r="V293" s="933"/>
      <c r="W293" s="933"/>
      <c r="X293" s="933"/>
      <c r="Y293" s="933"/>
      <c r="Z293" s="933"/>
      <c r="AA293" s="933"/>
      <c r="AB293" s="933"/>
      <c r="AC293" s="933"/>
      <c r="AD293" s="933"/>
      <c r="AE293" s="933"/>
      <c r="AF293" s="933"/>
      <c r="AG293" s="933"/>
      <c r="AH293" s="933"/>
    </row>
    <row r="294" spans="1:38">
      <c r="A294" s="1136"/>
      <c r="B294" s="931" t="s">
        <v>1623</v>
      </c>
      <c r="C294" s="1264"/>
      <c r="D294" s="932"/>
      <c r="E294" s="933"/>
      <c r="F294" s="934" t="s">
        <v>1657</v>
      </c>
      <c r="G294" s="932"/>
      <c r="H294" s="932"/>
      <c r="I294" s="932"/>
      <c r="J294" s="933"/>
      <c r="K294" s="933"/>
      <c r="L294" s="933"/>
      <c r="M294" s="933"/>
      <c r="N294" s="933"/>
      <c r="O294" s="933"/>
      <c r="P294" s="933"/>
      <c r="Q294" s="933"/>
      <c r="R294" s="933"/>
      <c r="S294" s="933"/>
      <c r="T294" s="933"/>
      <c r="U294" s="933"/>
      <c r="V294" s="933"/>
      <c r="W294" s="933"/>
      <c r="X294" s="933"/>
      <c r="Y294" s="933"/>
      <c r="Z294" s="933"/>
      <c r="AA294" s="933"/>
      <c r="AB294" s="933"/>
      <c r="AC294" s="933"/>
      <c r="AD294" s="933"/>
      <c r="AE294" s="933"/>
      <c r="AF294" s="933"/>
      <c r="AG294" s="933"/>
      <c r="AH294" s="933"/>
      <c r="AI294" s="661"/>
      <c r="AJ294" s="661"/>
      <c r="AK294" s="661"/>
      <c r="AL294" s="661"/>
    </row>
    <row r="295" spans="1:38">
      <c r="A295" s="1136"/>
      <c r="B295" s="931" t="s">
        <v>1624</v>
      </c>
      <c r="C295" s="1264"/>
      <c r="D295" s="932"/>
      <c r="E295" s="933"/>
      <c r="F295" s="932"/>
      <c r="G295" s="932"/>
      <c r="H295" s="933"/>
      <c r="I295" s="934" t="s">
        <v>1657</v>
      </c>
      <c r="J295" s="933"/>
      <c r="K295" s="933"/>
      <c r="L295" s="933"/>
      <c r="M295" s="933"/>
      <c r="N295" s="933"/>
      <c r="O295" s="933"/>
      <c r="P295" s="933"/>
      <c r="Q295" s="933"/>
      <c r="R295" s="933"/>
      <c r="S295" s="933"/>
      <c r="T295" s="933"/>
      <c r="U295" s="933"/>
      <c r="V295" s="933"/>
      <c r="W295" s="933"/>
      <c r="X295" s="933"/>
      <c r="Y295" s="933"/>
      <c r="Z295" s="933"/>
      <c r="AA295" s="933"/>
      <c r="AB295" s="933"/>
      <c r="AC295" s="933"/>
      <c r="AD295" s="933"/>
      <c r="AE295" s="933"/>
      <c r="AF295" s="933"/>
      <c r="AG295" s="933"/>
      <c r="AH295" s="933"/>
      <c r="AI295" s="661"/>
      <c r="AJ295" s="661"/>
      <c r="AK295" s="661"/>
      <c r="AL295" s="661"/>
    </row>
    <row r="296" spans="1:38">
      <c r="A296" s="1136"/>
      <c r="B296" s="931" t="s">
        <v>1625</v>
      </c>
      <c r="C296" s="1264"/>
      <c r="D296" s="932"/>
      <c r="E296" s="933"/>
      <c r="F296" s="935"/>
      <c r="G296" s="932"/>
      <c r="H296" s="933"/>
      <c r="I296" s="932"/>
      <c r="J296" s="934" t="s">
        <v>1657</v>
      </c>
      <c r="K296" s="932"/>
      <c r="L296" s="933"/>
      <c r="M296" s="933"/>
      <c r="N296" s="933"/>
      <c r="O296" s="933"/>
      <c r="P296" s="933"/>
      <c r="Q296" s="933"/>
      <c r="R296" s="933"/>
      <c r="S296" s="933"/>
      <c r="T296" s="933"/>
      <c r="U296" s="933"/>
      <c r="V296" s="933"/>
      <c r="W296" s="933"/>
      <c r="X296" s="933"/>
      <c r="Y296" s="933"/>
      <c r="Z296" s="933"/>
      <c r="AA296" s="933"/>
      <c r="AB296" s="933"/>
      <c r="AC296" s="933"/>
      <c r="AD296" s="933"/>
      <c r="AE296" s="933"/>
      <c r="AF296" s="933"/>
      <c r="AG296" s="933"/>
      <c r="AH296" s="933"/>
      <c r="AI296" s="661"/>
      <c r="AJ296" s="661"/>
      <c r="AK296" s="661"/>
      <c r="AL296" s="661"/>
    </row>
    <row r="297" spans="1:38">
      <c r="A297" s="1136"/>
      <c r="B297" s="931" t="s">
        <v>1626</v>
      </c>
      <c r="C297" s="1264"/>
      <c r="D297" s="932"/>
      <c r="E297" s="933"/>
      <c r="F297" s="933"/>
      <c r="G297" s="932"/>
      <c r="H297" s="933"/>
      <c r="I297" s="935"/>
      <c r="J297" s="935"/>
      <c r="K297" s="934" t="s">
        <v>1657</v>
      </c>
      <c r="L297" s="933"/>
      <c r="M297" s="932"/>
      <c r="N297" s="933"/>
      <c r="O297" s="933"/>
      <c r="P297" s="933"/>
      <c r="Q297" s="933"/>
      <c r="R297" s="933"/>
      <c r="S297" s="933"/>
      <c r="T297" s="933"/>
      <c r="U297" s="933"/>
      <c r="V297" s="933"/>
      <c r="W297" s="933"/>
      <c r="X297" s="933"/>
      <c r="Y297" s="933"/>
      <c r="Z297" s="933"/>
      <c r="AA297" s="933"/>
      <c r="AB297" s="933"/>
      <c r="AC297" s="933"/>
      <c r="AD297" s="933"/>
      <c r="AE297" s="933"/>
      <c r="AF297" s="933"/>
      <c r="AG297" s="933"/>
      <c r="AH297" s="933"/>
    </row>
    <row r="298" spans="1:38">
      <c r="A298" s="1136"/>
      <c r="B298" s="931" t="s">
        <v>1627</v>
      </c>
      <c r="C298" s="1264"/>
      <c r="D298" s="935"/>
      <c r="E298" s="935"/>
      <c r="F298" s="935"/>
      <c r="G298" s="935"/>
      <c r="H298" s="935"/>
      <c r="I298" s="935"/>
      <c r="J298" s="935"/>
      <c r="K298" s="932"/>
      <c r="L298" s="934" t="s">
        <v>1657</v>
      </c>
      <c r="M298" s="932"/>
      <c r="N298" s="932"/>
      <c r="O298" s="933"/>
      <c r="P298" s="932"/>
      <c r="Q298" s="933"/>
      <c r="R298" s="933"/>
      <c r="S298" s="935"/>
      <c r="T298" s="935"/>
      <c r="U298" s="935"/>
      <c r="V298" s="935"/>
      <c r="W298" s="935"/>
      <c r="X298" s="935"/>
      <c r="Y298" s="935"/>
      <c r="Z298" s="935"/>
      <c r="AA298" s="935"/>
      <c r="AB298" s="935"/>
      <c r="AC298" s="935"/>
      <c r="AD298" s="935"/>
      <c r="AE298" s="935"/>
      <c r="AF298" s="935"/>
      <c r="AG298" s="935"/>
      <c r="AH298" s="935"/>
    </row>
    <row r="299" spans="1:38">
      <c r="A299" s="1136"/>
      <c r="B299" s="931" t="s">
        <v>1628</v>
      </c>
      <c r="C299" s="1264"/>
      <c r="D299" s="933"/>
      <c r="E299" s="933"/>
      <c r="F299" s="933"/>
      <c r="G299" s="933"/>
      <c r="H299" s="933"/>
      <c r="I299" s="933"/>
      <c r="J299" s="932"/>
      <c r="K299" s="932"/>
      <c r="L299" s="933"/>
      <c r="M299" s="934" t="s">
        <v>1657</v>
      </c>
      <c r="N299" s="932"/>
      <c r="O299" s="932"/>
      <c r="P299" s="932"/>
      <c r="Q299" s="933"/>
      <c r="R299" s="933"/>
      <c r="S299" s="933"/>
      <c r="T299" s="933"/>
      <c r="U299" s="933"/>
      <c r="V299" s="933"/>
      <c r="W299" s="933"/>
      <c r="X299" s="933"/>
      <c r="Y299" s="933"/>
      <c r="Z299" s="933"/>
      <c r="AA299" s="933"/>
      <c r="AB299" s="933"/>
      <c r="AC299" s="933"/>
      <c r="AD299" s="933"/>
      <c r="AE299" s="933"/>
      <c r="AF299" s="933"/>
      <c r="AG299" s="933"/>
      <c r="AH299" s="933"/>
    </row>
    <row r="300" spans="1:38">
      <c r="A300" s="1136"/>
      <c r="B300" s="931" t="s">
        <v>1629</v>
      </c>
      <c r="C300" s="1264"/>
      <c r="D300" s="935"/>
      <c r="E300" s="935"/>
      <c r="F300" s="935"/>
      <c r="G300" s="935"/>
      <c r="H300" s="935"/>
      <c r="I300" s="935"/>
      <c r="J300" s="935"/>
      <c r="K300" s="932"/>
      <c r="L300" s="933"/>
      <c r="M300" s="932"/>
      <c r="N300" s="932"/>
      <c r="O300" s="933"/>
      <c r="P300" s="934" t="s">
        <v>1657</v>
      </c>
      <c r="Q300" s="933"/>
      <c r="R300" s="933"/>
      <c r="S300" s="933"/>
      <c r="T300" s="935"/>
      <c r="U300" s="935"/>
      <c r="V300" s="935"/>
      <c r="W300" s="935"/>
      <c r="X300" s="935"/>
      <c r="Y300" s="935"/>
      <c r="Z300" s="935"/>
      <c r="AA300" s="935"/>
      <c r="AB300" s="935"/>
      <c r="AC300" s="935"/>
      <c r="AD300" s="935"/>
      <c r="AE300" s="935"/>
      <c r="AF300" s="935"/>
      <c r="AG300" s="935"/>
      <c r="AH300" s="935"/>
    </row>
    <row r="301" spans="1:38">
      <c r="A301" s="1136"/>
      <c r="B301" s="931" t="s">
        <v>1630</v>
      </c>
      <c r="C301" s="1264"/>
      <c r="D301" s="935"/>
      <c r="E301" s="935"/>
      <c r="F301" s="935"/>
      <c r="G301" s="935"/>
      <c r="H301" s="935"/>
      <c r="I301" s="935"/>
      <c r="J301" s="935"/>
      <c r="K301" s="932"/>
      <c r="L301" s="933"/>
      <c r="M301" s="935"/>
      <c r="N301" s="932"/>
      <c r="O301" s="933"/>
      <c r="P301" s="932"/>
      <c r="Q301" s="934" t="s">
        <v>1657</v>
      </c>
      <c r="R301" s="932"/>
      <c r="S301" s="933"/>
      <c r="T301" s="933"/>
      <c r="U301" s="935"/>
      <c r="V301" s="935"/>
      <c r="W301" s="935"/>
      <c r="X301" s="935"/>
      <c r="Y301" s="935"/>
      <c r="Z301" s="935"/>
      <c r="AA301" s="935"/>
      <c r="AB301" s="935"/>
      <c r="AC301" s="935"/>
      <c r="AD301" s="935"/>
      <c r="AE301" s="935"/>
      <c r="AF301" s="935"/>
      <c r="AG301" s="935"/>
      <c r="AH301" s="935"/>
    </row>
    <row r="302" spans="1:38">
      <c r="A302" s="1136"/>
      <c r="B302" s="931" t="s">
        <v>1631</v>
      </c>
      <c r="C302" s="1264"/>
      <c r="D302" s="935"/>
      <c r="E302" s="935"/>
      <c r="F302" s="935"/>
      <c r="G302" s="935"/>
      <c r="H302" s="935"/>
      <c r="I302" s="935"/>
      <c r="J302" s="935"/>
      <c r="K302" s="935"/>
      <c r="L302" s="935"/>
      <c r="M302" s="933"/>
      <c r="N302" s="932"/>
      <c r="O302" s="933"/>
      <c r="P302" s="935"/>
      <c r="Q302" s="935"/>
      <c r="R302" s="934" t="s">
        <v>1657</v>
      </c>
      <c r="S302" s="933"/>
      <c r="T302" s="933"/>
      <c r="U302" s="933"/>
      <c r="V302" s="933"/>
      <c r="W302" s="935"/>
      <c r="X302" s="935"/>
      <c r="Y302" s="935"/>
      <c r="Z302" s="935"/>
      <c r="AA302" s="935"/>
      <c r="AB302" s="935"/>
      <c r="AC302" s="935"/>
      <c r="AD302" s="935"/>
      <c r="AE302" s="935"/>
      <c r="AF302" s="935"/>
      <c r="AG302" s="935"/>
      <c r="AH302" s="935"/>
    </row>
    <row r="303" spans="1:38">
      <c r="A303" s="1136"/>
      <c r="B303" s="931" t="s">
        <v>1632</v>
      </c>
      <c r="C303" s="1264"/>
      <c r="D303" s="933"/>
      <c r="E303" s="933"/>
      <c r="F303" s="933"/>
      <c r="G303" s="933"/>
      <c r="H303" s="933"/>
      <c r="I303" s="933"/>
      <c r="J303" s="933"/>
      <c r="K303" s="933"/>
      <c r="L303" s="933"/>
      <c r="M303" s="935"/>
      <c r="N303" s="935"/>
      <c r="O303" s="935"/>
      <c r="P303" s="935"/>
      <c r="Q303" s="935"/>
      <c r="R303" s="932"/>
      <c r="S303" s="934" t="s">
        <v>1657</v>
      </c>
      <c r="T303" s="932"/>
      <c r="U303" s="932"/>
      <c r="V303" s="932"/>
      <c r="W303" s="933"/>
      <c r="X303" s="933"/>
      <c r="Y303" s="933"/>
      <c r="Z303" s="933"/>
      <c r="AA303" s="933"/>
      <c r="AB303" s="933"/>
      <c r="AC303" s="933"/>
      <c r="AD303" s="933"/>
      <c r="AE303" s="933"/>
      <c r="AF303" s="933"/>
      <c r="AG303" s="933"/>
      <c r="AH303" s="933"/>
    </row>
    <row r="304" spans="1:38">
      <c r="A304" s="1136"/>
      <c r="B304" s="931" t="s">
        <v>1633</v>
      </c>
      <c r="C304" s="1264"/>
      <c r="D304" s="933"/>
      <c r="E304" s="933"/>
      <c r="F304" s="933"/>
      <c r="G304" s="933"/>
      <c r="H304" s="933"/>
      <c r="I304" s="933"/>
      <c r="J304" s="933"/>
      <c r="K304" s="933"/>
      <c r="L304" s="933"/>
      <c r="M304" s="935"/>
      <c r="N304" s="935"/>
      <c r="O304" s="935"/>
      <c r="P304" s="935"/>
      <c r="Q304" s="935"/>
      <c r="R304" s="932"/>
      <c r="S304" s="932"/>
      <c r="T304" s="932"/>
      <c r="U304" s="932"/>
      <c r="V304" s="932"/>
      <c r="W304" s="933"/>
      <c r="X304" s="934" t="s">
        <v>1657</v>
      </c>
      <c r="Y304" s="933"/>
      <c r="Z304" s="933"/>
      <c r="AA304" s="933"/>
      <c r="AB304" s="933"/>
      <c r="AC304" s="933"/>
      <c r="AD304" s="933"/>
      <c r="AE304" s="933"/>
      <c r="AF304" s="933"/>
      <c r="AG304" s="933"/>
      <c r="AH304" s="933"/>
    </row>
    <row r="305" spans="1:34">
      <c r="A305" s="1136"/>
      <c r="B305" s="931" t="s">
        <v>1644</v>
      </c>
      <c r="C305" s="1264"/>
      <c r="D305" s="933"/>
      <c r="E305" s="933"/>
      <c r="F305" s="933"/>
      <c r="G305" s="933"/>
      <c r="H305" s="933"/>
      <c r="I305" s="933"/>
      <c r="J305" s="933"/>
      <c r="K305" s="933"/>
      <c r="L305" s="933"/>
      <c r="M305" s="935"/>
      <c r="N305" s="935"/>
      <c r="O305" s="935"/>
      <c r="P305" s="935"/>
      <c r="Q305" s="935"/>
      <c r="R305" s="932"/>
      <c r="S305" s="932"/>
      <c r="T305" s="932"/>
      <c r="U305" s="932"/>
      <c r="V305" s="932"/>
      <c r="W305" s="933"/>
      <c r="X305" s="933"/>
      <c r="Y305" s="934" t="s">
        <v>1657</v>
      </c>
      <c r="Z305" s="933"/>
      <c r="AA305" s="933"/>
      <c r="AB305" s="933"/>
      <c r="AC305" s="933"/>
      <c r="AD305" s="933"/>
      <c r="AE305" s="933"/>
      <c r="AF305" s="933"/>
      <c r="AG305" s="933"/>
      <c r="AH305" s="933"/>
    </row>
    <row r="306" spans="1:34">
      <c r="A306" s="1136"/>
      <c r="B306" s="931" t="s">
        <v>1645</v>
      </c>
      <c r="C306" s="1264"/>
      <c r="D306" s="933"/>
      <c r="E306" s="933"/>
      <c r="F306" s="933"/>
      <c r="G306" s="933"/>
      <c r="H306" s="933"/>
      <c r="I306" s="933"/>
      <c r="J306" s="933"/>
      <c r="K306" s="933"/>
      <c r="L306" s="933"/>
      <c r="M306" s="935"/>
      <c r="N306" s="935"/>
      <c r="O306" s="935"/>
      <c r="P306" s="935"/>
      <c r="Q306" s="935"/>
      <c r="R306" s="932"/>
      <c r="S306" s="932"/>
      <c r="T306" s="932"/>
      <c r="U306" s="932"/>
      <c r="V306" s="932"/>
      <c r="W306" s="933"/>
      <c r="X306" s="933"/>
      <c r="Y306" s="933"/>
      <c r="Z306" s="934" t="s">
        <v>1657</v>
      </c>
      <c r="AA306" s="933"/>
      <c r="AB306" s="933"/>
      <c r="AC306" s="933"/>
      <c r="AD306" s="933"/>
      <c r="AE306" s="933"/>
      <c r="AF306" s="933"/>
      <c r="AG306" s="933"/>
      <c r="AH306" s="933"/>
    </row>
    <row r="307" spans="1:34">
      <c r="A307" s="1136"/>
      <c r="B307" s="931" t="s">
        <v>1646</v>
      </c>
      <c r="C307" s="1264"/>
      <c r="D307" s="933"/>
      <c r="E307" s="933"/>
      <c r="F307" s="933"/>
      <c r="G307" s="933"/>
      <c r="H307" s="933"/>
      <c r="I307" s="933"/>
      <c r="J307" s="933"/>
      <c r="K307" s="933"/>
      <c r="L307" s="933"/>
      <c r="M307" s="935"/>
      <c r="N307" s="935"/>
      <c r="O307" s="935"/>
      <c r="P307" s="935"/>
      <c r="Q307" s="935"/>
      <c r="R307" s="932"/>
      <c r="S307" s="932"/>
      <c r="T307" s="932"/>
      <c r="U307" s="932"/>
      <c r="V307" s="932"/>
      <c r="W307" s="933"/>
      <c r="X307" s="933"/>
      <c r="Y307" s="933"/>
      <c r="Z307" s="933"/>
      <c r="AA307" s="934" t="s">
        <v>1657</v>
      </c>
      <c r="AB307" s="933"/>
      <c r="AC307" s="933"/>
      <c r="AD307" s="933"/>
      <c r="AE307" s="933"/>
      <c r="AF307" s="933"/>
      <c r="AG307" s="933"/>
      <c r="AH307" s="933"/>
    </row>
    <row r="308" spans="1:34">
      <c r="A308" s="1136"/>
      <c r="B308" s="931" t="s">
        <v>1647</v>
      </c>
      <c r="C308" s="1264"/>
      <c r="D308" s="933"/>
      <c r="E308" s="933"/>
      <c r="F308" s="933"/>
      <c r="G308" s="933"/>
      <c r="H308" s="933"/>
      <c r="I308" s="933"/>
      <c r="J308" s="933"/>
      <c r="K308" s="933"/>
      <c r="L308" s="933"/>
      <c r="M308" s="935"/>
      <c r="N308" s="935"/>
      <c r="O308" s="935"/>
      <c r="P308" s="935"/>
      <c r="Q308" s="935"/>
      <c r="R308" s="932"/>
      <c r="S308" s="932"/>
      <c r="T308" s="932"/>
      <c r="U308" s="932"/>
      <c r="V308" s="932"/>
      <c r="W308" s="933"/>
      <c r="X308" s="933"/>
      <c r="Y308" s="933"/>
      <c r="Z308" s="933"/>
      <c r="AA308" s="933"/>
      <c r="AB308" s="933"/>
      <c r="AC308" s="933"/>
      <c r="AD308" s="934" t="s">
        <v>1657</v>
      </c>
      <c r="AE308" s="933"/>
      <c r="AF308" s="933"/>
      <c r="AG308" s="933"/>
      <c r="AH308" s="933"/>
    </row>
    <row r="309" spans="1:34">
      <c r="A309" s="1136"/>
      <c r="B309" s="931" t="s">
        <v>1668</v>
      </c>
      <c r="C309" s="1266"/>
      <c r="D309" s="935"/>
      <c r="E309" s="935"/>
      <c r="F309" s="935"/>
      <c r="G309" s="935"/>
      <c r="H309" s="935"/>
      <c r="I309" s="935"/>
      <c r="J309" s="935"/>
      <c r="K309" s="935"/>
      <c r="L309" s="935"/>
      <c r="M309" s="935"/>
      <c r="N309" s="935"/>
      <c r="O309" s="935"/>
      <c r="P309" s="935"/>
      <c r="Q309" s="932"/>
      <c r="R309" s="935"/>
      <c r="S309" s="935"/>
      <c r="T309" s="932"/>
      <c r="U309" s="935"/>
      <c r="V309" s="932"/>
      <c r="W309" s="935"/>
      <c r="X309" s="935"/>
      <c r="Y309" s="935"/>
      <c r="Z309" s="935"/>
      <c r="AA309" s="935"/>
      <c r="AB309" s="935"/>
      <c r="AC309" s="935"/>
      <c r="AD309" s="935"/>
      <c r="AE309" s="934" t="s">
        <v>1657</v>
      </c>
      <c r="AF309" s="935"/>
      <c r="AG309" s="935"/>
      <c r="AH309" s="935"/>
    </row>
    <row r="310" spans="1:34">
      <c r="A310" s="1114"/>
      <c r="B310" s="1265"/>
      <c r="C310" s="1263">
        <v>42461</v>
      </c>
      <c r="D310" s="954" t="s">
        <v>1616</v>
      </c>
      <c r="E310" s="954" t="s">
        <v>1617</v>
      </c>
      <c r="F310" s="894" t="s">
        <v>1611</v>
      </c>
      <c r="G310" s="894" t="s">
        <v>1612</v>
      </c>
      <c r="H310" s="894" t="s">
        <v>1613</v>
      </c>
      <c r="I310" s="894" t="s">
        <v>1614</v>
      </c>
      <c r="J310" s="894" t="s">
        <v>1615</v>
      </c>
      <c r="K310" s="954" t="s">
        <v>1616</v>
      </c>
      <c r="L310" s="954" t="s">
        <v>1617</v>
      </c>
      <c r="M310" s="894" t="s">
        <v>1611</v>
      </c>
      <c r="N310" s="894" t="s">
        <v>1612</v>
      </c>
      <c r="O310" s="894" t="s">
        <v>1613</v>
      </c>
      <c r="P310" s="894" t="s">
        <v>1614</v>
      </c>
      <c r="Q310" s="954" t="s">
        <v>1615</v>
      </c>
      <c r="R310" s="954" t="s">
        <v>1616</v>
      </c>
      <c r="S310" s="954" t="s">
        <v>1617</v>
      </c>
      <c r="T310" s="894" t="s">
        <v>1611</v>
      </c>
      <c r="U310" s="894" t="s">
        <v>1612</v>
      </c>
      <c r="V310" s="894" t="s">
        <v>1613</v>
      </c>
      <c r="W310" s="894" t="s">
        <v>1614</v>
      </c>
      <c r="X310" s="894" t="s">
        <v>1615</v>
      </c>
      <c r="Y310" s="954" t="s">
        <v>1616</v>
      </c>
      <c r="Z310" s="954" t="s">
        <v>1617</v>
      </c>
      <c r="AA310" s="894" t="s">
        <v>1611</v>
      </c>
      <c r="AB310" s="894" t="s">
        <v>1612</v>
      </c>
      <c r="AC310" s="894" t="s">
        <v>1613</v>
      </c>
      <c r="AD310" s="894" t="s">
        <v>1614</v>
      </c>
      <c r="AE310" s="894" t="s">
        <v>1615</v>
      </c>
      <c r="AF310" s="954" t="s">
        <v>1616</v>
      </c>
      <c r="AG310" s="954" t="s">
        <v>1617</v>
      </c>
      <c r="AH310" s="894"/>
    </row>
    <row r="311" spans="1:34">
      <c r="A311" s="1116"/>
      <c r="B311" s="1266"/>
      <c r="C311" s="1266"/>
      <c r="D311" s="968">
        <v>1</v>
      </c>
      <c r="E311" s="954">
        <v>2</v>
      </c>
      <c r="F311" s="894">
        <v>3</v>
      </c>
      <c r="G311" s="894">
        <v>4</v>
      </c>
      <c r="H311" s="894">
        <v>5</v>
      </c>
      <c r="I311" s="894">
        <v>6</v>
      </c>
      <c r="J311" s="894">
        <v>7</v>
      </c>
      <c r="K311" s="954">
        <v>8</v>
      </c>
      <c r="L311" s="954">
        <v>9</v>
      </c>
      <c r="M311" s="894">
        <v>10</v>
      </c>
      <c r="N311" s="894">
        <v>11</v>
      </c>
      <c r="O311" s="894">
        <v>12</v>
      </c>
      <c r="P311" s="894">
        <v>13</v>
      </c>
      <c r="Q311" s="954">
        <v>14</v>
      </c>
      <c r="R311" s="954">
        <v>15</v>
      </c>
      <c r="S311" s="954">
        <v>16</v>
      </c>
      <c r="T311" s="894">
        <v>17</v>
      </c>
      <c r="U311" s="894">
        <v>18</v>
      </c>
      <c r="V311" s="894">
        <v>19</v>
      </c>
      <c r="W311" s="894">
        <v>20</v>
      </c>
      <c r="X311" s="894">
        <v>21</v>
      </c>
      <c r="Y311" s="954">
        <v>22</v>
      </c>
      <c r="Z311" s="954">
        <v>23</v>
      </c>
      <c r="AA311" s="894">
        <v>24</v>
      </c>
      <c r="AB311" s="894">
        <v>25</v>
      </c>
      <c r="AC311" s="894">
        <v>26</v>
      </c>
      <c r="AD311" s="894">
        <v>27</v>
      </c>
      <c r="AE311" s="894">
        <v>28</v>
      </c>
      <c r="AF311" s="954">
        <v>29</v>
      </c>
      <c r="AG311" s="954">
        <v>30</v>
      </c>
      <c r="AH311" s="894"/>
    </row>
    <row r="312" spans="1:34">
      <c r="A312" s="1124">
        <v>14</v>
      </c>
      <c r="B312" s="931" t="s">
        <v>1609</v>
      </c>
      <c r="C312" s="1263">
        <v>42461</v>
      </c>
      <c r="D312" s="932"/>
      <c r="E312" s="933"/>
      <c r="F312" s="934" t="s">
        <v>1658</v>
      </c>
      <c r="G312" s="933"/>
      <c r="H312" s="933"/>
      <c r="I312" s="935"/>
      <c r="J312" s="935"/>
      <c r="K312" s="935"/>
      <c r="L312" s="935"/>
      <c r="M312" s="935"/>
      <c r="N312" s="935"/>
      <c r="O312" s="935"/>
      <c r="P312" s="935"/>
      <c r="Q312" s="935"/>
      <c r="R312" s="935"/>
      <c r="S312" s="935"/>
      <c r="T312" s="932"/>
      <c r="U312" s="935"/>
      <c r="V312" s="933"/>
      <c r="W312" s="935"/>
      <c r="X312" s="935"/>
      <c r="Y312" s="935"/>
      <c r="Z312" s="935"/>
      <c r="AA312" s="935"/>
      <c r="AB312" s="935"/>
      <c r="AC312" s="935"/>
      <c r="AD312" s="935"/>
      <c r="AE312" s="935"/>
      <c r="AF312" s="935"/>
      <c r="AG312" s="935"/>
      <c r="AH312" s="935"/>
    </row>
    <row r="313" spans="1:34">
      <c r="A313" s="1124"/>
      <c r="B313" s="931" t="s">
        <v>1622</v>
      </c>
      <c r="C313" s="1264"/>
      <c r="D313" s="932"/>
      <c r="E313" s="932"/>
      <c r="F313" s="932"/>
      <c r="G313" s="934" t="s">
        <v>1658</v>
      </c>
      <c r="H313" s="933"/>
      <c r="I313" s="933"/>
      <c r="J313" s="933"/>
      <c r="K313" s="933"/>
      <c r="L313" s="935"/>
      <c r="M313" s="935"/>
      <c r="N313" s="935"/>
      <c r="O313" s="935"/>
      <c r="P313" s="935"/>
      <c r="Q313" s="935"/>
      <c r="R313" s="935"/>
      <c r="S313" s="935"/>
      <c r="T313" s="932"/>
      <c r="U313" s="935"/>
      <c r="V313" s="933"/>
      <c r="W313" s="935"/>
      <c r="X313" s="935"/>
      <c r="Y313" s="935"/>
      <c r="Z313" s="935"/>
      <c r="AA313" s="935"/>
      <c r="AB313" s="935"/>
      <c r="AC313" s="935"/>
      <c r="AD313" s="935"/>
      <c r="AE313" s="935"/>
      <c r="AF313" s="935"/>
      <c r="AG313" s="935"/>
      <c r="AH313" s="935"/>
    </row>
    <row r="314" spans="1:34">
      <c r="A314" s="1124"/>
      <c r="B314" s="931" t="s">
        <v>1623</v>
      </c>
      <c r="C314" s="1264"/>
      <c r="D314" s="932"/>
      <c r="E314" s="933"/>
      <c r="F314" s="932"/>
      <c r="G314" s="933"/>
      <c r="H314" s="934" t="s">
        <v>1658</v>
      </c>
      <c r="I314" s="933"/>
      <c r="J314" s="932"/>
      <c r="K314" s="933"/>
      <c r="L314" s="933"/>
      <c r="M314" s="935"/>
      <c r="N314" s="935"/>
      <c r="O314" s="935"/>
      <c r="P314" s="935"/>
      <c r="Q314" s="935"/>
      <c r="R314" s="935"/>
      <c r="S314" s="935"/>
      <c r="T314" s="932"/>
      <c r="U314" s="935"/>
      <c r="V314" s="933"/>
      <c r="W314" s="935"/>
      <c r="X314" s="935"/>
      <c r="Y314" s="935"/>
      <c r="Z314" s="935"/>
      <c r="AA314" s="935"/>
      <c r="AB314" s="935"/>
      <c r="AC314" s="935"/>
      <c r="AD314" s="935"/>
      <c r="AE314" s="935"/>
      <c r="AF314" s="935"/>
      <c r="AG314" s="935"/>
      <c r="AH314" s="935"/>
    </row>
    <row r="315" spans="1:34">
      <c r="A315" s="1124"/>
      <c r="B315" s="931" t="s">
        <v>1624</v>
      </c>
      <c r="C315" s="1264"/>
      <c r="D315" s="932"/>
      <c r="E315" s="933"/>
      <c r="F315" s="932"/>
      <c r="G315" s="932"/>
      <c r="H315" s="932"/>
      <c r="I315" s="934" t="s">
        <v>1658</v>
      </c>
      <c r="J315" s="932"/>
      <c r="K315" s="933"/>
      <c r="L315" s="933"/>
      <c r="M315" s="935"/>
      <c r="N315" s="935"/>
      <c r="O315" s="935"/>
      <c r="P315" s="935"/>
      <c r="Q315" s="935"/>
      <c r="R315" s="935"/>
      <c r="S315" s="935"/>
      <c r="T315" s="932"/>
      <c r="U315" s="935"/>
      <c r="V315" s="933"/>
      <c r="W315" s="935"/>
      <c r="X315" s="935"/>
      <c r="Y315" s="935"/>
      <c r="Z315" s="935"/>
      <c r="AA315" s="935"/>
      <c r="AB315" s="935"/>
      <c r="AC315" s="935"/>
      <c r="AD315" s="935"/>
      <c r="AE315" s="935"/>
      <c r="AF315" s="935"/>
      <c r="AG315" s="935"/>
      <c r="AH315" s="935"/>
    </row>
    <row r="316" spans="1:34">
      <c r="A316" s="1124"/>
      <c r="B316" s="931" t="s">
        <v>1625</v>
      </c>
      <c r="C316" s="1264"/>
      <c r="D316" s="932"/>
      <c r="E316" s="933"/>
      <c r="F316" s="935"/>
      <c r="G316" s="935"/>
      <c r="H316" s="932"/>
      <c r="I316" s="933"/>
      <c r="J316" s="934" t="s">
        <v>1658</v>
      </c>
      <c r="K316" s="933"/>
      <c r="L316" s="933"/>
      <c r="M316" s="935"/>
      <c r="N316" s="935"/>
      <c r="O316" s="935"/>
      <c r="P316" s="935"/>
      <c r="Q316" s="935"/>
      <c r="R316" s="935"/>
      <c r="S316" s="935"/>
      <c r="T316" s="932"/>
      <c r="U316" s="935"/>
      <c r="V316" s="933"/>
      <c r="W316" s="935"/>
      <c r="X316" s="935"/>
      <c r="Y316" s="935"/>
      <c r="Z316" s="935"/>
      <c r="AA316" s="935"/>
      <c r="AB316" s="935"/>
      <c r="AC316" s="935"/>
      <c r="AD316" s="935"/>
      <c r="AE316" s="935"/>
      <c r="AF316" s="935"/>
      <c r="AG316" s="935"/>
      <c r="AH316" s="935"/>
    </row>
    <row r="317" spans="1:34">
      <c r="A317" s="1124"/>
      <c r="B317" s="931" t="s">
        <v>1626</v>
      </c>
      <c r="C317" s="1264"/>
      <c r="D317" s="935"/>
      <c r="E317" s="935"/>
      <c r="F317" s="935"/>
      <c r="G317" s="935"/>
      <c r="H317" s="932"/>
      <c r="I317" s="933"/>
      <c r="J317" s="932"/>
      <c r="K317" s="932"/>
      <c r="L317" s="933"/>
      <c r="M317" s="934" t="s">
        <v>1658</v>
      </c>
      <c r="N317" s="933"/>
      <c r="O317" s="933"/>
      <c r="P317" s="935"/>
      <c r="Q317" s="935"/>
      <c r="R317" s="935"/>
      <c r="S317" s="935"/>
      <c r="T317" s="932"/>
      <c r="U317" s="935"/>
      <c r="V317" s="933"/>
      <c r="W317" s="935"/>
      <c r="X317" s="935"/>
      <c r="Y317" s="935"/>
      <c r="Z317" s="935"/>
      <c r="AA317" s="935"/>
      <c r="AB317" s="935"/>
      <c r="AC317" s="935"/>
      <c r="AD317" s="935"/>
      <c r="AE317" s="935"/>
      <c r="AF317" s="935"/>
      <c r="AG317" s="935"/>
      <c r="AH317" s="935"/>
    </row>
    <row r="318" spans="1:34">
      <c r="A318" s="1124"/>
      <c r="B318" s="931" t="s">
        <v>1627</v>
      </c>
      <c r="C318" s="1264"/>
      <c r="D318" s="935"/>
      <c r="E318" s="935"/>
      <c r="F318" s="935"/>
      <c r="G318" s="935"/>
      <c r="H318" s="932"/>
      <c r="I318" s="933"/>
      <c r="J318" s="935"/>
      <c r="K318" s="932"/>
      <c r="L318" s="932"/>
      <c r="M318" s="933"/>
      <c r="N318" s="934" t="s">
        <v>1658</v>
      </c>
      <c r="O318" s="933"/>
      <c r="P318" s="933"/>
      <c r="Q318" s="933"/>
      <c r="R318" s="933"/>
      <c r="S318" s="935"/>
      <c r="T318" s="932"/>
      <c r="U318" s="935"/>
      <c r="V318" s="933"/>
      <c r="W318" s="935"/>
      <c r="X318" s="935"/>
      <c r="Y318" s="935"/>
      <c r="Z318" s="935"/>
      <c r="AA318" s="935"/>
      <c r="AB318" s="935"/>
      <c r="AC318" s="935"/>
      <c r="AD318" s="935"/>
      <c r="AE318" s="935"/>
      <c r="AF318" s="935"/>
      <c r="AG318" s="935"/>
      <c r="AH318" s="935"/>
    </row>
    <row r="319" spans="1:34">
      <c r="A319" s="1124"/>
      <c r="B319" s="931" t="s">
        <v>1628</v>
      </c>
      <c r="C319" s="1264"/>
      <c r="D319" s="935"/>
      <c r="E319" s="935"/>
      <c r="F319" s="935"/>
      <c r="G319" s="935"/>
      <c r="H319" s="935"/>
      <c r="I319" s="935"/>
      <c r="J319" s="935"/>
      <c r="K319" s="932"/>
      <c r="L319" s="933"/>
      <c r="M319" s="932"/>
      <c r="N319" s="933"/>
      <c r="O319" s="934" t="s">
        <v>1658</v>
      </c>
      <c r="P319" s="933"/>
      <c r="Q319" s="932"/>
      <c r="R319" s="933"/>
      <c r="S319" s="933"/>
      <c r="T319" s="932"/>
      <c r="U319" s="935"/>
      <c r="V319" s="933"/>
      <c r="W319" s="935"/>
      <c r="X319" s="935"/>
      <c r="Y319" s="935"/>
      <c r="Z319" s="935"/>
      <c r="AA319" s="935"/>
      <c r="AB319" s="935"/>
      <c r="AC319" s="935"/>
      <c r="AD319" s="935"/>
      <c r="AE319" s="935"/>
      <c r="AF319" s="935"/>
      <c r="AG319" s="935"/>
      <c r="AH319" s="935"/>
    </row>
    <row r="320" spans="1:34">
      <c r="A320" s="1124"/>
      <c r="B320" s="931" t="s">
        <v>1629</v>
      </c>
      <c r="C320" s="1264"/>
      <c r="D320" s="935"/>
      <c r="E320" s="935"/>
      <c r="F320" s="935"/>
      <c r="G320" s="935"/>
      <c r="H320" s="935"/>
      <c r="I320" s="935"/>
      <c r="J320" s="935"/>
      <c r="K320" s="932"/>
      <c r="L320" s="933"/>
      <c r="M320" s="932"/>
      <c r="N320" s="932"/>
      <c r="O320" s="932"/>
      <c r="P320" s="932"/>
      <c r="Q320" s="932"/>
      <c r="R320" s="933"/>
      <c r="S320" s="933"/>
      <c r="T320" s="934" t="s">
        <v>1658</v>
      </c>
      <c r="U320" s="933"/>
      <c r="V320" s="935"/>
      <c r="W320" s="935"/>
      <c r="X320" s="935"/>
      <c r="Y320" s="935"/>
      <c r="Z320" s="935"/>
      <c r="AA320" s="935"/>
      <c r="AB320" s="935"/>
      <c r="AC320" s="935"/>
      <c r="AD320" s="935"/>
      <c r="AE320" s="935"/>
      <c r="AF320" s="935"/>
      <c r="AG320" s="935"/>
      <c r="AH320" s="935"/>
    </row>
    <row r="321" spans="1:34">
      <c r="A321" s="1124"/>
      <c r="B321" s="931" t="s">
        <v>1630</v>
      </c>
      <c r="C321" s="1264"/>
      <c r="D321" s="935"/>
      <c r="E321" s="935"/>
      <c r="F321" s="935"/>
      <c r="G321" s="935"/>
      <c r="H321" s="935"/>
      <c r="I321" s="935"/>
      <c r="J321" s="935"/>
      <c r="K321" s="932"/>
      <c r="L321" s="933"/>
      <c r="M321" s="935"/>
      <c r="N321" s="935"/>
      <c r="O321" s="932"/>
      <c r="P321" s="933"/>
      <c r="Q321" s="932"/>
      <c r="R321" s="933"/>
      <c r="S321" s="933"/>
      <c r="T321" s="935"/>
      <c r="U321" s="934" t="s">
        <v>1658</v>
      </c>
      <c r="V321" s="935"/>
      <c r="W321" s="935"/>
      <c r="X321" s="935"/>
      <c r="Y321" s="935"/>
      <c r="Z321" s="935"/>
      <c r="AA321" s="935"/>
      <c r="AB321" s="935"/>
      <c r="AC321" s="935"/>
      <c r="AD321" s="935"/>
      <c r="AE321" s="935"/>
      <c r="AF321" s="935"/>
      <c r="AG321" s="935"/>
      <c r="AH321" s="935"/>
    </row>
    <row r="322" spans="1:34">
      <c r="A322" s="1124"/>
      <c r="B322" s="931" t="s">
        <v>1631</v>
      </c>
      <c r="C322" s="1264"/>
      <c r="D322" s="935"/>
      <c r="E322" s="935"/>
      <c r="F322" s="935"/>
      <c r="G322" s="935"/>
      <c r="H322" s="935"/>
      <c r="I322" s="935"/>
      <c r="J322" s="935"/>
      <c r="K322" s="935"/>
      <c r="L322" s="935"/>
      <c r="M322" s="935"/>
      <c r="N322" s="935"/>
      <c r="O322" s="932"/>
      <c r="P322" s="933"/>
      <c r="Q322" s="932"/>
      <c r="R322" s="932"/>
      <c r="S322" s="933"/>
      <c r="T322" s="935"/>
      <c r="U322" s="933"/>
      <c r="V322" s="934" t="s">
        <v>1658</v>
      </c>
      <c r="W322" s="935"/>
      <c r="X322" s="935"/>
      <c r="Y322" s="935"/>
      <c r="Z322" s="935"/>
      <c r="AA322" s="935"/>
      <c r="AB322" s="935"/>
      <c r="AC322" s="935"/>
      <c r="AD322" s="935"/>
      <c r="AE322" s="935"/>
      <c r="AF322" s="935"/>
      <c r="AG322" s="935"/>
      <c r="AH322" s="935"/>
    </row>
    <row r="323" spans="1:34">
      <c r="A323" s="1124"/>
      <c r="B323" s="931" t="s">
        <v>1632</v>
      </c>
      <c r="C323" s="1264"/>
      <c r="D323" s="935"/>
      <c r="E323" s="935"/>
      <c r="F323" s="935"/>
      <c r="G323" s="935"/>
      <c r="H323" s="935"/>
      <c r="I323" s="935"/>
      <c r="J323" s="935"/>
      <c r="K323" s="935"/>
      <c r="L323" s="935"/>
      <c r="M323" s="935"/>
      <c r="N323" s="935"/>
      <c r="O323" s="932"/>
      <c r="P323" s="933"/>
      <c r="Q323" s="935"/>
      <c r="R323" s="932"/>
      <c r="S323" s="932"/>
      <c r="T323" s="935"/>
      <c r="U323" s="933"/>
      <c r="V323" s="935"/>
      <c r="W323" s="934" t="s">
        <v>1658</v>
      </c>
      <c r="X323" s="935"/>
      <c r="Y323" s="935"/>
      <c r="Z323" s="935"/>
      <c r="AA323" s="935"/>
      <c r="AB323" s="935"/>
      <c r="AC323" s="935"/>
      <c r="AD323" s="935"/>
      <c r="AE323" s="935"/>
      <c r="AF323" s="935"/>
      <c r="AG323" s="935"/>
      <c r="AH323" s="935"/>
    </row>
    <row r="324" spans="1:34">
      <c r="A324" s="1124"/>
      <c r="B324" s="931" t="s">
        <v>1633</v>
      </c>
      <c r="C324" s="1264"/>
      <c r="D324" s="935"/>
      <c r="E324" s="935"/>
      <c r="F324" s="935"/>
      <c r="G324" s="935"/>
      <c r="H324" s="935"/>
      <c r="I324" s="935"/>
      <c r="J324" s="935"/>
      <c r="K324" s="935"/>
      <c r="L324" s="935"/>
      <c r="M324" s="935"/>
      <c r="N324" s="935"/>
      <c r="O324" s="932"/>
      <c r="P324" s="933"/>
      <c r="Q324" s="935"/>
      <c r="R324" s="932"/>
      <c r="S324" s="932"/>
      <c r="T324" s="932"/>
      <c r="U324" s="935"/>
      <c r="V324" s="933"/>
      <c r="W324" s="935"/>
      <c r="X324" s="934" t="s">
        <v>1658</v>
      </c>
      <c r="Y324" s="935"/>
      <c r="Z324" s="935"/>
      <c r="AA324" s="934" t="s">
        <v>1658</v>
      </c>
      <c r="AB324" s="935"/>
      <c r="AC324" s="935"/>
      <c r="AD324" s="935"/>
      <c r="AE324" s="935"/>
      <c r="AF324" s="935"/>
      <c r="AG324" s="935"/>
      <c r="AH324" s="935"/>
    </row>
    <row r="325" spans="1:34">
      <c r="A325" s="1124"/>
      <c r="B325" s="931" t="s">
        <v>1644</v>
      </c>
      <c r="C325" s="1264"/>
      <c r="D325" s="935"/>
      <c r="E325" s="935"/>
      <c r="F325" s="935"/>
      <c r="G325" s="935"/>
      <c r="H325" s="935"/>
      <c r="I325" s="935"/>
      <c r="J325" s="935"/>
      <c r="K325" s="935"/>
      <c r="L325" s="935"/>
      <c r="M325" s="935"/>
      <c r="N325" s="935"/>
      <c r="O325" s="932"/>
      <c r="P325" s="933"/>
      <c r="Q325" s="935"/>
      <c r="R325" s="932"/>
      <c r="S325" s="932"/>
      <c r="T325" s="932"/>
      <c r="U325" s="935"/>
      <c r="V325" s="933"/>
      <c r="W325" s="935"/>
      <c r="X325" s="935"/>
      <c r="Y325" s="935"/>
      <c r="Z325" s="935"/>
      <c r="AA325" s="935"/>
      <c r="AB325" s="934" t="s">
        <v>1658</v>
      </c>
      <c r="AC325" s="935"/>
      <c r="AD325" s="935"/>
      <c r="AE325" s="935"/>
      <c r="AF325" s="935"/>
      <c r="AG325" s="935"/>
      <c r="AH325" s="935"/>
    </row>
    <row r="326" spans="1:34">
      <c r="A326" s="1124"/>
      <c r="B326" s="931" t="s">
        <v>1645</v>
      </c>
      <c r="C326" s="1264"/>
      <c r="D326" s="935"/>
      <c r="E326" s="935"/>
      <c r="F326" s="935"/>
      <c r="G326" s="935"/>
      <c r="H326" s="935"/>
      <c r="I326" s="935"/>
      <c r="J326" s="935"/>
      <c r="K326" s="935"/>
      <c r="L326" s="935"/>
      <c r="M326" s="935"/>
      <c r="N326" s="935"/>
      <c r="O326" s="932"/>
      <c r="P326" s="933"/>
      <c r="Q326" s="935"/>
      <c r="R326" s="932"/>
      <c r="S326" s="932"/>
      <c r="T326" s="932"/>
      <c r="U326" s="935"/>
      <c r="V326" s="933"/>
      <c r="W326" s="935"/>
      <c r="X326" s="935"/>
      <c r="Y326" s="935"/>
      <c r="Z326" s="935"/>
      <c r="AA326" s="935"/>
      <c r="AB326" s="935"/>
      <c r="AC326" s="934" t="s">
        <v>1658</v>
      </c>
      <c r="AD326" s="935"/>
      <c r="AE326" s="935"/>
      <c r="AF326" s="935"/>
      <c r="AG326" s="935"/>
      <c r="AH326" s="935"/>
    </row>
    <row r="327" spans="1:34">
      <c r="A327" s="1124"/>
      <c r="B327" s="931" t="s">
        <v>1646</v>
      </c>
      <c r="C327" s="1264"/>
      <c r="D327" s="935"/>
      <c r="E327" s="935"/>
      <c r="F327" s="935"/>
      <c r="G327" s="935"/>
      <c r="H327" s="935"/>
      <c r="I327" s="935"/>
      <c r="J327" s="935"/>
      <c r="K327" s="935"/>
      <c r="L327" s="935"/>
      <c r="M327" s="935"/>
      <c r="N327" s="935"/>
      <c r="O327" s="932"/>
      <c r="P327" s="933"/>
      <c r="Q327" s="935"/>
      <c r="R327" s="932"/>
      <c r="S327" s="932"/>
      <c r="T327" s="932"/>
      <c r="U327" s="935"/>
      <c r="V327" s="933"/>
      <c r="W327" s="935"/>
      <c r="X327" s="935"/>
      <c r="Y327" s="935"/>
      <c r="Z327" s="935"/>
      <c r="AA327" s="935"/>
      <c r="AB327" s="935"/>
      <c r="AC327" s="935"/>
      <c r="AD327" s="934" t="s">
        <v>1658</v>
      </c>
      <c r="AE327" s="935"/>
      <c r="AF327" s="935"/>
      <c r="AG327" s="935"/>
      <c r="AH327" s="935"/>
    </row>
    <row r="328" spans="1:34">
      <c r="A328" s="1124"/>
      <c r="B328" s="931" t="s">
        <v>1647</v>
      </c>
      <c r="C328" s="1264"/>
      <c r="D328" s="935"/>
      <c r="E328" s="935"/>
      <c r="F328" s="935"/>
      <c r="G328" s="935"/>
      <c r="H328" s="935"/>
      <c r="I328" s="935"/>
      <c r="J328" s="935"/>
      <c r="K328" s="935"/>
      <c r="L328" s="935"/>
      <c r="M328" s="935"/>
      <c r="N328" s="935"/>
      <c r="O328" s="932"/>
      <c r="P328" s="933"/>
      <c r="Q328" s="935"/>
      <c r="R328" s="932"/>
      <c r="S328" s="932"/>
      <c r="T328" s="932"/>
      <c r="U328" s="935"/>
      <c r="V328" s="933"/>
      <c r="W328" s="935"/>
      <c r="X328" s="935"/>
      <c r="Y328" s="935"/>
      <c r="Z328" s="935"/>
      <c r="AA328" s="935"/>
      <c r="AB328" s="935"/>
      <c r="AC328" s="935"/>
      <c r="AD328" s="935"/>
      <c r="AE328" s="934" t="s">
        <v>1658</v>
      </c>
      <c r="AF328" s="935"/>
      <c r="AG328" s="935"/>
      <c r="AH328" s="935"/>
    </row>
    <row r="329" spans="1:34">
      <c r="A329" s="1124"/>
      <c r="B329" s="931" t="s">
        <v>1668</v>
      </c>
      <c r="C329" s="1266"/>
      <c r="D329" s="935"/>
      <c r="E329" s="935"/>
      <c r="F329" s="935"/>
      <c r="G329" s="935"/>
      <c r="H329" s="935"/>
      <c r="I329" s="935"/>
      <c r="J329" s="935"/>
      <c r="K329" s="935"/>
      <c r="L329" s="935"/>
      <c r="M329" s="935"/>
      <c r="N329" s="935"/>
      <c r="O329" s="935"/>
      <c r="P329" s="935"/>
      <c r="Q329" s="935"/>
      <c r="R329" s="935"/>
      <c r="S329" s="935"/>
      <c r="T329" s="932"/>
      <c r="U329" s="933"/>
      <c r="V329" s="932"/>
      <c r="W329" s="935"/>
      <c r="X329" s="935"/>
      <c r="Y329" s="935"/>
      <c r="Z329" s="935"/>
      <c r="AA329" s="935"/>
      <c r="AB329" s="935"/>
      <c r="AC329" s="935"/>
      <c r="AD329" s="935"/>
      <c r="AE329" s="935"/>
      <c r="AF329" s="935"/>
      <c r="AG329" s="935"/>
      <c r="AH329" s="935"/>
    </row>
    <row r="330" spans="1:34">
      <c r="B330" s="247" t="s">
        <v>1691</v>
      </c>
      <c r="C330" s="896"/>
    </row>
    <row r="332" spans="1:34" ht="7.5" customHeight="1"/>
    <row r="333" spans="1:34" ht="15.75">
      <c r="A333" s="1117" t="s">
        <v>3</v>
      </c>
      <c r="B333" s="1117"/>
      <c r="C333" s="1117"/>
      <c r="D333" s="1117"/>
      <c r="E333" s="1117"/>
      <c r="F333" s="1117"/>
      <c r="G333" s="1117"/>
      <c r="H333" s="1117"/>
      <c r="I333" s="1117"/>
      <c r="J333" s="1117"/>
      <c r="K333" s="1117"/>
      <c r="L333" s="1117"/>
      <c r="M333" s="1117"/>
      <c r="N333" s="1117"/>
      <c r="O333" s="1117"/>
      <c r="P333" s="1117"/>
      <c r="Q333" s="1117"/>
      <c r="R333" s="1117"/>
      <c r="S333" s="1117"/>
      <c r="T333" s="1117"/>
      <c r="U333" s="1117"/>
      <c r="V333" s="1117"/>
      <c r="W333" s="1117"/>
      <c r="X333" s="1117"/>
      <c r="Y333" s="1117"/>
      <c r="Z333" s="1117"/>
      <c r="AA333" s="1117"/>
      <c r="AB333" s="1117"/>
      <c r="AC333" s="1117"/>
      <c r="AD333" s="1117"/>
      <c r="AE333" s="1117"/>
      <c r="AF333" s="1117"/>
      <c r="AG333" s="1117"/>
      <c r="AH333" s="1117"/>
    </row>
    <row r="334" spans="1:34" ht="15.75">
      <c r="A334" s="1117" t="s">
        <v>1586</v>
      </c>
      <c r="B334" s="1117"/>
      <c r="C334" s="1117"/>
      <c r="D334" s="1117"/>
      <c r="E334" s="1117"/>
      <c r="F334" s="1117"/>
      <c r="G334" s="1117"/>
      <c r="H334" s="1117"/>
      <c r="I334" s="1117"/>
      <c r="J334" s="1117"/>
      <c r="K334" s="1117"/>
      <c r="L334" s="1117"/>
      <c r="M334" s="1117"/>
      <c r="N334" s="1117"/>
      <c r="O334" s="1117"/>
      <c r="P334" s="1117"/>
      <c r="Q334" s="1117"/>
      <c r="R334" s="1117"/>
      <c r="S334" s="1117"/>
      <c r="T334" s="1117"/>
      <c r="U334" s="1117"/>
      <c r="V334" s="1117"/>
      <c r="W334" s="1117"/>
      <c r="X334" s="1117"/>
      <c r="Y334" s="1117"/>
      <c r="Z334" s="1117"/>
      <c r="AA334" s="1117"/>
      <c r="AB334" s="1117"/>
      <c r="AC334" s="1117"/>
      <c r="AD334" s="1117"/>
      <c r="AE334" s="1117"/>
      <c r="AF334" s="1117"/>
      <c r="AG334" s="1117"/>
      <c r="AH334" s="1117"/>
    </row>
    <row r="335" spans="1:34" ht="15.75">
      <c r="A335" s="1117" t="s">
        <v>1666</v>
      </c>
      <c r="B335" s="1117"/>
      <c r="C335" s="1117"/>
      <c r="D335" s="1117"/>
      <c r="E335" s="1117"/>
      <c r="F335" s="1117"/>
      <c r="G335" s="1117"/>
      <c r="H335" s="1117"/>
      <c r="I335" s="1117"/>
      <c r="J335" s="1117"/>
      <c r="K335" s="1117"/>
      <c r="L335" s="1117"/>
      <c r="M335" s="1117"/>
      <c r="N335" s="1117"/>
      <c r="O335" s="1117"/>
      <c r="P335" s="1117"/>
      <c r="Q335" s="1117"/>
      <c r="R335" s="1117"/>
      <c r="S335" s="1117"/>
      <c r="T335" s="1117"/>
      <c r="U335" s="1117"/>
      <c r="V335" s="1117"/>
      <c r="W335" s="1117"/>
      <c r="X335" s="1117"/>
      <c r="Y335" s="1117"/>
      <c r="Z335" s="1117"/>
      <c r="AA335" s="1117"/>
      <c r="AB335" s="1117"/>
      <c r="AC335" s="1117"/>
      <c r="AD335" s="1117"/>
      <c r="AE335" s="1117"/>
      <c r="AF335" s="1117"/>
      <c r="AG335" s="1117"/>
      <c r="AH335" s="1117"/>
    </row>
    <row r="336" spans="1:34" ht="15.75">
      <c r="A336" s="1117" t="s">
        <v>1587</v>
      </c>
      <c r="B336" s="1117"/>
      <c r="C336" s="1117"/>
      <c r="D336" s="1117"/>
      <c r="E336" s="1117"/>
      <c r="F336" s="1117"/>
      <c r="G336" s="1117"/>
      <c r="H336" s="1117"/>
      <c r="I336" s="1117"/>
      <c r="J336" s="1117"/>
      <c r="K336" s="1117"/>
      <c r="L336" s="1117"/>
      <c r="M336" s="1117"/>
      <c r="N336" s="1117"/>
      <c r="O336" s="1117"/>
      <c r="P336" s="1117"/>
      <c r="Q336" s="1117"/>
      <c r="R336" s="1117"/>
      <c r="S336" s="1117"/>
      <c r="T336" s="1117"/>
      <c r="U336" s="1117"/>
      <c r="V336" s="1117"/>
      <c r="W336" s="1117"/>
      <c r="X336" s="1117"/>
      <c r="Y336" s="1117"/>
      <c r="Z336" s="1117"/>
      <c r="AA336" s="1117"/>
      <c r="AB336" s="1117"/>
      <c r="AC336" s="1117"/>
      <c r="AD336" s="1117"/>
      <c r="AE336" s="1117"/>
      <c r="AF336" s="1117"/>
      <c r="AG336" s="1117"/>
      <c r="AH336" s="1117"/>
    </row>
    <row r="337" spans="1:38" ht="15.75">
      <c r="A337" s="1117" t="s">
        <v>1667</v>
      </c>
      <c r="B337" s="1117"/>
      <c r="C337" s="1117"/>
      <c r="D337" s="1117"/>
      <c r="E337" s="1117"/>
      <c r="F337" s="1117"/>
      <c r="G337" s="1117"/>
      <c r="H337" s="1117"/>
      <c r="I337" s="1117"/>
      <c r="J337" s="1117"/>
      <c r="K337" s="1117"/>
      <c r="L337" s="1117"/>
      <c r="M337" s="1117"/>
      <c r="N337" s="1117"/>
      <c r="O337" s="1117"/>
      <c r="P337" s="1117"/>
      <c r="Q337" s="1117"/>
      <c r="R337" s="1117"/>
      <c r="S337" s="1117"/>
      <c r="T337" s="1117"/>
      <c r="U337" s="1117"/>
      <c r="V337" s="1117"/>
      <c r="W337" s="1117"/>
      <c r="X337" s="1117"/>
      <c r="Y337" s="1117"/>
      <c r="Z337" s="1117"/>
      <c r="AA337" s="1117"/>
      <c r="AB337" s="1117"/>
      <c r="AC337" s="1117"/>
      <c r="AD337" s="1117"/>
      <c r="AE337" s="1117"/>
      <c r="AF337" s="1117"/>
      <c r="AG337" s="1117"/>
      <c r="AH337" s="1117"/>
    </row>
    <row r="338" spans="1:38" s="966" customFormat="1" ht="15.75">
      <c r="A338" s="973" t="s">
        <v>1608</v>
      </c>
      <c r="B338" s="974"/>
      <c r="C338" s="974"/>
      <c r="D338" s="974"/>
      <c r="E338" s="974"/>
      <c r="F338" s="974"/>
      <c r="G338" s="974"/>
      <c r="H338" s="974"/>
      <c r="I338" s="974"/>
      <c r="J338" s="974"/>
      <c r="K338" s="974"/>
      <c r="L338" s="974"/>
      <c r="M338" s="974"/>
      <c r="N338" s="974"/>
      <c r="O338" s="974"/>
      <c r="P338" s="974"/>
      <c r="Q338" s="974"/>
      <c r="R338" s="974"/>
      <c r="S338" s="974"/>
      <c r="T338" s="974"/>
      <c r="U338" s="974"/>
      <c r="V338" s="974"/>
      <c r="W338" s="974"/>
      <c r="X338" s="974"/>
      <c r="Y338" s="974"/>
      <c r="Z338" s="974"/>
      <c r="AA338" s="974"/>
      <c r="AB338" s="974"/>
      <c r="AC338" s="974"/>
      <c r="AD338" s="974"/>
      <c r="AE338" s="974"/>
      <c r="AF338" s="974"/>
      <c r="AG338" s="974"/>
      <c r="AH338" s="974"/>
    </row>
    <row r="339" spans="1:38" s="966" customFormat="1" ht="15.75">
      <c r="A339" s="967" t="s">
        <v>1683</v>
      </c>
      <c r="K339" s="974"/>
      <c r="L339" s="974"/>
      <c r="M339" s="974"/>
      <c r="N339" s="974"/>
      <c r="O339" s="974"/>
      <c r="P339" s="974"/>
      <c r="Q339" s="974"/>
      <c r="R339" s="974"/>
      <c r="S339" s="974"/>
      <c r="T339" s="974"/>
      <c r="U339" s="974"/>
      <c r="V339" s="974"/>
      <c r="W339" s="974"/>
      <c r="X339" s="974"/>
      <c r="Y339" s="974"/>
      <c r="Z339" s="974"/>
      <c r="AA339" s="974"/>
      <c r="AB339" s="974"/>
      <c r="AC339" s="974"/>
      <c r="AD339" s="974"/>
      <c r="AE339" s="974"/>
      <c r="AF339" s="974"/>
      <c r="AG339" s="974"/>
      <c r="AH339" s="974"/>
    </row>
    <row r="340" spans="1:38">
      <c r="A340" s="1130" t="s">
        <v>129</v>
      </c>
      <c r="B340" s="1273" t="s">
        <v>1610</v>
      </c>
      <c r="C340" s="986" t="s">
        <v>1618</v>
      </c>
      <c r="D340" s="1276" t="s">
        <v>1619</v>
      </c>
      <c r="E340" s="1276"/>
      <c r="F340" s="1276"/>
      <c r="G340" s="1276"/>
      <c r="H340" s="1276"/>
      <c r="I340" s="1276"/>
      <c r="J340" s="1276"/>
      <c r="K340" s="1276"/>
      <c r="L340" s="1276"/>
      <c r="M340" s="1276"/>
      <c r="N340" s="1276"/>
      <c r="O340" s="1276"/>
      <c r="P340" s="1276"/>
      <c r="Q340" s="1276"/>
      <c r="R340" s="1276"/>
      <c r="S340" s="1276"/>
      <c r="T340" s="1276"/>
      <c r="U340" s="1276"/>
      <c r="V340" s="1276"/>
      <c r="W340" s="1276"/>
      <c r="X340" s="1276"/>
      <c r="Y340" s="1276"/>
      <c r="Z340" s="1276"/>
      <c r="AA340" s="1276"/>
      <c r="AB340" s="1276"/>
      <c r="AC340" s="1276"/>
      <c r="AD340" s="1276"/>
      <c r="AE340" s="1276"/>
      <c r="AF340" s="1276"/>
      <c r="AG340" s="1276"/>
      <c r="AH340" s="1276"/>
    </row>
    <row r="341" spans="1:38" ht="15" customHeight="1">
      <c r="A341" s="1131"/>
      <c r="B341" s="1274"/>
      <c r="C341" s="1160">
        <v>42430</v>
      </c>
      <c r="D341" s="984" t="s">
        <v>1613</v>
      </c>
      <c r="E341" s="984" t="s">
        <v>1614</v>
      </c>
      <c r="F341" s="984" t="s">
        <v>1615</v>
      </c>
      <c r="G341" s="954" t="s">
        <v>1616</v>
      </c>
      <c r="H341" s="954" t="s">
        <v>1617</v>
      </c>
      <c r="I341" s="984" t="s">
        <v>1611</v>
      </c>
      <c r="J341" s="984" t="s">
        <v>1612</v>
      </c>
      <c r="K341" s="984" t="s">
        <v>1613</v>
      </c>
      <c r="L341" s="984" t="s">
        <v>1614</v>
      </c>
      <c r="M341" s="984" t="s">
        <v>1615</v>
      </c>
      <c r="N341" s="954" t="s">
        <v>1616</v>
      </c>
      <c r="O341" s="954" t="s">
        <v>1617</v>
      </c>
      <c r="P341" s="984" t="s">
        <v>1611</v>
      </c>
      <c r="Q341" s="984" t="s">
        <v>1612</v>
      </c>
      <c r="R341" s="984" t="s">
        <v>1613</v>
      </c>
      <c r="S341" s="984" t="s">
        <v>1614</v>
      </c>
      <c r="T341" s="954" t="s">
        <v>1615</v>
      </c>
      <c r="U341" s="954" t="s">
        <v>1616</v>
      </c>
      <c r="V341" s="954" t="s">
        <v>1617</v>
      </c>
      <c r="W341" s="984" t="s">
        <v>1611</v>
      </c>
      <c r="X341" s="984" t="s">
        <v>1612</v>
      </c>
      <c r="Y341" s="984" t="s">
        <v>1613</v>
      </c>
      <c r="Z341" s="984" t="s">
        <v>1614</v>
      </c>
      <c r="AA341" s="984" t="s">
        <v>1615</v>
      </c>
      <c r="AB341" s="954" t="s">
        <v>1616</v>
      </c>
      <c r="AC341" s="954" t="s">
        <v>1617</v>
      </c>
      <c r="AD341" s="984" t="s">
        <v>1611</v>
      </c>
      <c r="AE341" s="984" t="s">
        <v>1612</v>
      </c>
      <c r="AF341" s="984" t="s">
        <v>1613</v>
      </c>
      <c r="AG341" s="984" t="s">
        <v>1614</v>
      </c>
      <c r="AH341" s="984" t="s">
        <v>1615</v>
      </c>
      <c r="AI341" s="893"/>
      <c r="AJ341" s="893"/>
      <c r="AK341" s="893"/>
      <c r="AL341" s="893"/>
    </row>
    <row r="342" spans="1:38" ht="15" customHeight="1">
      <c r="A342" s="1132"/>
      <c r="B342" s="1275"/>
      <c r="C342" s="1161"/>
      <c r="D342" s="894">
        <v>1</v>
      </c>
      <c r="E342" s="894">
        <v>2</v>
      </c>
      <c r="F342" s="894">
        <v>3</v>
      </c>
      <c r="G342" s="954">
        <v>4</v>
      </c>
      <c r="H342" s="954">
        <v>5</v>
      </c>
      <c r="I342" s="984">
        <v>6</v>
      </c>
      <c r="J342" s="984">
        <v>7</v>
      </c>
      <c r="K342" s="984">
        <v>8</v>
      </c>
      <c r="L342" s="984">
        <v>9</v>
      </c>
      <c r="M342" s="984">
        <v>10</v>
      </c>
      <c r="N342" s="954">
        <v>11</v>
      </c>
      <c r="O342" s="954">
        <v>12</v>
      </c>
      <c r="P342" s="984">
        <v>13</v>
      </c>
      <c r="Q342" s="984">
        <v>14</v>
      </c>
      <c r="R342" s="984">
        <v>15</v>
      </c>
      <c r="S342" s="984">
        <v>16</v>
      </c>
      <c r="T342" s="954">
        <v>17</v>
      </c>
      <c r="U342" s="954">
        <v>18</v>
      </c>
      <c r="V342" s="954">
        <v>19</v>
      </c>
      <c r="W342" s="984">
        <v>20</v>
      </c>
      <c r="X342" s="984">
        <v>21</v>
      </c>
      <c r="Y342" s="984">
        <v>22</v>
      </c>
      <c r="Z342" s="984">
        <v>23</v>
      </c>
      <c r="AA342" s="984">
        <v>24</v>
      </c>
      <c r="AB342" s="954">
        <v>25</v>
      </c>
      <c r="AC342" s="954">
        <v>26</v>
      </c>
      <c r="AD342" s="984">
        <v>27</v>
      </c>
      <c r="AE342" s="984">
        <v>28</v>
      </c>
      <c r="AF342" s="984">
        <v>29</v>
      </c>
      <c r="AG342" s="984">
        <v>30</v>
      </c>
      <c r="AH342" s="984">
        <v>31</v>
      </c>
      <c r="AI342" s="893"/>
      <c r="AJ342" s="893"/>
      <c r="AK342" s="893"/>
      <c r="AL342" s="893"/>
    </row>
    <row r="343" spans="1:38">
      <c r="A343" s="1114">
        <v>13</v>
      </c>
      <c r="B343" s="931" t="s">
        <v>1609</v>
      </c>
      <c r="C343" s="1267">
        <v>42430</v>
      </c>
      <c r="D343" s="934" t="s">
        <v>1657</v>
      </c>
      <c r="E343" s="933"/>
      <c r="F343" s="932"/>
      <c r="G343" s="933"/>
      <c r="H343" s="933"/>
      <c r="I343" s="933"/>
      <c r="J343" s="933"/>
      <c r="K343" s="933"/>
      <c r="L343" s="933"/>
      <c r="M343" s="933"/>
      <c r="N343" s="933"/>
      <c r="O343" s="933"/>
      <c r="P343" s="933"/>
      <c r="Q343" s="933"/>
      <c r="R343" s="933"/>
      <c r="S343" s="933"/>
      <c r="T343" s="933"/>
      <c r="U343" s="933"/>
      <c r="V343" s="933"/>
      <c r="W343" s="933"/>
      <c r="X343" s="933"/>
      <c r="Y343" s="933"/>
      <c r="Z343" s="933"/>
      <c r="AA343" s="933"/>
      <c r="AB343" s="933"/>
      <c r="AC343" s="933"/>
      <c r="AD343" s="933"/>
      <c r="AE343" s="933"/>
      <c r="AF343" s="933"/>
      <c r="AG343" s="933"/>
      <c r="AH343" s="933"/>
    </row>
    <row r="344" spans="1:38">
      <c r="A344" s="1115"/>
      <c r="B344" s="931" t="s">
        <v>1622</v>
      </c>
      <c r="C344" s="1267"/>
      <c r="D344" s="932"/>
      <c r="E344" s="934" t="s">
        <v>1657</v>
      </c>
      <c r="F344" s="932"/>
      <c r="G344" s="932"/>
      <c r="H344" s="933"/>
      <c r="I344" s="932"/>
      <c r="J344" s="933"/>
      <c r="K344" s="933"/>
      <c r="L344" s="933"/>
      <c r="M344" s="933"/>
      <c r="N344" s="933"/>
      <c r="O344" s="933"/>
      <c r="P344" s="933"/>
      <c r="Q344" s="933"/>
      <c r="R344" s="933"/>
      <c r="S344" s="933"/>
      <c r="T344" s="933"/>
      <c r="U344" s="933"/>
      <c r="V344" s="933"/>
      <c r="W344" s="933"/>
      <c r="X344" s="933"/>
      <c r="Y344" s="933"/>
      <c r="Z344" s="933"/>
      <c r="AA344" s="933"/>
      <c r="AB344" s="933"/>
      <c r="AC344" s="933"/>
      <c r="AD344" s="933"/>
      <c r="AE344" s="933"/>
      <c r="AF344" s="933"/>
      <c r="AG344" s="933"/>
      <c r="AH344" s="933"/>
    </row>
    <row r="345" spans="1:38">
      <c r="A345" s="1115"/>
      <c r="B345" s="931" t="s">
        <v>1623</v>
      </c>
      <c r="C345" s="1267"/>
      <c r="D345" s="932"/>
      <c r="E345" s="933"/>
      <c r="F345" s="934" t="s">
        <v>1657</v>
      </c>
      <c r="G345" s="932"/>
      <c r="H345" s="932"/>
      <c r="I345" s="932"/>
      <c r="J345" s="933"/>
      <c r="K345" s="933"/>
      <c r="L345" s="933"/>
      <c r="M345" s="933"/>
      <c r="N345" s="933"/>
      <c r="O345" s="933"/>
      <c r="P345" s="933"/>
      <c r="Q345" s="933"/>
      <c r="R345" s="933"/>
      <c r="S345" s="933"/>
      <c r="T345" s="933"/>
      <c r="U345" s="933"/>
      <c r="V345" s="933"/>
      <c r="W345" s="933"/>
      <c r="X345" s="933"/>
      <c r="Y345" s="933"/>
      <c r="Z345" s="933"/>
      <c r="AA345" s="933"/>
      <c r="AB345" s="933"/>
      <c r="AC345" s="933"/>
      <c r="AD345" s="933"/>
      <c r="AE345" s="933"/>
      <c r="AF345" s="933"/>
      <c r="AG345" s="933"/>
      <c r="AH345" s="933"/>
      <c r="AI345" s="661"/>
      <c r="AJ345" s="661"/>
      <c r="AK345" s="661"/>
      <c r="AL345" s="661"/>
    </row>
    <row r="346" spans="1:38">
      <c r="A346" s="1115"/>
      <c r="B346" s="931" t="s">
        <v>1624</v>
      </c>
      <c r="C346" s="1267"/>
      <c r="D346" s="932"/>
      <c r="E346" s="933"/>
      <c r="F346" s="932"/>
      <c r="G346" s="932"/>
      <c r="H346" s="933"/>
      <c r="I346" s="934" t="s">
        <v>1657</v>
      </c>
      <c r="J346" s="933"/>
      <c r="K346" s="933"/>
      <c r="L346" s="933"/>
      <c r="M346" s="933"/>
      <c r="N346" s="933"/>
      <c r="O346" s="933"/>
      <c r="P346" s="933"/>
      <c r="Q346" s="933"/>
      <c r="R346" s="933"/>
      <c r="S346" s="933"/>
      <c r="T346" s="933"/>
      <c r="U346" s="933"/>
      <c r="V346" s="933"/>
      <c r="W346" s="933"/>
      <c r="X346" s="933"/>
      <c r="Y346" s="933"/>
      <c r="Z346" s="933"/>
      <c r="AA346" s="933"/>
      <c r="AB346" s="933"/>
      <c r="AC346" s="933"/>
      <c r="AD346" s="933"/>
      <c r="AE346" s="933"/>
      <c r="AF346" s="933"/>
      <c r="AG346" s="933"/>
      <c r="AH346" s="933"/>
      <c r="AI346" s="661"/>
      <c r="AJ346" s="661"/>
      <c r="AK346" s="661"/>
      <c r="AL346" s="661"/>
    </row>
    <row r="347" spans="1:38">
      <c r="A347" s="1115"/>
      <c r="B347" s="931" t="s">
        <v>1625</v>
      </c>
      <c r="C347" s="1267"/>
      <c r="D347" s="932"/>
      <c r="E347" s="933"/>
      <c r="F347" s="935"/>
      <c r="G347" s="932"/>
      <c r="H347" s="933"/>
      <c r="I347" s="932"/>
      <c r="J347" s="934" t="s">
        <v>1657</v>
      </c>
      <c r="K347" s="932"/>
      <c r="L347" s="933"/>
      <c r="M347" s="933"/>
      <c r="N347" s="933"/>
      <c r="O347" s="933"/>
      <c r="P347" s="933"/>
      <c r="Q347" s="933"/>
      <c r="R347" s="933"/>
      <c r="S347" s="933"/>
      <c r="T347" s="933"/>
      <c r="U347" s="933"/>
      <c r="V347" s="933"/>
      <c r="W347" s="933"/>
      <c r="X347" s="933"/>
      <c r="Y347" s="933"/>
      <c r="Z347" s="933"/>
      <c r="AA347" s="933"/>
      <c r="AB347" s="933"/>
      <c r="AC347" s="933"/>
      <c r="AD347" s="933"/>
      <c r="AE347" s="933"/>
      <c r="AF347" s="933"/>
      <c r="AG347" s="933"/>
      <c r="AH347" s="933"/>
      <c r="AI347" s="661"/>
      <c r="AJ347" s="661"/>
      <c r="AK347" s="661"/>
      <c r="AL347" s="661"/>
    </row>
    <row r="348" spans="1:38">
      <c r="A348" s="1115"/>
      <c r="B348" s="931" t="s">
        <v>1626</v>
      </c>
      <c r="C348" s="1267"/>
      <c r="D348" s="932"/>
      <c r="E348" s="933"/>
      <c r="F348" s="933"/>
      <c r="G348" s="932"/>
      <c r="H348" s="933"/>
      <c r="I348" s="935"/>
      <c r="J348" s="935"/>
      <c r="K348" s="934" t="s">
        <v>1657</v>
      </c>
      <c r="L348" s="933"/>
      <c r="M348" s="932"/>
      <c r="N348" s="933"/>
      <c r="O348" s="933"/>
      <c r="P348" s="933"/>
      <c r="Q348" s="933"/>
      <c r="R348" s="933"/>
      <c r="S348" s="933"/>
      <c r="T348" s="933"/>
      <c r="U348" s="933"/>
      <c r="V348" s="933"/>
      <c r="W348" s="933"/>
      <c r="X348" s="933"/>
      <c r="Y348" s="933"/>
      <c r="Z348" s="933"/>
      <c r="AA348" s="933"/>
      <c r="AB348" s="933"/>
      <c r="AC348" s="933"/>
      <c r="AD348" s="933"/>
      <c r="AE348" s="933"/>
      <c r="AF348" s="933"/>
      <c r="AG348" s="933"/>
      <c r="AH348" s="933"/>
    </row>
    <row r="349" spans="1:38">
      <c r="A349" s="1115"/>
      <c r="B349" s="931" t="s">
        <v>1627</v>
      </c>
      <c r="C349" s="1267"/>
      <c r="D349" s="935"/>
      <c r="E349" s="935"/>
      <c r="F349" s="935"/>
      <c r="G349" s="935"/>
      <c r="H349" s="935"/>
      <c r="I349" s="935"/>
      <c r="J349" s="935"/>
      <c r="K349" s="932"/>
      <c r="L349" s="934" t="s">
        <v>1657</v>
      </c>
      <c r="M349" s="932"/>
      <c r="N349" s="932"/>
      <c r="O349" s="933"/>
      <c r="P349" s="932"/>
      <c r="Q349" s="933"/>
      <c r="R349" s="933"/>
      <c r="S349" s="935"/>
      <c r="T349" s="935"/>
      <c r="U349" s="935"/>
      <c r="V349" s="935"/>
      <c r="W349" s="935"/>
      <c r="X349" s="935"/>
      <c r="Y349" s="935"/>
      <c r="Z349" s="935"/>
      <c r="AA349" s="935"/>
      <c r="AB349" s="935"/>
      <c r="AC349" s="935"/>
      <c r="AD349" s="935"/>
      <c r="AE349" s="935"/>
      <c r="AF349" s="935"/>
      <c r="AG349" s="935"/>
      <c r="AH349" s="935"/>
    </row>
    <row r="350" spans="1:38">
      <c r="A350" s="1115"/>
      <c r="B350" s="931" t="s">
        <v>1628</v>
      </c>
      <c r="C350" s="1267"/>
      <c r="D350" s="933"/>
      <c r="E350" s="933"/>
      <c r="F350" s="933"/>
      <c r="G350" s="933"/>
      <c r="H350" s="933"/>
      <c r="I350" s="933"/>
      <c r="J350" s="932"/>
      <c r="K350" s="932"/>
      <c r="L350" s="933"/>
      <c r="M350" s="934" t="s">
        <v>1657</v>
      </c>
      <c r="N350" s="932"/>
      <c r="O350" s="932"/>
      <c r="P350" s="932"/>
      <c r="Q350" s="933"/>
      <c r="R350" s="933"/>
      <c r="S350" s="933"/>
      <c r="T350" s="933"/>
      <c r="U350" s="933"/>
      <c r="V350" s="933"/>
      <c r="W350" s="933"/>
      <c r="X350" s="933"/>
      <c r="Y350" s="933"/>
      <c r="Z350" s="933"/>
      <c r="AA350" s="933"/>
      <c r="AB350" s="933"/>
      <c r="AC350" s="933"/>
      <c r="AD350" s="933"/>
      <c r="AE350" s="933"/>
      <c r="AF350" s="933"/>
      <c r="AG350" s="933"/>
      <c r="AH350" s="933"/>
    </row>
    <row r="351" spans="1:38">
      <c r="A351" s="1115"/>
      <c r="B351" s="931" t="s">
        <v>1629</v>
      </c>
      <c r="C351" s="1267"/>
      <c r="D351" s="935"/>
      <c r="E351" s="935"/>
      <c r="F351" s="935"/>
      <c r="G351" s="935"/>
      <c r="H351" s="935"/>
      <c r="I351" s="935"/>
      <c r="J351" s="935"/>
      <c r="K351" s="932"/>
      <c r="L351" s="933"/>
      <c r="M351" s="932"/>
      <c r="N351" s="932"/>
      <c r="O351" s="933"/>
      <c r="P351" s="934" t="s">
        <v>1657</v>
      </c>
      <c r="Q351" s="933"/>
      <c r="R351" s="933"/>
      <c r="S351" s="933"/>
      <c r="T351" s="935"/>
      <c r="U351" s="935"/>
      <c r="V351" s="935"/>
      <c r="W351" s="935"/>
      <c r="X351" s="935"/>
      <c r="Y351" s="935"/>
      <c r="Z351" s="935"/>
      <c r="AA351" s="935"/>
      <c r="AB351" s="935"/>
      <c r="AC351" s="935"/>
      <c r="AD351" s="935"/>
      <c r="AE351" s="935"/>
      <c r="AF351" s="935"/>
      <c r="AG351" s="935"/>
      <c r="AH351" s="935"/>
    </row>
    <row r="352" spans="1:38">
      <c r="A352" s="1116"/>
      <c r="B352" s="931" t="s">
        <v>1630</v>
      </c>
      <c r="C352" s="1267"/>
      <c r="D352" s="935"/>
      <c r="E352" s="935"/>
      <c r="F352" s="935"/>
      <c r="G352" s="935"/>
      <c r="H352" s="935"/>
      <c r="I352" s="935"/>
      <c r="J352" s="935"/>
      <c r="K352" s="932"/>
      <c r="L352" s="933"/>
      <c r="M352" s="935"/>
      <c r="N352" s="932"/>
      <c r="O352" s="933"/>
      <c r="P352" s="932"/>
      <c r="Q352" s="934" t="s">
        <v>1657</v>
      </c>
      <c r="R352" s="932"/>
      <c r="S352" s="933"/>
      <c r="T352" s="933"/>
      <c r="U352" s="935"/>
      <c r="V352" s="935"/>
      <c r="W352" s="935"/>
      <c r="X352" s="935"/>
      <c r="Y352" s="935"/>
      <c r="Z352" s="935"/>
      <c r="AA352" s="935"/>
      <c r="AB352" s="935"/>
      <c r="AC352" s="935"/>
      <c r="AD352" s="935"/>
      <c r="AE352" s="935"/>
      <c r="AF352" s="935"/>
      <c r="AG352" s="935"/>
      <c r="AH352" s="935"/>
    </row>
    <row r="353" spans="1:34">
      <c r="A353" s="1114"/>
      <c r="B353" s="1265"/>
      <c r="C353" s="1263">
        <v>42461</v>
      </c>
      <c r="D353" s="954" t="s">
        <v>1616</v>
      </c>
      <c r="E353" s="954" t="s">
        <v>1617</v>
      </c>
      <c r="F353" s="894" t="s">
        <v>1611</v>
      </c>
      <c r="G353" s="894" t="s">
        <v>1612</v>
      </c>
      <c r="H353" s="894" t="s">
        <v>1613</v>
      </c>
      <c r="I353" s="894" t="s">
        <v>1614</v>
      </c>
      <c r="J353" s="894" t="s">
        <v>1615</v>
      </c>
      <c r="K353" s="954" t="s">
        <v>1616</v>
      </c>
      <c r="L353" s="954" t="s">
        <v>1617</v>
      </c>
      <c r="M353" s="894" t="s">
        <v>1611</v>
      </c>
      <c r="N353" s="894" t="s">
        <v>1612</v>
      </c>
      <c r="O353" s="894" t="s">
        <v>1613</v>
      </c>
      <c r="P353" s="894" t="s">
        <v>1614</v>
      </c>
      <c r="Q353" s="954" t="s">
        <v>1615</v>
      </c>
      <c r="R353" s="954" t="s">
        <v>1616</v>
      </c>
      <c r="S353" s="954" t="s">
        <v>1617</v>
      </c>
      <c r="T353" s="894" t="s">
        <v>1611</v>
      </c>
      <c r="U353" s="894" t="s">
        <v>1612</v>
      </c>
      <c r="V353" s="894" t="s">
        <v>1613</v>
      </c>
      <c r="W353" s="894" t="s">
        <v>1614</v>
      </c>
      <c r="X353" s="894" t="s">
        <v>1615</v>
      </c>
      <c r="Y353" s="954" t="s">
        <v>1616</v>
      </c>
      <c r="Z353" s="954" t="s">
        <v>1617</v>
      </c>
      <c r="AA353" s="894" t="s">
        <v>1611</v>
      </c>
      <c r="AB353" s="894" t="s">
        <v>1612</v>
      </c>
      <c r="AC353" s="894" t="s">
        <v>1613</v>
      </c>
      <c r="AD353" s="894" t="s">
        <v>1614</v>
      </c>
      <c r="AE353" s="894" t="s">
        <v>1615</v>
      </c>
      <c r="AF353" s="954" t="s">
        <v>1616</v>
      </c>
      <c r="AG353" s="954" t="s">
        <v>1617</v>
      </c>
      <c r="AH353" s="894"/>
    </row>
    <row r="354" spans="1:34">
      <c r="A354" s="1116"/>
      <c r="B354" s="1266"/>
      <c r="C354" s="1266"/>
      <c r="D354" s="968">
        <v>1</v>
      </c>
      <c r="E354" s="954">
        <v>2</v>
      </c>
      <c r="F354" s="894">
        <v>3</v>
      </c>
      <c r="G354" s="894">
        <v>4</v>
      </c>
      <c r="H354" s="894">
        <v>5</v>
      </c>
      <c r="I354" s="894">
        <v>6</v>
      </c>
      <c r="J354" s="894">
        <v>7</v>
      </c>
      <c r="K354" s="954">
        <v>8</v>
      </c>
      <c r="L354" s="954">
        <v>9</v>
      </c>
      <c r="M354" s="894">
        <v>10</v>
      </c>
      <c r="N354" s="894">
        <v>11</v>
      </c>
      <c r="O354" s="894">
        <v>12</v>
      </c>
      <c r="P354" s="894">
        <v>13</v>
      </c>
      <c r="Q354" s="954">
        <v>14</v>
      </c>
      <c r="R354" s="954">
        <v>15</v>
      </c>
      <c r="S354" s="954">
        <v>16</v>
      </c>
      <c r="T354" s="894">
        <v>17</v>
      </c>
      <c r="U354" s="894">
        <v>18</v>
      </c>
      <c r="V354" s="894">
        <v>19</v>
      </c>
      <c r="W354" s="894">
        <v>20</v>
      </c>
      <c r="X354" s="894">
        <v>21</v>
      </c>
      <c r="Y354" s="954">
        <v>22</v>
      </c>
      <c r="Z354" s="954">
        <v>23</v>
      </c>
      <c r="AA354" s="894">
        <v>24</v>
      </c>
      <c r="AB354" s="894">
        <v>25</v>
      </c>
      <c r="AC354" s="894">
        <v>26</v>
      </c>
      <c r="AD354" s="894">
        <v>27</v>
      </c>
      <c r="AE354" s="894">
        <v>28</v>
      </c>
      <c r="AF354" s="954">
        <v>29</v>
      </c>
      <c r="AG354" s="954">
        <v>30</v>
      </c>
      <c r="AH354" s="894"/>
    </row>
    <row r="355" spans="1:34">
      <c r="A355" s="1114">
        <v>14</v>
      </c>
      <c r="B355" s="931" t="s">
        <v>1609</v>
      </c>
      <c r="C355" s="1267">
        <v>42461</v>
      </c>
      <c r="D355" s="932"/>
      <c r="E355" s="933"/>
      <c r="F355" s="934" t="s">
        <v>1658</v>
      </c>
      <c r="G355" s="933"/>
      <c r="H355" s="933"/>
      <c r="I355" s="935"/>
      <c r="J355" s="935"/>
      <c r="K355" s="935"/>
      <c r="L355" s="935"/>
      <c r="M355" s="935"/>
      <c r="N355" s="935"/>
      <c r="O355" s="935"/>
      <c r="P355" s="935"/>
      <c r="Q355" s="935"/>
      <c r="R355" s="935"/>
      <c r="S355" s="935"/>
      <c r="T355" s="932"/>
      <c r="U355" s="935"/>
      <c r="V355" s="933"/>
      <c r="W355" s="935"/>
      <c r="X355" s="935"/>
      <c r="Y355" s="935"/>
      <c r="Z355" s="935"/>
      <c r="AA355" s="935"/>
      <c r="AB355" s="935"/>
      <c r="AC355" s="935"/>
      <c r="AD355" s="935"/>
      <c r="AE355" s="935"/>
      <c r="AF355" s="935"/>
      <c r="AG355" s="935"/>
      <c r="AH355" s="935"/>
    </row>
    <row r="356" spans="1:34">
      <c r="A356" s="1115"/>
      <c r="B356" s="931" t="s">
        <v>1622</v>
      </c>
      <c r="C356" s="1267"/>
      <c r="D356" s="932"/>
      <c r="E356" s="932"/>
      <c r="F356" s="932"/>
      <c r="G356" s="934" t="s">
        <v>1658</v>
      </c>
      <c r="H356" s="933"/>
      <c r="I356" s="933"/>
      <c r="J356" s="933"/>
      <c r="K356" s="933"/>
      <c r="L356" s="935"/>
      <c r="M356" s="935"/>
      <c r="N356" s="935"/>
      <c r="O356" s="935"/>
      <c r="P356" s="935"/>
      <c r="Q356" s="935"/>
      <c r="R356" s="935"/>
      <c r="S356" s="935"/>
      <c r="T356" s="932"/>
      <c r="U356" s="935"/>
      <c r="V356" s="933"/>
      <c r="W356" s="935"/>
      <c r="X356" s="935"/>
      <c r="Y356" s="935"/>
      <c r="Z356" s="935"/>
      <c r="AA356" s="935"/>
      <c r="AB356" s="935"/>
      <c r="AC356" s="935"/>
      <c r="AD356" s="935"/>
      <c r="AE356" s="935"/>
      <c r="AF356" s="935"/>
      <c r="AG356" s="935"/>
      <c r="AH356" s="935"/>
    </row>
    <row r="357" spans="1:34">
      <c r="A357" s="1115"/>
      <c r="B357" s="931" t="s">
        <v>1623</v>
      </c>
      <c r="C357" s="1267"/>
      <c r="D357" s="932"/>
      <c r="E357" s="933"/>
      <c r="F357" s="932"/>
      <c r="G357" s="933"/>
      <c r="H357" s="934" t="s">
        <v>1658</v>
      </c>
      <c r="I357" s="933"/>
      <c r="J357" s="932"/>
      <c r="K357" s="933"/>
      <c r="L357" s="933"/>
      <c r="M357" s="935"/>
      <c r="N357" s="935"/>
      <c r="O357" s="935"/>
      <c r="P357" s="935"/>
      <c r="Q357" s="935"/>
      <c r="R357" s="935"/>
      <c r="S357" s="935"/>
      <c r="T357" s="932"/>
      <c r="U357" s="935"/>
      <c r="V357" s="933"/>
      <c r="W357" s="935"/>
      <c r="X357" s="935"/>
      <c r="Y357" s="935"/>
      <c r="Z357" s="935"/>
      <c r="AA357" s="935"/>
      <c r="AB357" s="935"/>
      <c r="AC357" s="935"/>
      <c r="AD357" s="935"/>
      <c r="AE357" s="935"/>
      <c r="AF357" s="935"/>
      <c r="AG357" s="935"/>
      <c r="AH357" s="935"/>
    </row>
    <row r="358" spans="1:34">
      <c r="A358" s="1115"/>
      <c r="B358" s="931" t="s">
        <v>1624</v>
      </c>
      <c r="C358" s="1267"/>
      <c r="D358" s="932"/>
      <c r="E358" s="933"/>
      <c r="F358" s="932"/>
      <c r="G358" s="932"/>
      <c r="H358" s="932"/>
      <c r="I358" s="934" t="s">
        <v>1658</v>
      </c>
      <c r="J358" s="932"/>
      <c r="K358" s="933"/>
      <c r="L358" s="933"/>
      <c r="M358" s="935"/>
      <c r="N358" s="935"/>
      <c r="O358" s="935"/>
      <c r="P358" s="935"/>
      <c r="Q358" s="935"/>
      <c r="R358" s="935"/>
      <c r="S358" s="935"/>
      <c r="T358" s="932"/>
      <c r="U358" s="935"/>
      <c r="V358" s="933"/>
      <c r="W358" s="935"/>
      <c r="X358" s="935"/>
      <c r="Y358" s="935"/>
      <c r="Z358" s="935"/>
      <c r="AA358" s="935"/>
      <c r="AB358" s="935"/>
      <c r="AC358" s="935"/>
      <c r="AD358" s="935"/>
      <c r="AE358" s="935"/>
      <c r="AF358" s="935"/>
      <c r="AG358" s="935"/>
      <c r="AH358" s="935"/>
    </row>
    <row r="359" spans="1:34">
      <c r="A359" s="1115"/>
      <c r="B359" s="931" t="s">
        <v>1625</v>
      </c>
      <c r="C359" s="1267"/>
      <c r="D359" s="932"/>
      <c r="E359" s="933"/>
      <c r="F359" s="935"/>
      <c r="G359" s="935"/>
      <c r="H359" s="932"/>
      <c r="I359" s="933"/>
      <c r="J359" s="934" t="s">
        <v>1658</v>
      </c>
      <c r="K359" s="933"/>
      <c r="L359" s="933"/>
      <c r="M359" s="935"/>
      <c r="N359" s="935"/>
      <c r="O359" s="935"/>
      <c r="P359" s="935"/>
      <c r="Q359" s="935"/>
      <c r="R359" s="935"/>
      <c r="S359" s="935"/>
      <c r="T359" s="932"/>
      <c r="U359" s="935"/>
      <c r="V359" s="933"/>
      <c r="W359" s="935"/>
      <c r="X359" s="935"/>
      <c r="Y359" s="935"/>
      <c r="Z359" s="935"/>
      <c r="AA359" s="935"/>
      <c r="AB359" s="935"/>
      <c r="AC359" s="935"/>
      <c r="AD359" s="935"/>
      <c r="AE359" s="935"/>
      <c r="AF359" s="935"/>
      <c r="AG359" s="935"/>
      <c r="AH359" s="935"/>
    </row>
    <row r="360" spans="1:34">
      <c r="A360" s="1115"/>
      <c r="B360" s="931" t="s">
        <v>1626</v>
      </c>
      <c r="C360" s="1267"/>
      <c r="D360" s="935"/>
      <c r="E360" s="935"/>
      <c r="F360" s="935"/>
      <c r="G360" s="935"/>
      <c r="H360" s="932"/>
      <c r="I360" s="933"/>
      <c r="J360" s="932"/>
      <c r="K360" s="932"/>
      <c r="L360" s="933"/>
      <c r="M360" s="934" t="s">
        <v>1658</v>
      </c>
      <c r="N360" s="933"/>
      <c r="O360" s="933"/>
      <c r="P360" s="935"/>
      <c r="Q360" s="935"/>
      <c r="R360" s="935"/>
      <c r="S360" s="935"/>
      <c r="T360" s="932"/>
      <c r="U360" s="935"/>
      <c r="V360" s="933"/>
      <c r="W360" s="935"/>
      <c r="X360" s="935"/>
      <c r="Y360" s="935"/>
      <c r="Z360" s="935"/>
      <c r="AA360" s="935"/>
      <c r="AB360" s="935"/>
      <c r="AC360" s="935"/>
      <c r="AD360" s="935"/>
      <c r="AE360" s="935"/>
      <c r="AF360" s="935"/>
      <c r="AG360" s="935"/>
      <c r="AH360" s="935"/>
    </row>
    <row r="361" spans="1:34">
      <c r="A361" s="1115"/>
      <c r="B361" s="931" t="s">
        <v>1627</v>
      </c>
      <c r="C361" s="1267"/>
      <c r="D361" s="935"/>
      <c r="E361" s="935"/>
      <c r="F361" s="935"/>
      <c r="G361" s="935"/>
      <c r="H361" s="932"/>
      <c r="I361" s="933"/>
      <c r="J361" s="935"/>
      <c r="K361" s="932"/>
      <c r="L361" s="932"/>
      <c r="M361" s="933"/>
      <c r="N361" s="934" t="s">
        <v>1658</v>
      </c>
      <c r="O361" s="933"/>
      <c r="P361" s="933"/>
      <c r="Q361" s="933"/>
      <c r="R361" s="933"/>
      <c r="S361" s="935"/>
      <c r="T361" s="932"/>
      <c r="U361" s="935"/>
      <c r="V361" s="933"/>
      <c r="W361" s="935"/>
      <c r="X361" s="935"/>
      <c r="Y361" s="935"/>
      <c r="Z361" s="935"/>
      <c r="AA361" s="935"/>
      <c r="AB361" s="935"/>
      <c r="AC361" s="935"/>
      <c r="AD361" s="935"/>
      <c r="AE361" s="935"/>
      <c r="AF361" s="935"/>
      <c r="AG361" s="935"/>
      <c r="AH361" s="935"/>
    </row>
    <row r="362" spans="1:34">
      <c r="A362" s="1115"/>
      <c r="B362" s="931" t="s">
        <v>1628</v>
      </c>
      <c r="C362" s="1267"/>
      <c r="D362" s="935"/>
      <c r="E362" s="935"/>
      <c r="F362" s="935"/>
      <c r="G362" s="935"/>
      <c r="H362" s="935"/>
      <c r="I362" s="935"/>
      <c r="J362" s="935"/>
      <c r="K362" s="932"/>
      <c r="L362" s="933"/>
      <c r="M362" s="932"/>
      <c r="N362" s="933"/>
      <c r="O362" s="934" t="s">
        <v>1658</v>
      </c>
      <c r="P362" s="933"/>
      <c r="Q362" s="932"/>
      <c r="R362" s="933"/>
      <c r="S362" s="933"/>
      <c r="T362" s="932"/>
      <c r="U362" s="935"/>
      <c r="V362" s="933"/>
      <c r="W362" s="935"/>
      <c r="X362" s="935"/>
      <c r="Y362" s="935"/>
      <c r="Z362" s="935"/>
      <c r="AA362" s="935"/>
      <c r="AB362" s="935"/>
      <c r="AC362" s="935"/>
      <c r="AD362" s="935"/>
      <c r="AE362" s="935"/>
      <c r="AF362" s="935"/>
      <c r="AG362" s="935"/>
      <c r="AH362" s="935"/>
    </row>
    <row r="363" spans="1:34">
      <c r="A363" s="1115"/>
      <c r="B363" s="931" t="s">
        <v>1629</v>
      </c>
      <c r="C363" s="1267"/>
      <c r="D363" s="935"/>
      <c r="E363" s="935"/>
      <c r="F363" s="935"/>
      <c r="G363" s="935"/>
      <c r="H363" s="935"/>
      <c r="I363" s="935"/>
      <c r="J363" s="935"/>
      <c r="K363" s="932"/>
      <c r="L363" s="933"/>
      <c r="M363" s="932"/>
      <c r="N363" s="932"/>
      <c r="O363" s="932"/>
      <c r="P363" s="932"/>
      <c r="Q363" s="932"/>
      <c r="R363" s="933"/>
      <c r="S363" s="933"/>
      <c r="T363" s="932"/>
      <c r="U363" s="934" t="s">
        <v>1658</v>
      </c>
      <c r="V363" s="933"/>
      <c r="W363" s="935"/>
      <c r="X363" s="935"/>
      <c r="Y363" s="935"/>
      <c r="Z363" s="935"/>
      <c r="AA363" s="935"/>
      <c r="AB363" s="935"/>
      <c r="AC363" s="935"/>
      <c r="AD363" s="935"/>
      <c r="AE363" s="935"/>
      <c r="AF363" s="935"/>
      <c r="AG363" s="935"/>
      <c r="AH363" s="935"/>
    </row>
    <row r="364" spans="1:34">
      <c r="A364" s="1116"/>
      <c r="B364" s="931" t="s">
        <v>1630</v>
      </c>
      <c r="C364" s="1267"/>
      <c r="D364" s="935"/>
      <c r="E364" s="935"/>
      <c r="F364" s="935"/>
      <c r="G364" s="935"/>
      <c r="H364" s="935"/>
      <c r="I364" s="935"/>
      <c r="J364" s="935"/>
      <c r="K364" s="932"/>
      <c r="L364" s="933"/>
      <c r="M364" s="935"/>
      <c r="N364" s="935"/>
      <c r="O364" s="932"/>
      <c r="P364" s="933"/>
      <c r="Q364" s="932"/>
      <c r="R364" s="933"/>
      <c r="S364" s="933"/>
      <c r="T364" s="932"/>
      <c r="U364" s="935"/>
      <c r="V364" s="934" t="s">
        <v>1658</v>
      </c>
      <c r="W364" s="935"/>
      <c r="X364" s="935"/>
      <c r="Y364" s="935"/>
      <c r="Z364" s="935"/>
      <c r="AA364" s="935"/>
      <c r="AB364" s="935"/>
      <c r="AC364" s="935"/>
      <c r="AD364" s="935"/>
      <c r="AE364" s="935"/>
      <c r="AF364" s="935"/>
      <c r="AG364" s="935"/>
      <c r="AH364" s="935"/>
    </row>
    <row r="365" spans="1:34" ht="7.5" customHeight="1">
      <c r="A365" s="903"/>
      <c r="B365" s="904"/>
      <c r="C365" s="905"/>
      <c r="D365" s="661"/>
      <c r="E365" s="661"/>
      <c r="F365" s="906"/>
      <c r="G365" s="661"/>
      <c r="H365" s="661"/>
      <c r="I365" s="661"/>
      <c r="J365" s="661"/>
      <c r="K365" s="661"/>
      <c r="L365" s="661"/>
      <c r="M365" s="661"/>
      <c r="N365" s="661"/>
      <c r="O365" s="661"/>
      <c r="P365" s="661"/>
      <c r="Q365" s="661"/>
      <c r="R365" s="661"/>
      <c r="S365" s="661"/>
      <c r="T365" s="661"/>
      <c r="U365" s="661"/>
      <c r="V365" s="661"/>
      <c r="W365" s="661"/>
      <c r="X365" s="661"/>
      <c r="Y365" s="661"/>
      <c r="Z365" s="661"/>
      <c r="AA365" s="661"/>
      <c r="AB365" s="661"/>
      <c r="AC365" s="661"/>
      <c r="AD365" s="661"/>
      <c r="AE365" s="661"/>
      <c r="AF365" s="661"/>
      <c r="AG365" s="661"/>
      <c r="AH365" s="661"/>
    </row>
    <row r="366" spans="1:34">
      <c r="B366" s="247" t="s">
        <v>1691</v>
      </c>
      <c r="C366" s="896"/>
    </row>
    <row r="375" spans="1:38" ht="6" customHeight="1"/>
    <row r="376" spans="1:38" ht="15.75">
      <c r="A376" s="1117" t="s">
        <v>3</v>
      </c>
      <c r="B376" s="1117"/>
      <c r="C376" s="1117"/>
      <c r="D376" s="1117"/>
      <c r="E376" s="1117"/>
      <c r="F376" s="1117"/>
      <c r="G376" s="1117"/>
      <c r="H376" s="1117"/>
      <c r="I376" s="1117"/>
      <c r="J376" s="1117"/>
      <c r="K376" s="1117"/>
      <c r="L376" s="1117"/>
      <c r="M376" s="1117"/>
      <c r="N376" s="1117"/>
      <c r="O376" s="1117"/>
      <c r="P376" s="1117"/>
      <c r="Q376" s="1117"/>
      <c r="R376" s="1117"/>
      <c r="S376" s="1117"/>
      <c r="T376" s="1117"/>
      <c r="U376" s="1117"/>
      <c r="V376" s="1117"/>
      <c r="W376" s="1117"/>
      <c r="X376" s="1117"/>
      <c r="Y376" s="1117"/>
      <c r="Z376" s="1117"/>
      <c r="AA376" s="1117"/>
      <c r="AB376" s="1117"/>
      <c r="AC376" s="1117"/>
      <c r="AD376" s="1117"/>
      <c r="AE376" s="1117"/>
      <c r="AF376" s="1117"/>
      <c r="AG376" s="1117"/>
      <c r="AH376" s="1117"/>
    </row>
    <row r="377" spans="1:38" ht="15.75">
      <c r="A377" s="1117" t="s">
        <v>1586</v>
      </c>
      <c r="B377" s="1117"/>
      <c r="C377" s="1117"/>
      <c r="D377" s="1117"/>
      <c r="E377" s="1117"/>
      <c r="F377" s="1117"/>
      <c r="G377" s="1117"/>
      <c r="H377" s="1117"/>
      <c r="I377" s="1117"/>
      <c r="J377" s="1117"/>
      <c r="K377" s="1117"/>
      <c r="L377" s="1117"/>
      <c r="M377" s="1117"/>
      <c r="N377" s="1117"/>
      <c r="O377" s="1117"/>
      <c r="P377" s="1117"/>
      <c r="Q377" s="1117"/>
      <c r="R377" s="1117"/>
      <c r="S377" s="1117"/>
      <c r="T377" s="1117"/>
      <c r="U377" s="1117"/>
      <c r="V377" s="1117"/>
      <c r="W377" s="1117"/>
      <c r="X377" s="1117"/>
      <c r="Y377" s="1117"/>
      <c r="Z377" s="1117"/>
      <c r="AA377" s="1117"/>
      <c r="AB377" s="1117"/>
      <c r="AC377" s="1117"/>
      <c r="AD377" s="1117"/>
      <c r="AE377" s="1117"/>
      <c r="AF377" s="1117"/>
      <c r="AG377" s="1117"/>
      <c r="AH377" s="1117"/>
    </row>
    <row r="378" spans="1:38" ht="18">
      <c r="A378" s="1118" t="s">
        <v>1666</v>
      </c>
      <c r="B378" s="1118"/>
      <c r="C378" s="1118"/>
      <c r="D378" s="1118"/>
      <c r="E378" s="1118"/>
      <c r="F378" s="1118"/>
      <c r="G378" s="1118"/>
      <c r="H378" s="1118"/>
      <c r="I378" s="1118"/>
      <c r="J378" s="1118"/>
      <c r="K378" s="1118"/>
      <c r="L378" s="1118"/>
      <c r="M378" s="1118"/>
      <c r="N378" s="1118"/>
      <c r="O378" s="1118"/>
      <c r="P378" s="1118"/>
      <c r="Q378" s="1118"/>
      <c r="R378" s="1118"/>
      <c r="S378" s="1118"/>
      <c r="T378" s="1118"/>
      <c r="U378" s="1118"/>
      <c r="V378" s="1118"/>
      <c r="W378" s="1118"/>
      <c r="X378" s="1118"/>
      <c r="Y378" s="1118"/>
      <c r="Z378" s="1118"/>
      <c r="AA378" s="1118"/>
      <c r="AB378" s="1118"/>
      <c r="AC378" s="1118"/>
      <c r="AD378" s="1118"/>
      <c r="AE378" s="1118"/>
      <c r="AF378" s="1118"/>
      <c r="AG378" s="1118"/>
      <c r="AH378" s="1118"/>
    </row>
    <row r="379" spans="1:38" ht="18">
      <c r="A379" s="1118" t="s">
        <v>1587</v>
      </c>
      <c r="B379" s="1118"/>
      <c r="C379" s="1118"/>
      <c r="D379" s="1118"/>
      <c r="E379" s="1118"/>
      <c r="F379" s="1118"/>
      <c r="G379" s="1118"/>
      <c r="H379" s="1118"/>
      <c r="I379" s="1118"/>
      <c r="J379" s="1118"/>
      <c r="K379" s="1118"/>
      <c r="L379" s="1118"/>
      <c r="M379" s="1118"/>
      <c r="N379" s="1118"/>
      <c r="O379" s="1118"/>
      <c r="P379" s="1118"/>
      <c r="Q379" s="1118"/>
      <c r="R379" s="1118"/>
      <c r="S379" s="1118"/>
      <c r="T379" s="1118"/>
      <c r="U379" s="1118"/>
      <c r="V379" s="1118"/>
      <c r="W379" s="1118"/>
      <c r="X379" s="1118"/>
      <c r="Y379" s="1118"/>
      <c r="Z379" s="1118"/>
      <c r="AA379" s="1118"/>
      <c r="AB379" s="1118"/>
      <c r="AC379" s="1118"/>
      <c r="AD379" s="1118"/>
      <c r="AE379" s="1118"/>
      <c r="AF379" s="1118"/>
      <c r="AG379" s="1118"/>
      <c r="AH379" s="1118"/>
    </row>
    <row r="380" spans="1:38" ht="18">
      <c r="A380" s="1118" t="s">
        <v>1667</v>
      </c>
      <c r="B380" s="1118"/>
      <c r="C380" s="1118"/>
      <c r="D380" s="1118"/>
      <c r="E380" s="1118"/>
      <c r="F380" s="1118"/>
      <c r="G380" s="1118"/>
      <c r="H380" s="1118"/>
      <c r="I380" s="1118"/>
      <c r="J380" s="1118"/>
      <c r="K380" s="1118"/>
      <c r="L380" s="1118"/>
      <c r="M380" s="1118"/>
      <c r="N380" s="1118"/>
      <c r="O380" s="1118"/>
      <c r="P380" s="1118"/>
      <c r="Q380" s="1118"/>
      <c r="R380" s="1118"/>
      <c r="S380" s="1118"/>
      <c r="T380" s="1118"/>
      <c r="U380" s="1118"/>
      <c r="V380" s="1118"/>
      <c r="W380" s="1118"/>
      <c r="X380" s="1118"/>
      <c r="Y380" s="1118"/>
      <c r="Z380" s="1118"/>
      <c r="AA380" s="1118"/>
      <c r="AB380" s="1118"/>
      <c r="AC380" s="1118"/>
      <c r="AD380" s="1118"/>
      <c r="AE380" s="1118"/>
      <c r="AF380" s="1118"/>
      <c r="AG380" s="1118"/>
      <c r="AH380" s="1118"/>
    </row>
    <row r="381" spans="1:38" s="966" customFormat="1" ht="15.75">
      <c r="A381" s="973" t="s">
        <v>1608</v>
      </c>
      <c r="B381" s="974"/>
      <c r="C381" s="974"/>
      <c r="D381" s="974"/>
      <c r="E381" s="974"/>
      <c r="F381" s="974"/>
      <c r="G381" s="974"/>
      <c r="H381" s="974"/>
      <c r="I381" s="974"/>
      <c r="J381" s="974"/>
      <c r="K381" s="974"/>
      <c r="L381" s="974"/>
      <c r="M381" s="974"/>
      <c r="N381" s="974"/>
      <c r="O381" s="974"/>
      <c r="P381" s="974"/>
      <c r="Q381" s="974"/>
      <c r="R381" s="974"/>
      <c r="S381" s="974"/>
      <c r="T381" s="974"/>
      <c r="U381" s="974"/>
      <c r="V381" s="974"/>
      <c r="W381" s="974"/>
      <c r="X381" s="974"/>
      <c r="Y381" s="974"/>
      <c r="Z381" s="974"/>
      <c r="AA381" s="974"/>
      <c r="AB381" s="974"/>
      <c r="AC381" s="974"/>
      <c r="AD381" s="974"/>
      <c r="AE381" s="974"/>
      <c r="AF381" s="974"/>
      <c r="AG381" s="974"/>
      <c r="AH381" s="974"/>
    </row>
    <row r="382" spans="1:38" s="966" customFormat="1" ht="15.75">
      <c r="A382" s="967" t="s">
        <v>1684</v>
      </c>
      <c r="I382" s="974"/>
      <c r="J382" s="974"/>
      <c r="K382" s="974"/>
      <c r="L382" s="974"/>
      <c r="M382" s="974"/>
      <c r="N382" s="974"/>
      <c r="O382" s="974"/>
      <c r="P382" s="974"/>
      <c r="Q382" s="974"/>
      <c r="R382" s="974"/>
      <c r="S382" s="974"/>
      <c r="T382" s="974"/>
      <c r="U382" s="974"/>
      <c r="V382" s="974"/>
      <c r="W382" s="974"/>
      <c r="X382" s="974"/>
      <c r="Y382" s="974"/>
      <c r="Z382" s="974"/>
      <c r="AA382" s="974"/>
      <c r="AB382" s="974"/>
      <c r="AC382" s="974"/>
      <c r="AD382" s="974"/>
      <c r="AE382" s="974"/>
      <c r="AF382" s="974"/>
      <c r="AG382" s="974"/>
      <c r="AH382" s="974"/>
    </row>
    <row r="383" spans="1:38">
      <c r="A383" s="1130" t="s">
        <v>129</v>
      </c>
      <c r="B383" s="1273" t="s">
        <v>1610</v>
      </c>
      <c r="C383" s="986" t="s">
        <v>1618</v>
      </c>
      <c r="D383" s="1276" t="s">
        <v>1619</v>
      </c>
      <c r="E383" s="1276"/>
      <c r="F383" s="1276"/>
      <c r="G383" s="1276"/>
      <c r="H383" s="1276"/>
      <c r="I383" s="1276"/>
      <c r="J383" s="1276"/>
      <c r="K383" s="1276"/>
      <c r="L383" s="1276"/>
      <c r="M383" s="1276"/>
      <c r="N383" s="1276"/>
      <c r="O383" s="1276"/>
      <c r="P383" s="1276"/>
      <c r="Q383" s="1276"/>
      <c r="R383" s="1276"/>
      <c r="S383" s="1276"/>
      <c r="T383" s="1276"/>
      <c r="U383" s="1276"/>
      <c r="V383" s="1276"/>
      <c r="W383" s="1276"/>
      <c r="X383" s="1276"/>
      <c r="Y383" s="1276"/>
      <c r="Z383" s="1276"/>
      <c r="AA383" s="1276"/>
      <c r="AB383" s="1276"/>
      <c r="AC383" s="1276"/>
      <c r="AD383" s="1276"/>
      <c r="AE383" s="1276"/>
      <c r="AF383" s="1276"/>
      <c r="AG383" s="1276"/>
      <c r="AH383" s="1276"/>
    </row>
    <row r="384" spans="1:38" ht="15" customHeight="1">
      <c r="A384" s="1131"/>
      <c r="B384" s="1274"/>
      <c r="C384" s="1160">
        <v>42430</v>
      </c>
      <c r="D384" s="984" t="s">
        <v>1613</v>
      </c>
      <c r="E384" s="984" t="s">
        <v>1614</v>
      </c>
      <c r="F384" s="984" t="s">
        <v>1615</v>
      </c>
      <c r="G384" s="954" t="s">
        <v>1616</v>
      </c>
      <c r="H384" s="954" t="s">
        <v>1617</v>
      </c>
      <c r="I384" s="984" t="s">
        <v>1611</v>
      </c>
      <c r="J384" s="984" t="s">
        <v>1612</v>
      </c>
      <c r="K384" s="984" t="s">
        <v>1613</v>
      </c>
      <c r="L384" s="984" t="s">
        <v>1614</v>
      </c>
      <c r="M384" s="984" t="s">
        <v>1615</v>
      </c>
      <c r="N384" s="954" t="s">
        <v>1616</v>
      </c>
      <c r="O384" s="954" t="s">
        <v>1617</v>
      </c>
      <c r="P384" s="984" t="s">
        <v>1611</v>
      </c>
      <c r="Q384" s="984" t="s">
        <v>1612</v>
      </c>
      <c r="R384" s="984" t="s">
        <v>1613</v>
      </c>
      <c r="S384" s="984" t="s">
        <v>1614</v>
      </c>
      <c r="T384" s="954" t="s">
        <v>1615</v>
      </c>
      <c r="U384" s="954" t="s">
        <v>1616</v>
      </c>
      <c r="V384" s="954" t="s">
        <v>1617</v>
      </c>
      <c r="W384" s="984" t="s">
        <v>1611</v>
      </c>
      <c r="X384" s="984" t="s">
        <v>1612</v>
      </c>
      <c r="Y384" s="984" t="s">
        <v>1613</v>
      </c>
      <c r="Z384" s="984" t="s">
        <v>1614</v>
      </c>
      <c r="AA384" s="984" t="s">
        <v>1615</v>
      </c>
      <c r="AB384" s="954" t="s">
        <v>1616</v>
      </c>
      <c r="AC384" s="954" t="s">
        <v>1617</v>
      </c>
      <c r="AD384" s="984" t="s">
        <v>1611</v>
      </c>
      <c r="AE384" s="984" t="s">
        <v>1612</v>
      </c>
      <c r="AF384" s="984" t="s">
        <v>1613</v>
      </c>
      <c r="AG384" s="984" t="s">
        <v>1614</v>
      </c>
      <c r="AH384" s="984" t="s">
        <v>1615</v>
      </c>
      <c r="AI384" s="893"/>
      <c r="AJ384" s="893"/>
      <c r="AK384" s="893"/>
      <c r="AL384" s="893"/>
    </row>
    <row r="385" spans="1:38" ht="15" customHeight="1">
      <c r="A385" s="1132"/>
      <c r="B385" s="1275"/>
      <c r="C385" s="1161"/>
      <c r="D385" s="894">
        <v>1</v>
      </c>
      <c r="E385" s="894">
        <v>2</v>
      </c>
      <c r="F385" s="894">
        <v>3</v>
      </c>
      <c r="G385" s="954">
        <v>4</v>
      </c>
      <c r="H385" s="954">
        <v>5</v>
      </c>
      <c r="I385" s="984">
        <v>6</v>
      </c>
      <c r="J385" s="984">
        <v>7</v>
      </c>
      <c r="K385" s="984">
        <v>8</v>
      </c>
      <c r="L385" s="984">
        <v>9</v>
      </c>
      <c r="M385" s="984">
        <v>10</v>
      </c>
      <c r="N385" s="954">
        <v>11</v>
      </c>
      <c r="O385" s="954">
        <v>12</v>
      </c>
      <c r="P385" s="984">
        <v>13</v>
      </c>
      <c r="Q385" s="984">
        <v>14</v>
      </c>
      <c r="R385" s="984">
        <v>15</v>
      </c>
      <c r="S385" s="984">
        <v>16</v>
      </c>
      <c r="T385" s="954">
        <v>17</v>
      </c>
      <c r="U385" s="954">
        <v>18</v>
      </c>
      <c r="V385" s="954">
        <v>19</v>
      </c>
      <c r="W385" s="984">
        <v>20</v>
      </c>
      <c r="X385" s="984">
        <v>21</v>
      </c>
      <c r="Y385" s="984">
        <v>22</v>
      </c>
      <c r="Z385" s="984">
        <v>23</v>
      </c>
      <c r="AA385" s="984">
        <v>24</v>
      </c>
      <c r="AB385" s="954">
        <v>25</v>
      </c>
      <c r="AC385" s="954">
        <v>26</v>
      </c>
      <c r="AD385" s="984">
        <v>27</v>
      </c>
      <c r="AE385" s="984">
        <v>28</v>
      </c>
      <c r="AF385" s="984">
        <v>29</v>
      </c>
      <c r="AG385" s="984">
        <v>30</v>
      </c>
      <c r="AH385" s="984">
        <v>31</v>
      </c>
      <c r="AI385" s="893"/>
      <c r="AJ385" s="893"/>
      <c r="AK385" s="893"/>
      <c r="AL385" s="893"/>
    </row>
    <row r="386" spans="1:38">
      <c r="A386" s="1114">
        <v>13</v>
      </c>
      <c r="B386" s="931" t="s">
        <v>1609</v>
      </c>
      <c r="C386" s="1267">
        <v>42430</v>
      </c>
      <c r="D386" s="934" t="s">
        <v>1657</v>
      </c>
      <c r="E386" s="933"/>
      <c r="F386" s="932"/>
      <c r="G386" s="933"/>
      <c r="H386" s="933"/>
      <c r="I386" s="933"/>
      <c r="J386" s="933"/>
      <c r="K386" s="933"/>
      <c r="L386" s="933"/>
      <c r="M386" s="933"/>
      <c r="N386" s="933"/>
      <c r="O386" s="933"/>
      <c r="P386" s="933"/>
      <c r="Q386" s="933"/>
      <c r="R386" s="933"/>
      <c r="S386" s="933"/>
      <c r="T386" s="933"/>
      <c r="U386" s="933"/>
      <c r="V386" s="933"/>
      <c r="W386" s="933"/>
      <c r="X386" s="933"/>
      <c r="Y386" s="933"/>
      <c r="Z386" s="933"/>
      <c r="AA386" s="933"/>
      <c r="AB386" s="933"/>
      <c r="AC386" s="933"/>
      <c r="AD386" s="933"/>
      <c r="AE386" s="933"/>
      <c r="AF386" s="933"/>
      <c r="AG386" s="933"/>
      <c r="AH386" s="933"/>
    </row>
    <row r="387" spans="1:38">
      <c r="A387" s="1115"/>
      <c r="B387" s="931" t="s">
        <v>1622</v>
      </c>
      <c r="C387" s="1267"/>
      <c r="D387" s="932"/>
      <c r="E387" s="934" t="s">
        <v>1657</v>
      </c>
      <c r="F387" s="932"/>
      <c r="G387" s="932"/>
      <c r="H387" s="933"/>
      <c r="I387" s="932"/>
      <c r="J387" s="933"/>
      <c r="K387" s="933"/>
      <c r="L387" s="933"/>
      <c r="M387" s="933"/>
      <c r="N387" s="933"/>
      <c r="O387" s="933"/>
      <c r="P387" s="933"/>
      <c r="Q387" s="933"/>
      <c r="R387" s="933"/>
      <c r="S387" s="933"/>
      <c r="T387" s="933"/>
      <c r="U387" s="933"/>
      <c r="V387" s="933"/>
      <c r="W387" s="933"/>
      <c r="X387" s="933"/>
      <c r="Y387" s="933"/>
      <c r="Z387" s="933"/>
      <c r="AA387" s="933"/>
      <c r="AB387" s="933"/>
      <c r="AC387" s="933"/>
      <c r="AD387" s="933"/>
      <c r="AE387" s="933"/>
      <c r="AF387" s="933"/>
      <c r="AG387" s="933"/>
      <c r="AH387" s="933"/>
    </row>
    <row r="388" spans="1:38">
      <c r="A388" s="1115"/>
      <c r="B388" s="931" t="s">
        <v>1623</v>
      </c>
      <c r="C388" s="1267"/>
      <c r="D388" s="932"/>
      <c r="E388" s="933"/>
      <c r="F388" s="934" t="s">
        <v>1657</v>
      </c>
      <c r="G388" s="932"/>
      <c r="H388" s="932"/>
      <c r="I388" s="932"/>
      <c r="J388" s="933"/>
      <c r="K388" s="933"/>
      <c r="L388" s="933"/>
      <c r="M388" s="933"/>
      <c r="N388" s="933"/>
      <c r="O388" s="933"/>
      <c r="P388" s="933"/>
      <c r="Q388" s="933"/>
      <c r="R388" s="933"/>
      <c r="S388" s="933"/>
      <c r="T388" s="933"/>
      <c r="U388" s="933"/>
      <c r="V388" s="933"/>
      <c r="W388" s="933"/>
      <c r="X388" s="933"/>
      <c r="Y388" s="933"/>
      <c r="Z388" s="933"/>
      <c r="AA388" s="933"/>
      <c r="AB388" s="933"/>
      <c r="AC388" s="933"/>
      <c r="AD388" s="933"/>
      <c r="AE388" s="933"/>
      <c r="AF388" s="933"/>
      <c r="AG388" s="933"/>
      <c r="AH388" s="933"/>
      <c r="AI388" s="661"/>
      <c r="AJ388" s="661"/>
      <c r="AK388" s="661"/>
      <c r="AL388" s="661"/>
    </row>
    <row r="389" spans="1:38">
      <c r="A389" s="1115"/>
      <c r="B389" s="931" t="s">
        <v>1624</v>
      </c>
      <c r="C389" s="1267"/>
      <c r="D389" s="932"/>
      <c r="E389" s="933"/>
      <c r="F389" s="932"/>
      <c r="G389" s="932"/>
      <c r="H389" s="933"/>
      <c r="I389" s="934" t="s">
        <v>1657</v>
      </c>
      <c r="J389" s="933"/>
      <c r="K389" s="933"/>
      <c r="L389" s="933"/>
      <c r="M389" s="933"/>
      <c r="N389" s="933"/>
      <c r="O389" s="933"/>
      <c r="P389" s="933"/>
      <c r="Q389" s="933"/>
      <c r="R389" s="933"/>
      <c r="S389" s="933"/>
      <c r="T389" s="933"/>
      <c r="U389" s="933"/>
      <c r="V389" s="933"/>
      <c r="W389" s="933"/>
      <c r="X389" s="933"/>
      <c r="Y389" s="933"/>
      <c r="Z389" s="933"/>
      <c r="AA389" s="933"/>
      <c r="AB389" s="933"/>
      <c r="AC389" s="933"/>
      <c r="AD389" s="933"/>
      <c r="AE389" s="933"/>
      <c r="AF389" s="933"/>
      <c r="AG389" s="933"/>
      <c r="AH389" s="933"/>
      <c r="AI389" s="661"/>
      <c r="AJ389" s="661"/>
      <c r="AK389" s="661"/>
      <c r="AL389" s="661"/>
    </row>
    <row r="390" spans="1:38">
      <c r="A390" s="1115"/>
      <c r="B390" s="931" t="s">
        <v>1625</v>
      </c>
      <c r="C390" s="1267"/>
      <c r="D390" s="932"/>
      <c r="E390" s="933"/>
      <c r="F390" s="935"/>
      <c r="G390" s="932"/>
      <c r="H390" s="933"/>
      <c r="I390" s="932"/>
      <c r="J390" s="934" t="s">
        <v>1657</v>
      </c>
      <c r="K390" s="932"/>
      <c r="L390" s="933"/>
      <c r="M390" s="933"/>
      <c r="N390" s="933"/>
      <c r="O390" s="933"/>
      <c r="P390" s="933"/>
      <c r="Q390" s="933"/>
      <c r="R390" s="933"/>
      <c r="S390" s="933"/>
      <c r="T390" s="933"/>
      <c r="U390" s="933"/>
      <c r="V390" s="933"/>
      <c r="W390" s="933"/>
      <c r="X390" s="933"/>
      <c r="Y390" s="933"/>
      <c r="Z390" s="933"/>
      <c r="AA390" s="933"/>
      <c r="AB390" s="933"/>
      <c r="AC390" s="933"/>
      <c r="AD390" s="933"/>
      <c r="AE390" s="933"/>
      <c r="AF390" s="933"/>
      <c r="AG390" s="933"/>
      <c r="AH390" s="933"/>
      <c r="AI390" s="661"/>
      <c r="AJ390" s="661"/>
      <c r="AK390" s="661"/>
      <c r="AL390" s="661"/>
    </row>
    <row r="391" spans="1:38">
      <c r="A391" s="1115"/>
      <c r="B391" s="931" t="s">
        <v>1626</v>
      </c>
      <c r="C391" s="1267"/>
      <c r="D391" s="932"/>
      <c r="E391" s="933"/>
      <c r="F391" s="933"/>
      <c r="G391" s="932"/>
      <c r="H391" s="933"/>
      <c r="I391" s="935"/>
      <c r="J391" s="935"/>
      <c r="K391" s="934" t="s">
        <v>1657</v>
      </c>
      <c r="L391" s="933"/>
      <c r="M391" s="932"/>
      <c r="N391" s="933"/>
      <c r="O391" s="933"/>
      <c r="P391" s="933"/>
      <c r="Q391" s="933"/>
      <c r="R391" s="933"/>
      <c r="S391" s="933"/>
      <c r="T391" s="933"/>
      <c r="U391" s="933"/>
      <c r="V391" s="933"/>
      <c r="W391" s="933"/>
      <c r="X391" s="933"/>
      <c r="Y391" s="933"/>
      <c r="Z391" s="933"/>
      <c r="AA391" s="933"/>
      <c r="AB391" s="933"/>
      <c r="AC391" s="933"/>
      <c r="AD391" s="933"/>
      <c r="AE391" s="933"/>
      <c r="AF391" s="933"/>
      <c r="AG391" s="933"/>
      <c r="AH391" s="933"/>
    </row>
    <row r="392" spans="1:38">
      <c r="A392" s="1115"/>
      <c r="B392" s="931" t="s">
        <v>1627</v>
      </c>
      <c r="C392" s="1267"/>
      <c r="D392" s="935"/>
      <c r="E392" s="935"/>
      <c r="F392" s="935"/>
      <c r="G392" s="935"/>
      <c r="H392" s="935"/>
      <c r="I392" s="935"/>
      <c r="J392" s="935"/>
      <c r="K392" s="932"/>
      <c r="L392" s="934" t="s">
        <v>1657</v>
      </c>
      <c r="M392" s="932"/>
      <c r="N392" s="932"/>
      <c r="O392" s="933"/>
      <c r="P392" s="932"/>
      <c r="Q392" s="933"/>
      <c r="R392" s="933"/>
      <c r="S392" s="935"/>
      <c r="T392" s="935"/>
      <c r="U392" s="935"/>
      <c r="V392" s="935"/>
      <c r="W392" s="935"/>
      <c r="X392" s="935"/>
      <c r="Y392" s="935"/>
      <c r="Z392" s="935"/>
      <c r="AA392" s="935"/>
      <c r="AB392" s="935"/>
      <c r="AC392" s="935"/>
      <c r="AD392" s="935"/>
      <c r="AE392" s="935"/>
      <c r="AF392" s="935"/>
      <c r="AG392" s="935"/>
      <c r="AH392" s="935"/>
    </row>
    <row r="393" spans="1:38">
      <c r="A393" s="1115"/>
      <c r="B393" s="931" t="s">
        <v>1628</v>
      </c>
      <c r="C393" s="1267"/>
      <c r="D393" s="933"/>
      <c r="E393" s="933"/>
      <c r="F393" s="933"/>
      <c r="G393" s="933"/>
      <c r="H393" s="933"/>
      <c r="I393" s="933"/>
      <c r="J393" s="932"/>
      <c r="K393" s="932"/>
      <c r="L393" s="933"/>
      <c r="M393" s="934" t="s">
        <v>1657</v>
      </c>
      <c r="N393" s="932"/>
      <c r="O393" s="932"/>
      <c r="P393" s="932"/>
      <c r="Q393" s="933"/>
      <c r="R393" s="933"/>
      <c r="S393" s="933"/>
      <c r="T393" s="933"/>
      <c r="U393" s="933"/>
      <c r="V393" s="933"/>
      <c r="W393" s="933"/>
      <c r="X393" s="933"/>
      <c r="Y393" s="933"/>
      <c r="Z393" s="933"/>
      <c r="AA393" s="933"/>
      <c r="AB393" s="933"/>
      <c r="AC393" s="933"/>
      <c r="AD393" s="933"/>
      <c r="AE393" s="933"/>
      <c r="AF393" s="933"/>
      <c r="AG393" s="933"/>
      <c r="AH393" s="933"/>
    </row>
    <row r="394" spans="1:38">
      <c r="A394" s="1115"/>
      <c r="B394" s="931" t="s">
        <v>1629</v>
      </c>
      <c r="C394" s="1267"/>
      <c r="D394" s="935"/>
      <c r="E394" s="935"/>
      <c r="F394" s="935"/>
      <c r="G394" s="935"/>
      <c r="H394" s="935"/>
      <c r="I394" s="935"/>
      <c r="J394" s="935"/>
      <c r="K394" s="932"/>
      <c r="L394" s="933"/>
      <c r="M394" s="932"/>
      <c r="N394" s="932"/>
      <c r="O394" s="933"/>
      <c r="P394" s="934" t="s">
        <v>1657</v>
      </c>
      <c r="Q394" s="933"/>
      <c r="R394" s="933"/>
      <c r="S394" s="933"/>
      <c r="T394" s="935"/>
      <c r="U394" s="935"/>
      <c r="V394" s="935"/>
      <c r="W394" s="935"/>
      <c r="X394" s="935"/>
      <c r="Y394" s="935"/>
      <c r="Z394" s="935"/>
      <c r="AA394" s="935"/>
      <c r="AB394" s="935"/>
      <c r="AC394" s="935"/>
      <c r="AD394" s="935"/>
      <c r="AE394" s="935"/>
      <c r="AF394" s="935"/>
      <c r="AG394" s="935"/>
      <c r="AH394" s="935"/>
    </row>
    <row r="395" spans="1:38">
      <c r="A395" s="1116"/>
      <c r="B395" s="931" t="s">
        <v>1630</v>
      </c>
      <c r="C395" s="1267"/>
      <c r="D395" s="935"/>
      <c r="E395" s="935"/>
      <c r="F395" s="935"/>
      <c r="G395" s="935"/>
      <c r="H395" s="935"/>
      <c r="I395" s="935"/>
      <c r="J395" s="935"/>
      <c r="K395" s="932"/>
      <c r="L395" s="933"/>
      <c r="M395" s="935"/>
      <c r="N395" s="932"/>
      <c r="O395" s="933"/>
      <c r="P395" s="932"/>
      <c r="Q395" s="934" t="s">
        <v>1657</v>
      </c>
      <c r="R395" s="932"/>
      <c r="S395" s="933"/>
      <c r="T395" s="933"/>
      <c r="U395" s="935"/>
      <c r="V395" s="935"/>
      <c r="W395" s="935"/>
      <c r="X395" s="935"/>
      <c r="Y395" s="935"/>
      <c r="Z395" s="935"/>
      <c r="AA395" s="935"/>
      <c r="AB395" s="935"/>
      <c r="AC395" s="935"/>
      <c r="AD395" s="935"/>
      <c r="AE395" s="935"/>
      <c r="AF395" s="935"/>
      <c r="AG395" s="935"/>
      <c r="AH395" s="935"/>
    </row>
    <row r="396" spans="1:38">
      <c r="A396" s="1114"/>
      <c r="B396" s="1265"/>
      <c r="C396" s="1263">
        <v>42461</v>
      </c>
      <c r="D396" s="954" t="s">
        <v>1616</v>
      </c>
      <c r="E396" s="954" t="s">
        <v>1617</v>
      </c>
      <c r="F396" s="894" t="s">
        <v>1611</v>
      </c>
      <c r="G396" s="894" t="s">
        <v>1612</v>
      </c>
      <c r="H396" s="894" t="s">
        <v>1613</v>
      </c>
      <c r="I396" s="894" t="s">
        <v>1614</v>
      </c>
      <c r="J396" s="894" t="s">
        <v>1615</v>
      </c>
      <c r="K396" s="954" t="s">
        <v>1616</v>
      </c>
      <c r="L396" s="954" t="s">
        <v>1617</v>
      </c>
      <c r="M396" s="894" t="s">
        <v>1611</v>
      </c>
      <c r="N396" s="894" t="s">
        <v>1612</v>
      </c>
      <c r="O396" s="894" t="s">
        <v>1613</v>
      </c>
      <c r="P396" s="894" t="s">
        <v>1614</v>
      </c>
      <c r="Q396" s="954" t="s">
        <v>1615</v>
      </c>
      <c r="R396" s="954" t="s">
        <v>1616</v>
      </c>
      <c r="S396" s="954" t="s">
        <v>1617</v>
      </c>
      <c r="T396" s="894" t="s">
        <v>1611</v>
      </c>
      <c r="U396" s="894" t="s">
        <v>1612</v>
      </c>
      <c r="V396" s="894" t="s">
        <v>1613</v>
      </c>
      <c r="W396" s="894" t="s">
        <v>1614</v>
      </c>
      <c r="X396" s="894" t="s">
        <v>1615</v>
      </c>
      <c r="Y396" s="954" t="s">
        <v>1616</v>
      </c>
      <c r="Z396" s="954" t="s">
        <v>1617</v>
      </c>
      <c r="AA396" s="894" t="s">
        <v>1611</v>
      </c>
      <c r="AB396" s="894" t="s">
        <v>1612</v>
      </c>
      <c r="AC396" s="894" t="s">
        <v>1613</v>
      </c>
      <c r="AD396" s="894" t="s">
        <v>1614</v>
      </c>
      <c r="AE396" s="894" t="s">
        <v>1615</v>
      </c>
      <c r="AF396" s="954" t="s">
        <v>1616</v>
      </c>
      <c r="AG396" s="954" t="s">
        <v>1617</v>
      </c>
      <c r="AH396" s="894"/>
    </row>
    <row r="397" spans="1:38">
      <c r="A397" s="1116"/>
      <c r="B397" s="1266"/>
      <c r="C397" s="1266"/>
      <c r="D397" s="968">
        <v>1</v>
      </c>
      <c r="E397" s="954">
        <v>2</v>
      </c>
      <c r="F397" s="894">
        <v>3</v>
      </c>
      <c r="G397" s="894">
        <v>4</v>
      </c>
      <c r="H397" s="894">
        <v>5</v>
      </c>
      <c r="I397" s="894">
        <v>6</v>
      </c>
      <c r="J397" s="894">
        <v>7</v>
      </c>
      <c r="K397" s="954">
        <v>8</v>
      </c>
      <c r="L397" s="954">
        <v>9</v>
      </c>
      <c r="M397" s="894">
        <v>10</v>
      </c>
      <c r="N397" s="894">
        <v>11</v>
      </c>
      <c r="O397" s="894">
        <v>12</v>
      </c>
      <c r="P397" s="894">
        <v>13</v>
      </c>
      <c r="Q397" s="954">
        <v>14</v>
      </c>
      <c r="R397" s="954">
        <v>15</v>
      </c>
      <c r="S397" s="954">
        <v>16</v>
      </c>
      <c r="T397" s="894">
        <v>17</v>
      </c>
      <c r="U397" s="894">
        <v>18</v>
      </c>
      <c r="V397" s="894">
        <v>19</v>
      </c>
      <c r="W397" s="894">
        <v>20</v>
      </c>
      <c r="X397" s="894">
        <v>21</v>
      </c>
      <c r="Y397" s="954">
        <v>22</v>
      </c>
      <c r="Z397" s="954">
        <v>23</v>
      </c>
      <c r="AA397" s="894">
        <v>24</v>
      </c>
      <c r="AB397" s="894">
        <v>25</v>
      </c>
      <c r="AC397" s="894">
        <v>26</v>
      </c>
      <c r="AD397" s="894">
        <v>27</v>
      </c>
      <c r="AE397" s="894">
        <v>28</v>
      </c>
      <c r="AF397" s="954">
        <v>29</v>
      </c>
      <c r="AG397" s="954">
        <v>30</v>
      </c>
      <c r="AH397" s="894"/>
    </row>
    <row r="398" spans="1:38">
      <c r="A398" s="1114">
        <v>14</v>
      </c>
      <c r="B398" s="931" t="s">
        <v>1609</v>
      </c>
      <c r="C398" s="1267">
        <v>42461</v>
      </c>
      <c r="D398" s="932"/>
      <c r="E398" s="933"/>
      <c r="F398" s="934" t="s">
        <v>1658</v>
      </c>
      <c r="G398" s="933"/>
      <c r="H398" s="933"/>
      <c r="I398" s="935"/>
      <c r="J398" s="935"/>
      <c r="K398" s="935"/>
      <c r="L398" s="935"/>
      <c r="M398" s="935"/>
      <c r="N398" s="935"/>
      <c r="O398" s="935"/>
      <c r="P398" s="935"/>
      <c r="Q398" s="935"/>
      <c r="R398" s="935"/>
      <c r="S398" s="935"/>
      <c r="T398" s="932"/>
      <c r="U398" s="935"/>
      <c r="V398" s="933"/>
      <c r="W398" s="935"/>
      <c r="X398" s="935"/>
      <c r="Y398" s="935"/>
      <c r="Z398" s="935"/>
      <c r="AA398" s="935"/>
      <c r="AB398" s="935"/>
      <c r="AC398" s="935"/>
      <c r="AD398" s="935"/>
      <c r="AE398" s="935"/>
      <c r="AF398" s="935"/>
      <c r="AG398" s="935"/>
      <c r="AH398" s="935"/>
    </row>
    <row r="399" spans="1:38">
      <c r="A399" s="1115"/>
      <c r="B399" s="931" t="s">
        <v>1622</v>
      </c>
      <c r="C399" s="1267"/>
      <c r="D399" s="932"/>
      <c r="E399" s="932"/>
      <c r="F399" s="932"/>
      <c r="G399" s="934" t="s">
        <v>1658</v>
      </c>
      <c r="H399" s="933"/>
      <c r="I399" s="933"/>
      <c r="J399" s="933"/>
      <c r="K399" s="933"/>
      <c r="L399" s="935"/>
      <c r="M399" s="935"/>
      <c r="N399" s="935"/>
      <c r="O399" s="935"/>
      <c r="P399" s="935"/>
      <c r="Q399" s="935"/>
      <c r="R399" s="935"/>
      <c r="S399" s="935"/>
      <c r="T399" s="932"/>
      <c r="U399" s="935"/>
      <c r="V399" s="933"/>
      <c r="W399" s="935"/>
      <c r="X399" s="935"/>
      <c r="Y399" s="935"/>
      <c r="Z399" s="935"/>
      <c r="AA399" s="935"/>
      <c r="AB399" s="935"/>
      <c r="AC399" s="935"/>
      <c r="AD399" s="935"/>
      <c r="AE399" s="935"/>
      <c r="AF399" s="935"/>
      <c r="AG399" s="935"/>
      <c r="AH399" s="935"/>
    </row>
    <row r="400" spans="1:38">
      <c r="A400" s="1115"/>
      <c r="B400" s="931" t="s">
        <v>1623</v>
      </c>
      <c r="C400" s="1267"/>
      <c r="D400" s="932"/>
      <c r="E400" s="933"/>
      <c r="F400" s="932"/>
      <c r="G400" s="933"/>
      <c r="H400" s="934" t="s">
        <v>1658</v>
      </c>
      <c r="I400" s="933"/>
      <c r="J400" s="932"/>
      <c r="K400" s="933"/>
      <c r="L400" s="933"/>
      <c r="M400" s="935"/>
      <c r="N400" s="935"/>
      <c r="O400" s="935"/>
      <c r="P400" s="935"/>
      <c r="Q400" s="935"/>
      <c r="R400" s="935"/>
      <c r="S400" s="935"/>
      <c r="T400" s="932"/>
      <c r="U400" s="935"/>
      <c r="V400" s="933"/>
      <c r="W400" s="935"/>
      <c r="X400" s="935"/>
      <c r="Y400" s="935"/>
      <c r="Z400" s="935"/>
      <c r="AA400" s="935"/>
      <c r="AB400" s="935"/>
      <c r="AC400" s="935"/>
      <c r="AD400" s="935"/>
      <c r="AE400" s="935"/>
      <c r="AF400" s="935"/>
      <c r="AG400" s="935"/>
      <c r="AH400" s="935"/>
    </row>
    <row r="401" spans="1:34">
      <c r="A401" s="1115"/>
      <c r="B401" s="931" t="s">
        <v>1624</v>
      </c>
      <c r="C401" s="1267"/>
      <c r="D401" s="932"/>
      <c r="E401" s="933"/>
      <c r="F401" s="932"/>
      <c r="G401" s="932"/>
      <c r="H401" s="932"/>
      <c r="I401" s="934" t="s">
        <v>1658</v>
      </c>
      <c r="J401" s="932"/>
      <c r="K401" s="933"/>
      <c r="L401" s="933"/>
      <c r="M401" s="935"/>
      <c r="N401" s="935"/>
      <c r="O401" s="935"/>
      <c r="P401" s="935"/>
      <c r="Q401" s="935"/>
      <c r="R401" s="935"/>
      <c r="S401" s="935"/>
      <c r="T401" s="932"/>
      <c r="U401" s="935"/>
      <c r="V401" s="933"/>
      <c r="W401" s="935"/>
      <c r="X401" s="935"/>
      <c r="Y401" s="935"/>
      <c r="Z401" s="935"/>
      <c r="AA401" s="935"/>
      <c r="AB401" s="935"/>
      <c r="AC401" s="935"/>
      <c r="AD401" s="935"/>
      <c r="AE401" s="935"/>
      <c r="AF401" s="935"/>
      <c r="AG401" s="935"/>
      <c r="AH401" s="935"/>
    </row>
    <row r="402" spans="1:34">
      <c r="A402" s="1115"/>
      <c r="B402" s="931" t="s">
        <v>1625</v>
      </c>
      <c r="C402" s="1267"/>
      <c r="D402" s="932"/>
      <c r="E402" s="933"/>
      <c r="F402" s="935"/>
      <c r="G402" s="935"/>
      <c r="H402" s="932"/>
      <c r="I402" s="933"/>
      <c r="J402" s="934" t="s">
        <v>1658</v>
      </c>
      <c r="K402" s="933"/>
      <c r="L402" s="933"/>
      <c r="M402" s="935"/>
      <c r="N402" s="935"/>
      <c r="O402" s="935"/>
      <c r="P402" s="935"/>
      <c r="Q402" s="935"/>
      <c r="R402" s="935"/>
      <c r="S402" s="935"/>
      <c r="T402" s="932"/>
      <c r="U402" s="935"/>
      <c r="V402" s="933"/>
      <c r="W402" s="935"/>
      <c r="X402" s="935"/>
      <c r="Y402" s="935"/>
      <c r="Z402" s="935"/>
      <c r="AA402" s="935"/>
      <c r="AB402" s="935"/>
      <c r="AC402" s="935"/>
      <c r="AD402" s="935"/>
      <c r="AE402" s="935"/>
      <c r="AF402" s="935"/>
      <c r="AG402" s="935"/>
      <c r="AH402" s="935"/>
    </row>
    <row r="403" spans="1:34">
      <c r="A403" s="1115"/>
      <c r="B403" s="931" t="s">
        <v>1626</v>
      </c>
      <c r="C403" s="1267"/>
      <c r="D403" s="935"/>
      <c r="E403" s="935"/>
      <c r="F403" s="935"/>
      <c r="G403" s="935"/>
      <c r="H403" s="932"/>
      <c r="I403" s="933"/>
      <c r="J403" s="932"/>
      <c r="K403" s="932"/>
      <c r="L403" s="933"/>
      <c r="M403" s="934" t="s">
        <v>1658</v>
      </c>
      <c r="N403" s="933"/>
      <c r="O403" s="933"/>
      <c r="P403" s="935"/>
      <c r="Q403" s="935"/>
      <c r="R403" s="935"/>
      <c r="S403" s="935"/>
      <c r="T403" s="932"/>
      <c r="U403" s="935"/>
      <c r="V403" s="933"/>
      <c r="W403" s="935"/>
      <c r="X403" s="935"/>
      <c r="Y403" s="935"/>
      <c r="Z403" s="935"/>
      <c r="AA403" s="935"/>
      <c r="AB403" s="935"/>
      <c r="AC403" s="935"/>
      <c r="AD403" s="935"/>
      <c r="AE403" s="935"/>
      <c r="AF403" s="935"/>
      <c r="AG403" s="935"/>
      <c r="AH403" s="935"/>
    </row>
    <row r="404" spans="1:34">
      <c r="A404" s="1115"/>
      <c r="B404" s="931" t="s">
        <v>1627</v>
      </c>
      <c r="C404" s="1267"/>
      <c r="D404" s="935"/>
      <c r="E404" s="935"/>
      <c r="F404" s="935"/>
      <c r="G404" s="935"/>
      <c r="H404" s="932"/>
      <c r="I404" s="933"/>
      <c r="J404" s="935"/>
      <c r="K404" s="932"/>
      <c r="L404" s="932"/>
      <c r="M404" s="933"/>
      <c r="N404" s="934" t="s">
        <v>1658</v>
      </c>
      <c r="O404" s="933"/>
      <c r="P404" s="933"/>
      <c r="Q404" s="933"/>
      <c r="R404" s="933"/>
      <c r="S404" s="935"/>
      <c r="T404" s="932"/>
      <c r="U404" s="935"/>
      <c r="V404" s="933"/>
      <c r="W404" s="935"/>
      <c r="X404" s="935"/>
      <c r="Y404" s="935"/>
      <c r="Z404" s="935"/>
      <c r="AA404" s="935"/>
      <c r="AB404" s="935"/>
      <c r="AC404" s="935"/>
      <c r="AD404" s="935"/>
      <c r="AE404" s="935"/>
      <c r="AF404" s="935"/>
      <c r="AG404" s="935"/>
      <c r="AH404" s="935"/>
    </row>
    <row r="405" spans="1:34">
      <c r="A405" s="1115"/>
      <c r="B405" s="931" t="s">
        <v>1628</v>
      </c>
      <c r="C405" s="1267"/>
      <c r="D405" s="935"/>
      <c r="E405" s="935"/>
      <c r="F405" s="935"/>
      <c r="G405" s="935"/>
      <c r="H405" s="935"/>
      <c r="I405" s="935"/>
      <c r="J405" s="935"/>
      <c r="K405" s="932"/>
      <c r="L405" s="933"/>
      <c r="M405" s="932"/>
      <c r="N405" s="933"/>
      <c r="O405" s="934" t="s">
        <v>1658</v>
      </c>
      <c r="P405" s="933"/>
      <c r="Q405" s="932"/>
      <c r="R405" s="933"/>
      <c r="S405" s="933"/>
      <c r="T405" s="932"/>
      <c r="U405" s="935"/>
      <c r="V405" s="933"/>
      <c r="W405" s="935"/>
      <c r="X405" s="935"/>
      <c r="Y405" s="935"/>
      <c r="Z405" s="935"/>
      <c r="AA405" s="935"/>
      <c r="AB405" s="935"/>
      <c r="AC405" s="935"/>
      <c r="AD405" s="935"/>
      <c r="AE405" s="935"/>
      <c r="AF405" s="935"/>
      <c r="AG405" s="935"/>
      <c r="AH405" s="935"/>
    </row>
    <row r="406" spans="1:34">
      <c r="A406" s="1115"/>
      <c r="B406" s="931" t="s">
        <v>1629</v>
      </c>
      <c r="C406" s="1267"/>
      <c r="D406" s="935"/>
      <c r="E406" s="935"/>
      <c r="F406" s="935"/>
      <c r="G406" s="935"/>
      <c r="H406" s="935"/>
      <c r="I406" s="935"/>
      <c r="J406" s="935"/>
      <c r="K406" s="932"/>
      <c r="L406" s="933"/>
      <c r="M406" s="932"/>
      <c r="N406" s="932"/>
      <c r="O406" s="932"/>
      <c r="P406" s="932"/>
      <c r="Q406" s="932"/>
      <c r="R406" s="933"/>
      <c r="S406" s="933"/>
      <c r="T406" s="932"/>
      <c r="U406" s="934" t="s">
        <v>1658</v>
      </c>
      <c r="V406" s="933"/>
      <c r="W406" s="935"/>
      <c r="X406" s="935"/>
      <c r="Y406" s="935"/>
      <c r="Z406" s="935"/>
      <c r="AA406" s="935"/>
      <c r="AB406" s="935"/>
      <c r="AC406" s="935"/>
      <c r="AD406" s="935"/>
      <c r="AE406" s="935"/>
      <c r="AF406" s="935"/>
      <c r="AG406" s="935"/>
      <c r="AH406" s="935"/>
    </row>
    <row r="407" spans="1:34">
      <c r="A407" s="1116"/>
      <c r="B407" s="931" t="s">
        <v>1630</v>
      </c>
      <c r="C407" s="1267"/>
      <c r="D407" s="935"/>
      <c r="E407" s="935"/>
      <c r="F407" s="935"/>
      <c r="G407" s="935"/>
      <c r="H407" s="935"/>
      <c r="I407" s="935"/>
      <c r="J407" s="935"/>
      <c r="K407" s="932"/>
      <c r="L407" s="933"/>
      <c r="M407" s="935"/>
      <c r="N407" s="935"/>
      <c r="O407" s="932"/>
      <c r="P407" s="933"/>
      <c r="Q407" s="932"/>
      <c r="R407" s="933"/>
      <c r="S407" s="933"/>
      <c r="T407" s="932"/>
      <c r="U407" s="935"/>
      <c r="V407" s="934" t="s">
        <v>1658</v>
      </c>
      <c r="W407" s="935"/>
      <c r="X407" s="935"/>
      <c r="Y407" s="935"/>
      <c r="Z407" s="935"/>
      <c r="AA407" s="935"/>
      <c r="AB407" s="935"/>
      <c r="AC407" s="935"/>
      <c r="AD407" s="935"/>
      <c r="AE407" s="935"/>
      <c r="AF407" s="935"/>
      <c r="AG407" s="935"/>
      <c r="AH407" s="935"/>
    </row>
    <row r="408" spans="1:34" ht="7.5" customHeight="1">
      <c r="A408" s="903"/>
      <c r="B408" s="904"/>
      <c r="C408" s="905"/>
      <c r="D408" s="661"/>
      <c r="E408" s="661"/>
      <c r="F408" s="906"/>
      <c r="G408" s="661"/>
      <c r="H408" s="661"/>
      <c r="I408" s="661"/>
      <c r="J408" s="661"/>
      <c r="K408" s="661"/>
      <c r="L408" s="661"/>
      <c r="M408" s="661"/>
      <c r="N408" s="661"/>
      <c r="O408" s="661"/>
      <c r="P408" s="661"/>
      <c r="Q408" s="661"/>
      <c r="R408" s="661"/>
      <c r="S408" s="661"/>
      <c r="T408" s="661"/>
      <c r="U408" s="661"/>
      <c r="V408" s="661"/>
      <c r="W408" s="661"/>
      <c r="X408" s="661"/>
      <c r="Y408" s="661"/>
      <c r="Z408" s="661"/>
      <c r="AA408" s="661"/>
      <c r="AB408" s="661"/>
      <c r="AC408" s="661"/>
      <c r="AD408" s="661"/>
      <c r="AE408" s="661"/>
      <c r="AF408" s="661"/>
      <c r="AG408" s="661"/>
      <c r="AH408" s="661"/>
    </row>
    <row r="409" spans="1:34">
      <c r="B409" s="247" t="s">
        <v>1691</v>
      </c>
      <c r="C409" s="896"/>
    </row>
  </sheetData>
  <mergeCells count="128">
    <mergeCell ref="A121:AH121"/>
    <mergeCell ref="A11:A27"/>
    <mergeCell ref="C11:C27"/>
    <mergeCell ref="A28:A29"/>
    <mergeCell ref="B28:B29"/>
    <mergeCell ref="C28:C29"/>
    <mergeCell ref="A30:A46"/>
    <mergeCell ref="C30:C46"/>
    <mergeCell ref="D67:AH67"/>
    <mergeCell ref="C68:C69"/>
    <mergeCell ref="A1:AH1"/>
    <mergeCell ref="A2:AH2"/>
    <mergeCell ref="A3:AH3"/>
    <mergeCell ref="A4:AH4"/>
    <mergeCell ref="A5:AH5"/>
    <mergeCell ref="C87:C88"/>
    <mergeCell ref="A8:A10"/>
    <mergeCell ref="B8:B10"/>
    <mergeCell ref="C9:C10"/>
    <mergeCell ref="D8:AH8"/>
    <mergeCell ref="A60:AH60"/>
    <mergeCell ref="A61:AH61"/>
    <mergeCell ref="A62:AH62"/>
    <mergeCell ref="A63:AH63"/>
    <mergeCell ref="A64:AH64"/>
    <mergeCell ref="A67:A69"/>
    <mergeCell ref="B67:B69"/>
    <mergeCell ref="A119:AH119"/>
    <mergeCell ref="A120:AH120"/>
    <mergeCell ref="A70:A86"/>
    <mergeCell ref="C70:C86"/>
    <mergeCell ref="A87:A88"/>
    <mergeCell ref="B87:B88"/>
    <mergeCell ref="A89:A105"/>
    <mergeCell ref="C89:C105"/>
    <mergeCell ref="A122:AH122"/>
    <mergeCell ref="A123:AH123"/>
    <mergeCell ref="A126:A128"/>
    <mergeCell ref="B126:B128"/>
    <mergeCell ref="D126:AH126"/>
    <mergeCell ref="C127:C128"/>
    <mergeCell ref="A139:A140"/>
    <mergeCell ref="B139:B140"/>
    <mergeCell ref="C139:C140"/>
    <mergeCell ref="C129:C138"/>
    <mergeCell ref="A129:A138"/>
    <mergeCell ref="C141:C150"/>
    <mergeCell ref="A141:A150"/>
    <mergeCell ref="A178:AH178"/>
    <mergeCell ref="A179:AH179"/>
    <mergeCell ref="A180:AH180"/>
    <mergeCell ref="A181:AH181"/>
    <mergeCell ref="A182:AH182"/>
    <mergeCell ref="A185:A187"/>
    <mergeCell ref="B185:B187"/>
    <mergeCell ref="D185:AH185"/>
    <mergeCell ref="C186:C187"/>
    <mergeCell ref="A198:A199"/>
    <mergeCell ref="B198:B199"/>
    <mergeCell ref="C198:C199"/>
    <mergeCell ref="A230:AH230"/>
    <mergeCell ref="A231:AH231"/>
    <mergeCell ref="A232:AH232"/>
    <mergeCell ref="C200:C209"/>
    <mergeCell ref="A200:A209"/>
    <mergeCell ref="A233:AH233"/>
    <mergeCell ref="A234:AH234"/>
    <mergeCell ref="A237:A239"/>
    <mergeCell ref="B237:B239"/>
    <mergeCell ref="D237:AH237"/>
    <mergeCell ref="C238:C239"/>
    <mergeCell ref="A240:A257"/>
    <mergeCell ref="C240:C257"/>
    <mergeCell ref="A258:A259"/>
    <mergeCell ref="A312:A329"/>
    <mergeCell ref="C312:C329"/>
    <mergeCell ref="A310:A311"/>
    <mergeCell ref="B310:B311"/>
    <mergeCell ref="C310:C311"/>
    <mergeCell ref="A292:A309"/>
    <mergeCell ref="C292:C309"/>
    <mergeCell ref="A188:A197"/>
    <mergeCell ref="C188:C197"/>
    <mergeCell ref="A282:AH282"/>
    <mergeCell ref="A283:AH283"/>
    <mergeCell ref="A284:AH284"/>
    <mergeCell ref="A333:AH333"/>
    <mergeCell ref="B258:B259"/>
    <mergeCell ref="C258:C259"/>
    <mergeCell ref="A260:A277"/>
    <mergeCell ref="C260:C277"/>
    <mergeCell ref="A334:AH334"/>
    <mergeCell ref="A335:AH335"/>
    <mergeCell ref="A336:AH336"/>
    <mergeCell ref="A337:AH337"/>
    <mergeCell ref="A340:A342"/>
    <mergeCell ref="B340:B342"/>
    <mergeCell ref="D340:AH340"/>
    <mergeCell ref="C341:C342"/>
    <mergeCell ref="A343:A352"/>
    <mergeCell ref="C343:C352"/>
    <mergeCell ref="A353:A354"/>
    <mergeCell ref="B353:B354"/>
    <mergeCell ref="C353:C354"/>
    <mergeCell ref="A355:A364"/>
    <mergeCell ref="C355:C364"/>
    <mergeCell ref="A376:AH376"/>
    <mergeCell ref="A377:AH377"/>
    <mergeCell ref="A378:AH378"/>
    <mergeCell ref="A379:AH379"/>
    <mergeCell ref="A380:AH380"/>
    <mergeCell ref="A383:A385"/>
    <mergeCell ref="B383:B385"/>
    <mergeCell ref="D383:AH383"/>
    <mergeCell ref="C384:C385"/>
    <mergeCell ref="A386:A395"/>
    <mergeCell ref="C386:C395"/>
    <mergeCell ref="A396:A397"/>
    <mergeCell ref="B396:B397"/>
    <mergeCell ref="C396:C397"/>
    <mergeCell ref="A398:A407"/>
    <mergeCell ref="C398:C407"/>
    <mergeCell ref="A285:AH285"/>
    <mergeCell ref="A286:AH286"/>
    <mergeCell ref="A289:A291"/>
    <mergeCell ref="B289:B291"/>
    <mergeCell ref="D289:AH289"/>
    <mergeCell ref="C290:C291"/>
  </mergeCells>
  <printOptions horizontalCentered="1"/>
  <pageMargins left="0.35" right="0.25" top="0.5" bottom="0.3" header="0.3" footer="0.2"/>
  <pageSetup paperSize="9" scale="71" orientation="landscape" r:id="rId1"/>
  <headerFooter>
    <oddHeader xml:space="preserve">&amp;RDetail Training Plan for women Crews </oddHeader>
  </headerFooter>
  <rowBreaks count="4" manualBreakCount="4">
    <brk id="228" max="33" man="1"/>
    <brk id="280" max="33" man="1"/>
    <brk id="331" max="33" man="1"/>
    <brk id="374" max="3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L394"/>
  <sheetViews>
    <sheetView view="pageBreakPreview" topLeftCell="A385" zoomScaleSheetLayoutView="100" workbookViewId="0">
      <selection activeCell="A363" sqref="A363:IV367"/>
    </sheetView>
  </sheetViews>
  <sheetFormatPr defaultRowHeight="12.75"/>
  <cols>
    <col min="1" max="1" width="4.42578125" customWidth="1"/>
    <col min="2" max="2" width="11.28515625" customWidth="1"/>
    <col min="3" max="3" width="6.7109375" customWidth="1"/>
    <col min="4" max="4" width="4.85546875" customWidth="1"/>
    <col min="5" max="5" width="4.42578125" customWidth="1"/>
    <col min="6" max="6" width="5.5703125" customWidth="1"/>
    <col min="7" max="7" width="5.42578125" customWidth="1"/>
    <col min="8" max="8" width="5.5703125" customWidth="1"/>
    <col min="9" max="9" width="5.42578125" customWidth="1"/>
    <col min="10" max="10" width="5.5703125" customWidth="1"/>
    <col min="11" max="12" width="5" customWidth="1"/>
    <col min="13" max="13" width="6" customWidth="1"/>
    <col min="14" max="14" width="5.85546875" customWidth="1"/>
    <col min="15" max="15" width="5.7109375" customWidth="1"/>
    <col min="16" max="16" width="5.5703125" customWidth="1"/>
    <col min="17" max="17" width="5.28515625" customWidth="1"/>
    <col min="18" max="18" width="4.7109375" customWidth="1"/>
    <col min="19" max="19" width="4.28515625" customWidth="1"/>
    <col min="20" max="20" width="5.85546875" customWidth="1"/>
    <col min="21" max="21" width="5.5703125" customWidth="1"/>
    <col min="22" max="22" width="4.85546875" customWidth="1"/>
    <col min="23" max="23" width="5.5703125" customWidth="1"/>
    <col min="24" max="25" width="4" customWidth="1"/>
    <col min="26" max="26" width="3.7109375" customWidth="1"/>
    <col min="27" max="27" width="5.140625" customWidth="1"/>
    <col min="28" max="28" width="5.28515625" customWidth="1"/>
    <col min="29" max="29" width="5.42578125" customWidth="1"/>
    <col min="30" max="30" width="4.42578125" customWidth="1"/>
    <col min="31" max="31" width="5.28515625" customWidth="1"/>
    <col min="32" max="33" width="3.5703125" customWidth="1"/>
    <col min="34" max="34" width="3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5.75">
      <c r="A3" s="1117" t="s">
        <v>1666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  <c r="R3" s="1117"/>
      <c r="S3" s="1117"/>
      <c r="T3" s="1117"/>
      <c r="U3" s="1117"/>
      <c r="V3" s="1117"/>
      <c r="W3" s="1117"/>
      <c r="X3" s="1117"/>
      <c r="Y3" s="1117"/>
      <c r="Z3" s="1117"/>
      <c r="AA3" s="1117"/>
      <c r="AB3" s="1117"/>
      <c r="AC3" s="1117"/>
      <c r="AD3" s="1117"/>
      <c r="AE3" s="1117"/>
      <c r="AF3" s="1117"/>
      <c r="AG3" s="1117"/>
      <c r="AH3" s="1117"/>
    </row>
    <row r="4" spans="1:38" ht="15.75">
      <c r="A4" s="1117" t="s">
        <v>1587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</row>
    <row r="5" spans="1:38" ht="15.75">
      <c r="A5" s="1117" t="s">
        <v>1667</v>
      </c>
      <c r="B5" s="1117"/>
      <c r="C5" s="1117"/>
      <c r="D5" s="1117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</row>
    <row r="6" spans="1:38" ht="15.75">
      <c r="A6" s="915" t="s">
        <v>1608</v>
      </c>
      <c r="B6" s="925"/>
      <c r="C6" s="925"/>
      <c r="D6" s="925"/>
      <c r="E6" s="925"/>
      <c r="F6" s="925"/>
      <c r="G6" s="925"/>
      <c r="H6" s="925"/>
      <c r="I6" s="925"/>
      <c r="J6" s="925"/>
      <c r="K6" s="925"/>
      <c r="L6" s="925"/>
      <c r="M6" s="925"/>
      <c r="N6" s="925"/>
      <c r="O6" s="925"/>
      <c r="P6" s="925"/>
      <c r="Q6" s="925"/>
      <c r="R6" s="925"/>
      <c r="S6" s="925"/>
      <c r="T6" s="925"/>
      <c r="U6" s="925"/>
      <c r="V6" s="925"/>
      <c r="W6" s="925"/>
      <c r="X6" s="925"/>
      <c r="Y6" s="925"/>
      <c r="Z6" s="925"/>
      <c r="AA6" s="925"/>
      <c r="AB6" s="925"/>
      <c r="AC6" s="925"/>
      <c r="AD6" s="925"/>
      <c r="AE6" s="925"/>
      <c r="AF6" s="925"/>
      <c r="AG6" s="925"/>
      <c r="AH6" s="925"/>
    </row>
    <row r="7" spans="1:38" s="966" customFormat="1" ht="15.75">
      <c r="A7" s="967" t="s">
        <v>1685</v>
      </c>
      <c r="B7" s="974"/>
      <c r="C7" s="974"/>
      <c r="D7" s="974"/>
      <c r="E7" s="974"/>
      <c r="F7" s="974"/>
      <c r="G7" s="974"/>
      <c r="H7" s="974"/>
      <c r="I7" s="974"/>
      <c r="J7" s="974"/>
      <c r="K7" s="974"/>
      <c r="L7" s="974"/>
      <c r="M7" s="974"/>
      <c r="N7" s="974"/>
      <c r="O7" s="974"/>
      <c r="P7" s="974"/>
      <c r="Q7" s="974"/>
      <c r="R7" s="974"/>
      <c r="S7" s="974"/>
      <c r="T7" s="974"/>
      <c r="U7" s="974"/>
      <c r="V7" s="974"/>
      <c r="W7" s="974"/>
      <c r="X7" s="974"/>
      <c r="Y7" s="974"/>
      <c r="Z7" s="974"/>
      <c r="AA7" s="974"/>
      <c r="AB7" s="974"/>
      <c r="AC7" s="974"/>
      <c r="AD7" s="974"/>
      <c r="AE7" s="974"/>
      <c r="AF7" s="974"/>
      <c r="AG7" s="974"/>
      <c r="AH7" s="974"/>
    </row>
    <row r="8" spans="1:38">
      <c r="A8" s="1130" t="s">
        <v>129</v>
      </c>
      <c r="B8" s="1104" t="s">
        <v>1610</v>
      </c>
      <c r="C8" s="955" t="s">
        <v>1618</v>
      </c>
      <c r="D8" s="1276" t="s">
        <v>1619</v>
      </c>
      <c r="E8" s="1276"/>
      <c r="F8" s="1276"/>
      <c r="G8" s="1276"/>
      <c r="H8" s="1276"/>
      <c r="I8" s="1276"/>
      <c r="J8" s="1276"/>
      <c r="K8" s="1276"/>
      <c r="L8" s="1276"/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/>
      <c r="X8" s="1276"/>
      <c r="Y8" s="1276"/>
      <c r="Z8" s="1276"/>
      <c r="AA8" s="1276"/>
      <c r="AB8" s="1276"/>
      <c r="AC8" s="1276"/>
      <c r="AD8" s="1276"/>
      <c r="AE8" s="1276"/>
      <c r="AF8" s="1276"/>
      <c r="AG8" s="1276"/>
      <c r="AH8" s="1276"/>
    </row>
    <row r="9" spans="1:38" ht="15" customHeight="1">
      <c r="A9" s="1131"/>
      <c r="B9" s="1270"/>
      <c r="C9" s="1141">
        <v>42370</v>
      </c>
      <c r="D9" s="954" t="s">
        <v>1616</v>
      </c>
      <c r="E9" s="954" t="s">
        <v>1617</v>
      </c>
      <c r="F9" s="894" t="s">
        <v>1611</v>
      </c>
      <c r="G9" s="894" t="s">
        <v>1612</v>
      </c>
      <c r="H9" s="894" t="s">
        <v>1613</v>
      </c>
      <c r="I9" s="894" t="s">
        <v>1614</v>
      </c>
      <c r="J9" s="894" t="s">
        <v>1615</v>
      </c>
      <c r="K9" s="954" t="s">
        <v>1616</v>
      </c>
      <c r="L9" s="954" t="s">
        <v>1617</v>
      </c>
      <c r="M9" s="894" t="s">
        <v>1611</v>
      </c>
      <c r="N9" s="894" t="s">
        <v>1612</v>
      </c>
      <c r="O9" s="894" t="s">
        <v>1613</v>
      </c>
      <c r="P9" s="894" t="s">
        <v>1614</v>
      </c>
      <c r="Q9" s="894" t="s">
        <v>1615</v>
      </c>
      <c r="R9" s="954" t="s">
        <v>1616</v>
      </c>
      <c r="S9" s="954" t="s">
        <v>1617</v>
      </c>
      <c r="T9" s="894" t="s">
        <v>1611</v>
      </c>
      <c r="U9" s="894" t="s">
        <v>1612</v>
      </c>
      <c r="V9" s="894" t="s">
        <v>1613</v>
      </c>
      <c r="W9" s="894" t="s">
        <v>1614</v>
      </c>
      <c r="X9" s="894" t="s">
        <v>1615</v>
      </c>
      <c r="Y9" s="954" t="s">
        <v>1616</v>
      </c>
      <c r="Z9" s="954" t="s">
        <v>1617</v>
      </c>
      <c r="AA9" s="894" t="s">
        <v>1611</v>
      </c>
      <c r="AB9" s="894" t="s">
        <v>1612</v>
      </c>
      <c r="AC9" s="894" t="s">
        <v>1613</v>
      </c>
      <c r="AD9" s="894" t="s">
        <v>1614</v>
      </c>
      <c r="AE9" s="894" t="s">
        <v>1615</v>
      </c>
      <c r="AF9" s="954" t="s">
        <v>1616</v>
      </c>
      <c r="AG9" s="954" t="s">
        <v>1617</v>
      </c>
      <c r="AH9" s="894" t="s">
        <v>1611</v>
      </c>
      <c r="AI9" s="893"/>
      <c r="AJ9" s="893"/>
      <c r="AK9" s="893"/>
      <c r="AL9" s="893"/>
    </row>
    <row r="10" spans="1:38" ht="15" customHeight="1">
      <c r="A10" s="1132"/>
      <c r="B10" s="1105"/>
      <c r="C10" s="1142"/>
      <c r="D10" s="968">
        <v>1</v>
      </c>
      <c r="E10" s="954">
        <v>2</v>
      </c>
      <c r="F10" s="894">
        <v>3</v>
      </c>
      <c r="G10" s="894">
        <v>4</v>
      </c>
      <c r="H10" s="894">
        <v>5</v>
      </c>
      <c r="I10" s="894">
        <v>6</v>
      </c>
      <c r="J10" s="894">
        <v>7</v>
      </c>
      <c r="K10" s="954">
        <v>8</v>
      </c>
      <c r="L10" s="954">
        <v>9</v>
      </c>
      <c r="M10" s="894">
        <v>10</v>
      </c>
      <c r="N10" s="894">
        <v>11</v>
      </c>
      <c r="O10" s="894">
        <v>12</v>
      </c>
      <c r="P10" s="894">
        <v>13</v>
      </c>
      <c r="Q10" s="894">
        <v>14</v>
      </c>
      <c r="R10" s="954">
        <v>15</v>
      </c>
      <c r="S10" s="954">
        <v>16</v>
      </c>
      <c r="T10" s="894">
        <v>17</v>
      </c>
      <c r="U10" s="894">
        <v>18</v>
      </c>
      <c r="V10" s="894">
        <v>19</v>
      </c>
      <c r="W10" s="894">
        <v>20</v>
      </c>
      <c r="X10" s="894">
        <v>21</v>
      </c>
      <c r="Y10" s="954">
        <v>22</v>
      </c>
      <c r="Z10" s="954">
        <v>23</v>
      </c>
      <c r="AA10" s="894">
        <v>24</v>
      </c>
      <c r="AB10" s="894">
        <v>25</v>
      </c>
      <c r="AC10" s="894">
        <v>26</v>
      </c>
      <c r="AD10" s="894">
        <v>27</v>
      </c>
      <c r="AE10" s="894">
        <v>28</v>
      </c>
      <c r="AF10" s="954">
        <v>29</v>
      </c>
      <c r="AG10" s="954">
        <v>30</v>
      </c>
      <c r="AH10" s="894">
        <v>31</v>
      </c>
      <c r="AI10" s="893"/>
      <c r="AJ10" s="893"/>
      <c r="AK10" s="893"/>
      <c r="AL10" s="893"/>
    </row>
    <row r="11" spans="1:38">
      <c r="A11" s="1114">
        <v>11</v>
      </c>
      <c r="B11" s="931" t="s">
        <v>1609</v>
      </c>
      <c r="C11" s="1127">
        <v>42370</v>
      </c>
      <c r="D11" s="932"/>
      <c r="E11" s="933"/>
      <c r="F11" s="934" t="s">
        <v>1655</v>
      </c>
      <c r="G11" s="933"/>
      <c r="H11" s="933"/>
      <c r="I11" s="933"/>
      <c r="J11" s="933"/>
      <c r="K11" s="933"/>
      <c r="L11" s="933"/>
      <c r="M11" s="933"/>
      <c r="N11" s="933"/>
      <c r="O11" s="933"/>
      <c r="P11" s="933"/>
      <c r="Q11" s="933"/>
      <c r="R11" s="933"/>
      <c r="S11" s="933"/>
      <c r="T11" s="933"/>
      <c r="U11" s="933"/>
      <c r="V11" s="933"/>
      <c r="W11" s="933"/>
      <c r="X11" s="933"/>
      <c r="Y11" s="933"/>
      <c r="Z11" s="933"/>
      <c r="AA11" s="933"/>
      <c r="AB11" s="933"/>
      <c r="AC11" s="933"/>
      <c r="AD11" s="933"/>
      <c r="AE11" s="933"/>
      <c r="AF11" s="933"/>
      <c r="AG11" s="933"/>
      <c r="AH11" s="933"/>
    </row>
    <row r="12" spans="1:38">
      <c r="A12" s="1115"/>
      <c r="B12" s="931" t="s">
        <v>1622</v>
      </c>
      <c r="C12" s="1128"/>
      <c r="D12" s="932"/>
      <c r="E12" s="932"/>
      <c r="F12" s="932"/>
      <c r="G12" s="934" t="s">
        <v>1655</v>
      </c>
      <c r="H12" s="932"/>
      <c r="I12" s="933"/>
      <c r="J12" s="933"/>
      <c r="K12" s="933"/>
      <c r="L12" s="933"/>
      <c r="M12" s="933"/>
      <c r="N12" s="933"/>
      <c r="O12" s="933"/>
      <c r="P12" s="933"/>
      <c r="Q12" s="933"/>
      <c r="R12" s="933"/>
      <c r="S12" s="933"/>
      <c r="T12" s="933"/>
      <c r="U12" s="933"/>
      <c r="V12" s="933"/>
      <c r="W12" s="933"/>
      <c r="X12" s="933"/>
      <c r="Y12" s="933"/>
      <c r="Z12" s="933"/>
      <c r="AA12" s="933"/>
      <c r="AB12" s="933"/>
      <c r="AC12" s="933"/>
      <c r="AD12" s="933"/>
      <c r="AE12" s="933"/>
      <c r="AF12" s="933"/>
      <c r="AG12" s="933"/>
      <c r="AH12" s="933"/>
    </row>
    <row r="13" spans="1:38">
      <c r="A13" s="1115"/>
      <c r="B13" s="931" t="s">
        <v>1623</v>
      </c>
      <c r="C13" s="1128"/>
      <c r="D13" s="932"/>
      <c r="E13" s="933"/>
      <c r="F13" s="935"/>
      <c r="G13" s="935"/>
      <c r="H13" s="934" t="s">
        <v>1655</v>
      </c>
      <c r="I13" s="933"/>
      <c r="J13" s="933"/>
      <c r="K13" s="933"/>
      <c r="L13" s="933"/>
      <c r="M13" s="933"/>
      <c r="N13" s="933"/>
      <c r="O13" s="933"/>
      <c r="P13" s="933"/>
      <c r="Q13" s="933"/>
      <c r="R13" s="933"/>
      <c r="S13" s="933"/>
      <c r="T13" s="933"/>
      <c r="U13" s="933"/>
      <c r="V13" s="933"/>
      <c r="W13" s="933"/>
      <c r="X13" s="933"/>
      <c r="Y13" s="933"/>
      <c r="Z13" s="933"/>
      <c r="AA13" s="933"/>
      <c r="AB13" s="933"/>
      <c r="AC13" s="933"/>
      <c r="AD13" s="933"/>
      <c r="AE13" s="933"/>
      <c r="AF13" s="933"/>
      <c r="AG13" s="933"/>
      <c r="AH13" s="933"/>
      <c r="AI13" s="661"/>
      <c r="AJ13" s="661"/>
      <c r="AK13" s="661"/>
      <c r="AL13" s="661"/>
    </row>
    <row r="14" spans="1:38">
      <c r="A14" s="1115"/>
      <c r="B14" s="931" t="s">
        <v>1624</v>
      </c>
      <c r="C14" s="1128"/>
      <c r="D14" s="932"/>
      <c r="E14" s="933"/>
      <c r="F14" s="932"/>
      <c r="G14" s="932"/>
      <c r="H14" s="932"/>
      <c r="I14" s="934" t="s">
        <v>1655</v>
      </c>
      <c r="J14" s="933"/>
      <c r="K14" s="933"/>
      <c r="L14" s="933"/>
      <c r="M14" s="933"/>
      <c r="N14" s="933"/>
      <c r="O14" s="933"/>
      <c r="P14" s="933"/>
      <c r="Q14" s="933"/>
      <c r="R14" s="933"/>
      <c r="S14" s="933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3"/>
      <c r="AH14" s="933"/>
      <c r="AI14" s="661"/>
      <c r="AJ14" s="661"/>
      <c r="AK14" s="661"/>
      <c r="AL14" s="661"/>
    </row>
    <row r="15" spans="1:38">
      <c r="A15" s="1115"/>
      <c r="B15" s="931" t="s">
        <v>1625</v>
      </c>
      <c r="C15" s="1128"/>
      <c r="D15" s="932"/>
      <c r="E15" s="933"/>
      <c r="F15" s="935"/>
      <c r="G15" s="935"/>
      <c r="H15" s="932"/>
      <c r="I15" s="933"/>
      <c r="J15" s="934" t="s">
        <v>1655</v>
      </c>
      <c r="K15" s="933"/>
      <c r="L15" s="933"/>
      <c r="M15" s="933"/>
      <c r="N15" s="933"/>
      <c r="O15" s="933"/>
      <c r="P15" s="933"/>
      <c r="Q15" s="933"/>
      <c r="R15" s="933"/>
      <c r="S15" s="933"/>
      <c r="T15" s="933"/>
      <c r="U15" s="933"/>
      <c r="V15" s="933"/>
      <c r="W15" s="933"/>
      <c r="X15" s="933"/>
      <c r="Y15" s="933"/>
      <c r="Z15" s="933"/>
      <c r="AA15" s="933"/>
      <c r="AB15" s="933"/>
      <c r="AC15" s="933"/>
      <c r="AD15" s="933"/>
      <c r="AE15" s="933"/>
      <c r="AF15" s="933"/>
      <c r="AG15" s="933"/>
      <c r="AH15" s="933"/>
      <c r="AI15" s="661"/>
      <c r="AJ15" s="661"/>
      <c r="AK15" s="661"/>
      <c r="AL15" s="661"/>
    </row>
    <row r="16" spans="1:38">
      <c r="A16" s="1115"/>
      <c r="B16" s="931" t="s">
        <v>1626</v>
      </c>
      <c r="C16" s="1128"/>
      <c r="D16" s="932"/>
      <c r="E16" s="933"/>
      <c r="F16" s="933"/>
      <c r="G16" s="933"/>
      <c r="H16" s="932"/>
      <c r="I16" s="933"/>
      <c r="J16" s="933"/>
      <c r="K16" s="932"/>
      <c r="L16" s="933"/>
      <c r="M16" s="934" t="s">
        <v>1655</v>
      </c>
      <c r="N16" s="933"/>
      <c r="O16" s="933"/>
      <c r="P16" s="933"/>
      <c r="Q16" s="933"/>
      <c r="R16" s="933"/>
      <c r="S16" s="933"/>
      <c r="T16" s="933"/>
      <c r="U16" s="933"/>
      <c r="V16" s="933"/>
      <c r="W16" s="933"/>
      <c r="X16" s="933"/>
      <c r="Y16" s="933"/>
      <c r="Z16" s="933"/>
      <c r="AA16" s="933"/>
      <c r="AB16" s="933"/>
      <c r="AC16" s="933"/>
      <c r="AD16" s="933"/>
      <c r="AE16" s="933"/>
      <c r="AF16" s="933"/>
      <c r="AG16" s="933"/>
      <c r="AH16" s="933"/>
    </row>
    <row r="17" spans="1:34">
      <c r="A17" s="1115"/>
      <c r="B17" s="931" t="s">
        <v>1627</v>
      </c>
      <c r="C17" s="1128"/>
      <c r="D17" s="935"/>
      <c r="E17" s="935"/>
      <c r="F17" s="935"/>
      <c r="G17" s="935"/>
      <c r="H17" s="935"/>
      <c r="I17" s="935"/>
      <c r="J17" s="935"/>
      <c r="K17" s="932"/>
      <c r="L17" s="932"/>
      <c r="M17" s="932"/>
      <c r="N17" s="934" t="s">
        <v>1655</v>
      </c>
      <c r="O17" s="933"/>
      <c r="P17" s="933"/>
      <c r="Q17" s="933"/>
      <c r="R17" s="935"/>
      <c r="S17" s="935"/>
      <c r="T17" s="935"/>
      <c r="U17" s="935"/>
      <c r="V17" s="935"/>
      <c r="W17" s="935"/>
      <c r="X17" s="935"/>
      <c r="Y17" s="935"/>
      <c r="Z17" s="935"/>
      <c r="AA17" s="935"/>
      <c r="AB17" s="935"/>
      <c r="AC17" s="935"/>
      <c r="AD17" s="935"/>
      <c r="AE17" s="935"/>
      <c r="AF17" s="935"/>
      <c r="AG17" s="935"/>
      <c r="AH17" s="935"/>
    </row>
    <row r="18" spans="1:34">
      <c r="A18" s="1115"/>
      <c r="B18" s="931" t="s">
        <v>1628</v>
      </c>
      <c r="C18" s="1128"/>
      <c r="D18" s="933"/>
      <c r="E18" s="933"/>
      <c r="F18" s="933"/>
      <c r="G18" s="933"/>
      <c r="H18" s="933"/>
      <c r="I18" s="933"/>
      <c r="J18" s="932"/>
      <c r="K18" s="932"/>
      <c r="L18" s="933"/>
      <c r="M18" s="932"/>
      <c r="N18" s="933"/>
      <c r="O18" s="934" t="s">
        <v>1655</v>
      </c>
      <c r="P18" s="933"/>
      <c r="Q18" s="933"/>
      <c r="R18" s="933"/>
      <c r="S18" s="933"/>
      <c r="T18" s="933"/>
      <c r="U18" s="933"/>
      <c r="V18" s="933"/>
      <c r="W18" s="933"/>
      <c r="X18" s="933"/>
      <c r="Y18" s="933"/>
      <c r="Z18" s="933"/>
      <c r="AA18" s="933"/>
      <c r="AB18" s="933"/>
      <c r="AC18" s="933"/>
      <c r="AD18" s="933"/>
      <c r="AE18" s="933"/>
      <c r="AF18" s="933"/>
      <c r="AG18" s="933"/>
      <c r="AH18" s="933"/>
    </row>
    <row r="19" spans="1:34">
      <c r="A19" s="1115"/>
      <c r="B19" s="931" t="s">
        <v>1629</v>
      </c>
      <c r="C19" s="1128"/>
      <c r="D19" s="935"/>
      <c r="E19" s="935"/>
      <c r="F19" s="935"/>
      <c r="G19" s="935"/>
      <c r="H19" s="935"/>
      <c r="I19" s="935"/>
      <c r="J19" s="935"/>
      <c r="K19" s="932"/>
      <c r="L19" s="933"/>
      <c r="M19" s="932"/>
      <c r="N19" s="932"/>
      <c r="O19" s="932"/>
      <c r="P19" s="934" t="s">
        <v>1655</v>
      </c>
      <c r="Q19" s="933"/>
      <c r="R19" s="933"/>
      <c r="S19" s="933"/>
      <c r="T19" s="935"/>
      <c r="U19" s="935"/>
      <c r="V19" s="935"/>
      <c r="W19" s="935"/>
      <c r="X19" s="935"/>
      <c r="Y19" s="935"/>
      <c r="Z19" s="935"/>
      <c r="AA19" s="935"/>
      <c r="AB19" s="935"/>
      <c r="AC19" s="935"/>
      <c r="AD19" s="935"/>
      <c r="AE19" s="935"/>
      <c r="AF19" s="935"/>
      <c r="AG19" s="935"/>
      <c r="AH19" s="935"/>
    </row>
    <row r="20" spans="1:34">
      <c r="A20" s="1115"/>
      <c r="B20" s="931" t="s">
        <v>1630</v>
      </c>
      <c r="C20" s="1128"/>
      <c r="D20" s="935"/>
      <c r="E20" s="935"/>
      <c r="F20" s="935"/>
      <c r="G20" s="935"/>
      <c r="H20" s="935"/>
      <c r="I20" s="935"/>
      <c r="J20" s="935"/>
      <c r="K20" s="932"/>
      <c r="L20" s="933"/>
      <c r="M20" s="935"/>
      <c r="N20" s="935"/>
      <c r="O20" s="932"/>
      <c r="P20" s="933"/>
      <c r="Q20" s="934" t="s">
        <v>1655</v>
      </c>
      <c r="R20" s="933"/>
      <c r="S20" s="933"/>
      <c r="T20" s="933"/>
      <c r="U20" s="935"/>
      <c r="V20" s="935"/>
      <c r="W20" s="935"/>
      <c r="X20" s="935"/>
      <c r="Y20" s="935"/>
      <c r="Z20" s="935"/>
      <c r="AA20" s="935"/>
      <c r="AB20" s="935"/>
      <c r="AC20" s="935"/>
      <c r="AD20" s="935"/>
      <c r="AE20" s="935"/>
      <c r="AF20" s="935"/>
      <c r="AG20" s="935"/>
      <c r="AH20" s="935"/>
    </row>
    <row r="21" spans="1:34">
      <c r="A21" s="1115"/>
      <c r="B21" s="931" t="s">
        <v>1631</v>
      </c>
      <c r="C21" s="1128"/>
      <c r="D21" s="935"/>
      <c r="E21" s="935"/>
      <c r="F21" s="935"/>
      <c r="G21" s="935"/>
      <c r="H21" s="935"/>
      <c r="I21" s="935"/>
      <c r="J21" s="935"/>
      <c r="K21" s="935"/>
      <c r="L21" s="935"/>
      <c r="M21" s="933"/>
      <c r="N21" s="933"/>
      <c r="O21" s="932"/>
      <c r="P21" s="933"/>
      <c r="Q21" s="933"/>
      <c r="R21" s="932"/>
      <c r="S21" s="933"/>
      <c r="T21" s="934" t="s">
        <v>1655</v>
      </c>
      <c r="U21" s="933"/>
      <c r="V21" s="933"/>
      <c r="W21" s="935"/>
      <c r="X21" s="935"/>
      <c r="Y21" s="935"/>
      <c r="Z21" s="935"/>
      <c r="AA21" s="935"/>
      <c r="AB21" s="935"/>
      <c r="AC21" s="935"/>
      <c r="AD21" s="935"/>
      <c r="AE21" s="935"/>
      <c r="AF21" s="935"/>
      <c r="AG21" s="935"/>
      <c r="AH21" s="935"/>
    </row>
    <row r="22" spans="1:34">
      <c r="A22" s="1115"/>
      <c r="B22" s="931" t="s">
        <v>1632</v>
      </c>
      <c r="C22" s="1128"/>
      <c r="D22" s="933"/>
      <c r="E22" s="933"/>
      <c r="F22" s="933"/>
      <c r="G22" s="933"/>
      <c r="H22" s="933"/>
      <c r="I22" s="933"/>
      <c r="J22" s="933"/>
      <c r="K22" s="933"/>
      <c r="L22" s="933"/>
      <c r="M22" s="935"/>
      <c r="N22" s="935"/>
      <c r="O22" s="935"/>
      <c r="P22" s="935"/>
      <c r="Q22" s="935"/>
      <c r="R22" s="932"/>
      <c r="S22" s="932"/>
      <c r="T22" s="932"/>
      <c r="U22" s="934" t="s">
        <v>1655</v>
      </c>
      <c r="V22" s="933"/>
      <c r="W22" s="933"/>
      <c r="X22" s="933"/>
      <c r="Y22" s="933"/>
      <c r="Z22" s="933"/>
      <c r="AA22" s="933"/>
      <c r="AB22" s="933"/>
      <c r="AC22" s="933"/>
      <c r="AD22" s="933"/>
      <c r="AE22" s="933"/>
      <c r="AF22" s="933"/>
      <c r="AG22" s="933"/>
      <c r="AH22" s="933"/>
    </row>
    <row r="23" spans="1:34">
      <c r="A23" s="1115"/>
      <c r="B23" s="931" t="s">
        <v>1633</v>
      </c>
      <c r="C23" s="1128"/>
      <c r="D23" s="933"/>
      <c r="E23" s="933"/>
      <c r="F23" s="933"/>
      <c r="G23" s="933"/>
      <c r="H23" s="933"/>
      <c r="I23" s="933"/>
      <c r="J23" s="933"/>
      <c r="K23" s="933"/>
      <c r="L23" s="933"/>
      <c r="M23" s="935"/>
      <c r="N23" s="935"/>
      <c r="O23" s="935"/>
      <c r="P23" s="935"/>
      <c r="Q23" s="935"/>
      <c r="R23" s="932"/>
      <c r="S23" s="932"/>
      <c r="T23" s="932"/>
      <c r="U23" s="933"/>
      <c r="V23" s="933"/>
      <c r="W23" s="934" t="s">
        <v>1655</v>
      </c>
      <c r="X23" s="933"/>
      <c r="Y23" s="933"/>
      <c r="Z23" s="933"/>
      <c r="AA23" s="933"/>
      <c r="AB23" s="933"/>
      <c r="AC23" s="933"/>
      <c r="AD23" s="933"/>
      <c r="AE23" s="933"/>
      <c r="AF23" s="933"/>
      <c r="AG23" s="933"/>
      <c r="AH23" s="933"/>
    </row>
    <row r="24" spans="1:34">
      <c r="A24" s="1115"/>
      <c r="B24" s="931" t="s">
        <v>1644</v>
      </c>
      <c r="C24" s="1128"/>
      <c r="D24" s="933"/>
      <c r="E24" s="933"/>
      <c r="F24" s="933"/>
      <c r="G24" s="933"/>
      <c r="H24" s="933"/>
      <c r="I24" s="933"/>
      <c r="J24" s="933"/>
      <c r="K24" s="933"/>
      <c r="L24" s="933"/>
      <c r="M24" s="935"/>
      <c r="N24" s="935"/>
      <c r="O24" s="935"/>
      <c r="P24" s="935"/>
      <c r="Q24" s="935"/>
      <c r="R24" s="932"/>
      <c r="S24" s="932"/>
      <c r="T24" s="932"/>
      <c r="U24" s="933"/>
      <c r="V24" s="933"/>
      <c r="W24" s="933"/>
      <c r="X24" s="933"/>
      <c r="Y24" s="933"/>
      <c r="Z24" s="933"/>
      <c r="AA24" s="934" t="s">
        <v>1655</v>
      </c>
      <c r="AB24" s="933"/>
      <c r="AC24" s="933"/>
      <c r="AD24" s="933"/>
      <c r="AE24" s="933"/>
      <c r="AF24" s="933"/>
      <c r="AG24" s="933"/>
      <c r="AH24" s="933"/>
    </row>
    <row r="25" spans="1:34">
      <c r="A25" s="1115"/>
      <c r="B25" s="931" t="s">
        <v>1645</v>
      </c>
      <c r="C25" s="1128"/>
      <c r="D25" s="933"/>
      <c r="E25" s="933"/>
      <c r="F25" s="933"/>
      <c r="G25" s="933"/>
      <c r="H25" s="933"/>
      <c r="I25" s="933"/>
      <c r="J25" s="933"/>
      <c r="K25" s="933"/>
      <c r="L25" s="933"/>
      <c r="M25" s="935"/>
      <c r="N25" s="935"/>
      <c r="O25" s="935"/>
      <c r="P25" s="935"/>
      <c r="Q25" s="935"/>
      <c r="R25" s="932"/>
      <c r="S25" s="932"/>
      <c r="T25" s="932"/>
      <c r="U25" s="933"/>
      <c r="V25" s="933"/>
      <c r="W25" s="933"/>
      <c r="X25" s="933"/>
      <c r="Y25" s="933"/>
      <c r="Z25" s="933"/>
      <c r="AA25" s="933"/>
      <c r="AB25" s="934" t="s">
        <v>1655</v>
      </c>
      <c r="AC25" s="933"/>
      <c r="AD25" s="933"/>
      <c r="AE25" s="933"/>
      <c r="AF25" s="933"/>
      <c r="AG25" s="933"/>
      <c r="AH25" s="933"/>
    </row>
    <row r="26" spans="1:34">
      <c r="A26" s="1115"/>
      <c r="B26" s="931" t="s">
        <v>1646</v>
      </c>
      <c r="C26" s="1128"/>
      <c r="D26" s="935"/>
      <c r="E26" s="935"/>
      <c r="F26" s="935"/>
      <c r="G26" s="935"/>
      <c r="H26" s="935"/>
      <c r="I26" s="935"/>
      <c r="J26" s="935"/>
      <c r="K26" s="935"/>
      <c r="L26" s="935"/>
      <c r="M26" s="935"/>
      <c r="N26" s="935"/>
      <c r="O26" s="935"/>
      <c r="P26" s="935"/>
      <c r="Q26" s="932"/>
      <c r="R26" s="935"/>
      <c r="S26" s="935"/>
      <c r="T26" s="932"/>
      <c r="U26" s="933"/>
      <c r="V26" s="933"/>
      <c r="W26" s="935"/>
      <c r="X26" s="935"/>
      <c r="Y26" s="935"/>
      <c r="Z26" s="935"/>
      <c r="AA26" s="935"/>
      <c r="AB26" s="935"/>
      <c r="AC26" s="934" t="s">
        <v>1655</v>
      </c>
      <c r="AD26" s="935"/>
      <c r="AE26" s="935"/>
      <c r="AF26" s="935"/>
      <c r="AG26" s="935"/>
      <c r="AH26" s="935"/>
    </row>
    <row r="27" spans="1:34">
      <c r="A27" s="1116"/>
      <c r="B27" s="971" t="s">
        <v>1647</v>
      </c>
      <c r="C27" s="1129"/>
      <c r="D27" s="935"/>
      <c r="E27" s="935"/>
      <c r="F27" s="935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2"/>
      <c r="R27" s="935"/>
      <c r="S27" s="935"/>
      <c r="T27" s="932"/>
      <c r="U27" s="933"/>
      <c r="V27" s="933"/>
      <c r="W27" s="935"/>
      <c r="X27" s="935"/>
      <c r="Y27" s="935"/>
      <c r="Z27" s="935"/>
      <c r="AA27" s="935"/>
      <c r="AB27" s="935"/>
      <c r="AC27" s="935"/>
      <c r="AD27" s="934" t="s">
        <v>1655</v>
      </c>
      <c r="AE27" s="935"/>
      <c r="AF27" s="935"/>
      <c r="AG27" s="977"/>
      <c r="AH27" s="935"/>
    </row>
    <row r="28" spans="1:34">
      <c r="A28" s="1114"/>
      <c r="B28" s="1265"/>
      <c r="C28" s="1127">
        <v>42401</v>
      </c>
      <c r="D28" s="936" t="s">
        <v>1612</v>
      </c>
      <c r="E28" s="936" t="s">
        <v>1613</v>
      </c>
      <c r="F28" s="936" t="s">
        <v>1614</v>
      </c>
      <c r="G28" s="936" t="s">
        <v>1615</v>
      </c>
      <c r="H28" s="978" t="s">
        <v>1616</v>
      </c>
      <c r="I28" s="978" t="s">
        <v>1617</v>
      </c>
      <c r="J28" s="936" t="s">
        <v>1611</v>
      </c>
      <c r="K28" s="936" t="s">
        <v>1612</v>
      </c>
      <c r="L28" s="936" t="s">
        <v>1613</v>
      </c>
      <c r="M28" s="936" t="s">
        <v>1614</v>
      </c>
      <c r="N28" s="936" t="s">
        <v>1615</v>
      </c>
      <c r="O28" s="978" t="s">
        <v>1616</v>
      </c>
      <c r="P28" s="978" t="s">
        <v>1617</v>
      </c>
      <c r="Q28" s="936" t="s">
        <v>1611</v>
      </c>
      <c r="R28" s="936" t="s">
        <v>1612</v>
      </c>
      <c r="S28" s="936" t="s">
        <v>1613</v>
      </c>
      <c r="T28" s="936" t="s">
        <v>1614</v>
      </c>
      <c r="U28" s="936" t="s">
        <v>1615</v>
      </c>
      <c r="V28" s="978" t="s">
        <v>1616</v>
      </c>
      <c r="W28" s="978" t="s">
        <v>1617</v>
      </c>
      <c r="X28" s="978" t="s">
        <v>1611</v>
      </c>
      <c r="Y28" s="936" t="s">
        <v>1612</v>
      </c>
      <c r="Z28" s="936" t="s">
        <v>1613</v>
      </c>
      <c r="AA28" s="936" t="s">
        <v>1614</v>
      </c>
      <c r="AB28" s="936" t="s">
        <v>1615</v>
      </c>
      <c r="AC28" s="978" t="s">
        <v>1616</v>
      </c>
      <c r="AD28" s="978" t="s">
        <v>1617</v>
      </c>
      <c r="AE28" s="936" t="s">
        <v>1611</v>
      </c>
      <c r="AF28" s="936" t="s">
        <v>1612</v>
      </c>
      <c r="AG28" s="937"/>
      <c r="AH28" s="936"/>
    </row>
    <row r="29" spans="1:34">
      <c r="A29" s="1116"/>
      <c r="B29" s="1266"/>
      <c r="C29" s="1138"/>
      <c r="D29" s="938">
        <v>1</v>
      </c>
      <c r="E29" s="936">
        <v>2</v>
      </c>
      <c r="F29" s="936">
        <v>3</v>
      </c>
      <c r="G29" s="936">
        <v>4</v>
      </c>
      <c r="H29" s="978">
        <v>5</v>
      </c>
      <c r="I29" s="978">
        <v>6</v>
      </c>
      <c r="J29" s="936">
        <v>7</v>
      </c>
      <c r="K29" s="936">
        <v>8</v>
      </c>
      <c r="L29" s="936">
        <v>9</v>
      </c>
      <c r="M29" s="936">
        <v>10</v>
      </c>
      <c r="N29" s="936">
        <v>11</v>
      </c>
      <c r="O29" s="978">
        <v>12</v>
      </c>
      <c r="P29" s="978">
        <v>13</v>
      </c>
      <c r="Q29" s="936">
        <v>14</v>
      </c>
      <c r="R29" s="936">
        <v>15</v>
      </c>
      <c r="S29" s="936">
        <v>16</v>
      </c>
      <c r="T29" s="936">
        <v>17</v>
      </c>
      <c r="U29" s="936">
        <v>18</v>
      </c>
      <c r="V29" s="978">
        <v>19</v>
      </c>
      <c r="W29" s="978">
        <v>20</v>
      </c>
      <c r="X29" s="978">
        <v>21</v>
      </c>
      <c r="Y29" s="936">
        <v>22</v>
      </c>
      <c r="Z29" s="936">
        <v>23</v>
      </c>
      <c r="AA29" s="936">
        <v>24</v>
      </c>
      <c r="AB29" s="936">
        <v>25</v>
      </c>
      <c r="AC29" s="978">
        <v>26</v>
      </c>
      <c r="AD29" s="978">
        <v>27</v>
      </c>
      <c r="AE29" s="936">
        <v>28</v>
      </c>
      <c r="AF29" s="936">
        <v>29</v>
      </c>
      <c r="AG29" s="936"/>
      <c r="AH29" s="936"/>
    </row>
    <row r="30" spans="1:34">
      <c r="A30" s="1114">
        <v>12</v>
      </c>
      <c r="B30" s="931" t="s">
        <v>1609</v>
      </c>
      <c r="C30" s="1127">
        <v>42401</v>
      </c>
      <c r="D30" s="934" t="s">
        <v>1656</v>
      </c>
      <c r="E30" s="933"/>
      <c r="F30" s="933"/>
      <c r="G30" s="933"/>
      <c r="H30" s="933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2"/>
      <c r="U30" s="935"/>
      <c r="V30" s="933"/>
      <c r="W30" s="935"/>
      <c r="X30" s="935"/>
      <c r="Y30" s="935"/>
      <c r="Z30" s="935"/>
      <c r="AA30" s="935"/>
      <c r="AB30" s="935"/>
      <c r="AC30" s="935"/>
      <c r="AD30" s="935"/>
      <c r="AE30" s="935"/>
      <c r="AF30" s="935"/>
      <c r="AG30" s="935"/>
      <c r="AH30" s="935"/>
    </row>
    <row r="31" spans="1:34">
      <c r="A31" s="1115"/>
      <c r="B31" s="931" t="s">
        <v>1622</v>
      </c>
      <c r="C31" s="1128"/>
      <c r="D31" s="932"/>
      <c r="E31" s="934" t="s">
        <v>1656</v>
      </c>
      <c r="F31" s="933"/>
      <c r="G31" s="933"/>
      <c r="H31" s="933"/>
      <c r="I31" s="933"/>
      <c r="J31" s="933"/>
      <c r="K31" s="933"/>
      <c r="L31" s="935"/>
      <c r="M31" s="935"/>
      <c r="N31" s="935"/>
      <c r="O31" s="935"/>
      <c r="P31" s="935"/>
      <c r="Q31" s="935"/>
      <c r="R31" s="935"/>
      <c r="S31" s="935"/>
      <c r="T31" s="932"/>
      <c r="U31" s="935"/>
      <c r="V31" s="933"/>
      <c r="W31" s="935"/>
      <c r="X31" s="935"/>
      <c r="Y31" s="935"/>
      <c r="Z31" s="935"/>
      <c r="AA31" s="935"/>
      <c r="AB31" s="935"/>
      <c r="AC31" s="935"/>
      <c r="AD31" s="935"/>
      <c r="AE31" s="935"/>
      <c r="AF31" s="935"/>
      <c r="AG31" s="935"/>
      <c r="AH31" s="935"/>
    </row>
    <row r="32" spans="1:34">
      <c r="A32" s="1115"/>
      <c r="B32" s="931" t="s">
        <v>1623</v>
      </c>
      <c r="C32" s="1128"/>
      <c r="D32" s="932"/>
      <c r="E32" s="933"/>
      <c r="F32" s="934" t="s">
        <v>1656</v>
      </c>
      <c r="G32" s="932"/>
      <c r="H32" s="932"/>
      <c r="I32" s="933"/>
      <c r="J32" s="932"/>
      <c r="K32" s="933"/>
      <c r="L32" s="933"/>
      <c r="M32" s="935"/>
      <c r="N32" s="935"/>
      <c r="O32" s="935"/>
      <c r="P32" s="935"/>
      <c r="Q32" s="935"/>
      <c r="R32" s="935"/>
      <c r="S32" s="935"/>
      <c r="T32" s="932"/>
      <c r="U32" s="935"/>
      <c r="V32" s="933"/>
      <c r="W32" s="935"/>
      <c r="X32" s="935"/>
      <c r="Y32" s="935"/>
      <c r="Z32" s="935"/>
      <c r="AA32" s="935"/>
      <c r="AB32" s="935"/>
      <c r="AC32" s="935"/>
      <c r="AD32" s="935"/>
      <c r="AE32" s="935"/>
      <c r="AF32" s="935"/>
      <c r="AG32" s="935"/>
      <c r="AH32" s="935"/>
    </row>
    <row r="33" spans="1:34">
      <c r="A33" s="1115"/>
      <c r="B33" s="931" t="s">
        <v>1624</v>
      </c>
      <c r="C33" s="1128"/>
      <c r="D33" s="932"/>
      <c r="E33" s="933"/>
      <c r="F33" s="933"/>
      <c r="G33" s="934" t="s">
        <v>1656</v>
      </c>
      <c r="H33" s="932"/>
      <c r="I33" s="932"/>
      <c r="J33" s="932"/>
      <c r="K33" s="933"/>
      <c r="L33" s="933"/>
      <c r="M33" s="935"/>
      <c r="N33" s="935"/>
      <c r="O33" s="935"/>
      <c r="P33" s="935"/>
      <c r="Q33" s="935"/>
      <c r="R33" s="935"/>
      <c r="S33" s="935"/>
      <c r="T33" s="932"/>
      <c r="U33" s="935"/>
      <c r="V33" s="933"/>
      <c r="W33" s="935"/>
      <c r="X33" s="935"/>
      <c r="Y33" s="935"/>
      <c r="Z33" s="935"/>
      <c r="AA33" s="935"/>
      <c r="AB33" s="935"/>
      <c r="AC33" s="935"/>
      <c r="AD33" s="935"/>
      <c r="AE33" s="935"/>
      <c r="AF33" s="935"/>
      <c r="AG33" s="935"/>
      <c r="AH33" s="935"/>
    </row>
    <row r="34" spans="1:34">
      <c r="A34" s="1115"/>
      <c r="B34" s="931" t="s">
        <v>1625</v>
      </c>
      <c r="C34" s="1128"/>
      <c r="D34" s="935"/>
      <c r="E34" s="935"/>
      <c r="F34" s="935"/>
      <c r="G34" s="932"/>
      <c r="H34" s="932"/>
      <c r="I34" s="933"/>
      <c r="J34" s="934" t="s">
        <v>1656</v>
      </c>
      <c r="K34" s="932"/>
      <c r="L34" s="933"/>
      <c r="M34" s="935"/>
      <c r="N34" s="935"/>
      <c r="O34" s="935"/>
      <c r="P34" s="935"/>
      <c r="Q34" s="935"/>
      <c r="R34" s="935"/>
      <c r="S34" s="935"/>
      <c r="T34" s="932"/>
      <c r="U34" s="935"/>
      <c r="V34" s="933"/>
      <c r="W34" s="935"/>
      <c r="X34" s="935"/>
      <c r="Y34" s="935"/>
      <c r="Z34" s="935"/>
      <c r="AA34" s="935"/>
      <c r="AB34" s="935"/>
      <c r="AC34" s="935"/>
      <c r="AD34" s="935"/>
      <c r="AE34" s="935"/>
      <c r="AF34" s="935"/>
      <c r="AG34" s="935"/>
      <c r="AH34" s="935"/>
    </row>
    <row r="35" spans="1:34">
      <c r="A35" s="1115"/>
      <c r="B35" s="931" t="s">
        <v>1626</v>
      </c>
      <c r="C35" s="1128"/>
      <c r="D35" s="935"/>
      <c r="E35" s="935"/>
      <c r="F35" s="935"/>
      <c r="G35" s="935"/>
      <c r="H35" s="932"/>
      <c r="I35" s="933"/>
      <c r="J35" s="935"/>
      <c r="K35" s="934" t="s">
        <v>1656</v>
      </c>
      <c r="L35" s="933"/>
      <c r="M35" s="933"/>
      <c r="N35" s="933"/>
      <c r="O35" s="933"/>
      <c r="P35" s="935"/>
      <c r="Q35" s="935"/>
      <c r="R35" s="935"/>
      <c r="S35" s="935"/>
      <c r="T35" s="932"/>
      <c r="U35" s="935"/>
      <c r="V35" s="933"/>
      <c r="W35" s="935"/>
      <c r="X35" s="935"/>
      <c r="Y35" s="935"/>
      <c r="Z35" s="935"/>
      <c r="AA35" s="935"/>
      <c r="AB35" s="935"/>
      <c r="AC35" s="935"/>
      <c r="AD35" s="935"/>
      <c r="AE35" s="935"/>
      <c r="AF35" s="935"/>
      <c r="AG35" s="935"/>
      <c r="AH35" s="935"/>
    </row>
    <row r="36" spans="1:34">
      <c r="A36" s="1115"/>
      <c r="B36" s="931" t="s">
        <v>1627</v>
      </c>
      <c r="C36" s="1128"/>
      <c r="D36" s="935"/>
      <c r="E36" s="935"/>
      <c r="F36" s="935"/>
      <c r="G36" s="935"/>
      <c r="H36" s="932"/>
      <c r="I36" s="933"/>
      <c r="J36" s="935"/>
      <c r="K36" s="935"/>
      <c r="L36" s="934" t="s">
        <v>1656</v>
      </c>
      <c r="M36" s="933"/>
      <c r="N36" s="933"/>
      <c r="O36" s="933"/>
      <c r="P36" s="933"/>
      <c r="Q36" s="933"/>
      <c r="R36" s="933"/>
      <c r="S36" s="935"/>
      <c r="T36" s="932"/>
      <c r="U36" s="935"/>
      <c r="V36" s="933"/>
      <c r="W36" s="935"/>
      <c r="X36" s="935"/>
      <c r="Y36" s="935"/>
      <c r="Z36" s="935"/>
      <c r="AA36" s="935"/>
      <c r="AB36" s="935"/>
      <c r="AC36" s="935"/>
      <c r="AD36" s="935"/>
      <c r="AE36" s="935"/>
      <c r="AF36" s="935"/>
      <c r="AG36" s="935"/>
      <c r="AH36" s="935"/>
    </row>
    <row r="37" spans="1:34">
      <c r="A37" s="1115"/>
      <c r="B37" s="931" t="s">
        <v>1628</v>
      </c>
      <c r="C37" s="1128"/>
      <c r="D37" s="935"/>
      <c r="E37" s="935"/>
      <c r="F37" s="935"/>
      <c r="G37" s="935"/>
      <c r="H37" s="935"/>
      <c r="I37" s="935"/>
      <c r="J37" s="935"/>
      <c r="K37" s="932"/>
      <c r="L37" s="933"/>
      <c r="M37" s="934" t="s">
        <v>1656</v>
      </c>
      <c r="N37" s="933"/>
      <c r="O37" s="932"/>
      <c r="P37" s="933"/>
      <c r="Q37" s="933"/>
      <c r="R37" s="933"/>
      <c r="S37" s="933"/>
      <c r="T37" s="932"/>
      <c r="U37" s="935"/>
      <c r="V37" s="933"/>
      <c r="W37" s="935"/>
      <c r="X37" s="935"/>
      <c r="Y37" s="935"/>
      <c r="Z37" s="935"/>
      <c r="AA37" s="935"/>
      <c r="AB37" s="935"/>
      <c r="AC37" s="935"/>
      <c r="AD37" s="935"/>
      <c r="AE37" s="935"/>
      <c r="AF37" s="935"/>
      <c r="AG37" s="935"/>
      <c r="AH37" s="935"/>
    </row>
    <row r="38" spans="1:34">
      <c r="A38" s="1115"/>
      <c r="B38" s="931" t="s">
        <v>1629</v>
      </c>
      <c r="C38" s="1128"/>
      <c r="D38" s="935"/>
      <c r="E38" s="935"/>
      <c r="F38" s="935"/>
      <c r="G38" s="935"/>
      <c r="H38" s="935"/>
      <c r="I38" s="935"/>
      <c r="J38" s="935"/>
      <c r="K38" s="932"/>
      <c r="L38" s="933"/>
      <c r="M38" s="935"/>
      <c r="N38" s="934" t="s">
        <v>1656</v>
      </c>
      <c r="O38" s="932"/>
      <c r="P38" s="932"/>
      <c r="Q38" s="933"/>
      <c r="R38" s="933"/>
      <c r="S38" s="933"/>
      <c r="T38" s="932"/>
      <c r="U38" s="935"/>
      <c r="V38" s="933"/>
      <c r="W38" s="935"/>
      <c r="X38" s="935"/>
      <c r="Y38" s="935"/>
      <c r="Z38" s="935"/>
      <c r="AA38" s="935"/>
      <c r="AB38" s="935"/>
      <c r="AC38" s="935"/>
      <c r="AD38" s="935"/>
      <c r="AE38" s="935"/>
      <c r="AF38" s="935"/>
      <c r="AG38" s="935"/>
      <c r="AH38" s="935"/>
    </row>
    <row r="39" spans="1:34">
      <c r="A39" s="1115"/>
      <c r="B39" s="931" t="s">
        <v>1630</v>
      </c>
      <c r="C39" s="1128"/>
      <c r="D39" s="935"/>
      <c r="E39" s="935"/>
      <c r="F39" s="935"/>
      <c r="G39" s="935"/>
      <c r="H39" s="935"/>
      <c r="I39" s="935"/>
      <c r="J39" s="935"/>
      <c r="K39" s="935"/>
      <c r="L39" s="935"/>
      <c r="M39" s="935"/>
      <c r="N39" s="932"/>
      <c r="O39" s="932"/>
      <c r="P39" s="933"/>
      <c r="Q39" s="934" t="s">
        <v>1656</v>
      </c>
      <c r="R39" s="933"/>
      <c r="S39" s="935"/>
      <c r="T39" s="932"/>
      <c r="U39" s="935"/>
      <c r="V39" s="933"/>
      <c r="W39" s="935"/>
      <c r="X39" s="935"/>
      <c r="Y39" s="935"/>
      <c r="Z39" s="935"/>
      <c r="AA39" s="935"/>
      <c r="AB39" s="935"/>
      <c r="AC39" s="935"/>
      <c r="AD39" s="935"/>
      <c r="AE39" s="935"/>
      <c r="AF39" s="935"/>
      <c r="AG39" s="935"/>
      <c r="AH39" s="935"/>
    </row>
    <row r="40" spans="1:34">
      <c r="A40" s="1115"/>
      <c r="B40" s="931" t="s">
        <v>1631</v>
      </c>
      <c r="C40" s="1128"/>
      <c r="D40" s="935"/>
      <c r="E40" s="935"/>
      <c r="F40" s="935"/>
      <c r="G40" s="935"/>
      <c r="H40" s="935"/>
      <c r="I40" s="935"/>
      <c r="J40" s="935"/>
      <c r="K40" s="935"/>
      <c r="L40" s="935"/>
      <c r="M40" s="935"/>
      <c r="N40" s="935"/>
      <c r="O40" s="932"/>
      <c r="P40" s="933"/>
      <c r="Q40" s="932"/>
      <c r="R40" s="934" t="s">
        <v>1656</v>
      </c>
      <c r="S40" s="935"/>
      <c r="T40" s="932"/>
      <c r="U40" s="935"/>
      <c r="V40" s="933"/>
      <c r="W40" s="935"/>
      <c r="X40" s="935"/>
      <c r="Y40" s="935"/>
      <c r="Z40" s="935"/>
      <c r="AA40" s="935"/>
      <c r="AB40" s="935"/>
      <c r="AC40" s="935"/>
      <c r="AD40" s="935"/>
      <c r="AE40" s="935"/>
      <c r="AF40" s="935"/>
      <c r="AG40" s="935"/>
      <c r="AH40" s="935"/>
    </row>
    <row r="41" spans="1:34">
      <c r="A41" s="1115"/>
      <c r="B41" s="931" t="s">
        <v>1632</v>
      </c>
      <c r="C41" s="1128"/>
      <c r="D41" s="935"/>
      <c r="E41" s="935"/>
      <c r="F41" s="935"/>
      <c r="G41" s="935"/>
      <c r="H41" s="935"/>
      <c r="I41" s="935"/>
      <c r="J41" s="935"/>
      <c r="K41" s="935"/>
      <c r="L41" s="935"/>
      <c r="M41" s="935"/>
      <c r="N41" s="935"/>
      <c r="O41" s="932"/>
      <c r="P41" s="933"/>
      <c r="Q41" s="932"/>
      <c r="R41" s="933"/>
      <c r="S41" s="934" t="s">
        <v>1656</v>
      </c>
      <c r="T41" s="932"/>
      <c r="U41" s="935"/>
      <c r="V41" s="933"/>
      <c r="W41" s="935"/>
      <c r="X41" s="935"/>
      <c r="Y41" s="935"/>
      <c r="Z41" s="935"/>
      <c r="AA41" s="935"/>
      <c r="AB41" s="935"/>
      <c r="AC41" s="935"/>
      <c r="AD41" s="935"/>
      <c r="AE41" s="935"/>
      <c r="AF41" s="935"/>
      <c r="AG41" s="935"/>
      <c r="AH41" s="935"/>
    </row>
    <row r="42" spans="1:34">
      <c r="A42" s="1115"/>
      <c r="B42" s="931" t="s">
        <v>1633</v>
      </c>
      <c r="C42" s="1128"/>
      <c r="D42" s="935"/>
      <c r="E42" s="935"/>
      <c r="F42" s="935"/>
      <c r="G42" s="935"/>
      <c r="H42" s="935"/>
      <c r="I42" s="935"/>
      <c r="J42" s="935"/>
      <c r="K42" s="935"/>
      <c r="L42" s="935"/>
      <c r="M42" s="935"/>
      <c r="N42" s="935"/>
      <c r="O42" s="932"/>
      <c r="P42" s="933"/>
      <c r="Q42" s="935"/>
      <c r="R42" s="935"/>
      <c r="S42" s="932"/>
      <c r="T42" s="934" t="s">
        <v>1656</v>
      </c>
      <c r="U42" s="935"/>
      <c r="V42" s="935"/>
      <c r="W42" s="935"/>
      <c r="X42" s="935"/>
      <c r="Y42" s="935"/>
      <c r="Z42" s="935"/>
      <c r="AA42" s="935"/>
      <c r="AB42" s="935"/>
      <c r="AC42" s="935"/>
      <c r="AD42" s="935"/>
      <c r="AE42" s="935"/>
      <c r="AF42" s="935"/>
      <c r="AG42" s="935"/>
      <c r="AH42" s="935"/>
    </row>
    <row r="43" spans="1:34">
      <c r="A43" s="1115"/>
      <c r="B43" s="931" t="s">
        <v>1644</v>
      </c>
      <c r="C43" s="1128"/>
      <c r="D43" s="935"/>
      <c r="E43" s="935"/>
      <c r="F43" s="935"/>
      <c r="G43" s="935"/>
      <c r="H43" s="935"/>
      <c r="I43" s="935"/>
      <c r="J43" s="935"/>
      <c r="K43" s="935"/>
      <c r="L43" s="935"/>
      <c r="M43" s="935"/>
      <c r="N43" s="935"/>
      <c r="O43" s="932"/>
      <c r="P43" s="933"/>
      <c r="Q43" s="935"/>
      <c r="R43" s="935"/>
      <c r="S43" s="932"/>
      <c r="T43" s="935"/>
      <c r="U43" s="934" t="s">
        <v>1656</v>
      </c>
      <c r="V43" s="935"/>
      <c r="W43" s="935"/>
      <c r="X43" s="935"/>
      <c r="Y43" s="935"/>
      <c r="Z43" s="935"/>
      <c r="AA43" s="935"/>
      <c r="AB43" s="935"/>
      <c r="AC43" s="935"/>
      <c r="AD43" s="935"/>
      <c r="AE43" s="935"/>
      <c r="AF43" s="935"/>
      <c r="AG43" s="935"/>
      <c r="AH43" s="935"/>
    </row>
    <row r="44" spans="1:34">
      <c r="A44" s="1115"/>
      <c r="B44" s="931" t="s">
        <v>1645</v>
      </c>
      <c r="C44" s="1128"/>
      <c r="D44" s="935"/>
      <c r="E44" s="935"/>
      <c r="F44" s="935"/>
      <c r="G44" s="935"/>
      <c r="H44" s="935"/>
      <c r="I44" s="935"/>
      <c r="J44" s="935"/>
      <c r="K44" s="935"/>
      <c r="L44" s="935"/>
      <c r="M44" s="935"/>
      <c r="N44" s="935"/>
      <c r="O44" s="932"/>
      <c r="P44" s="933"/>
      <c r="Q44" s="935"/>
      <c r="R44" s="935"/>
      <c r="S44" s="932"/>
      <c r="T44" s="935"/>
      <c r="U44" s="935"/>
      <c r="V44" s="935"/>
      <c r="W44" s="935"/>
      <c r="X44" s="935"/>
      <c r="Y44" s="934" t="s">
        <v>1656</v>
      </c>
      <c r="Z44" s="935"/>
      <c r="AA44" s="935"/>
      <c r="AB44" s="935"/>
      <c r="AC44" s="935"/>
      <c r="AD44" s="935"/>
      <c r="AE44" s="935"/>
      <c r="AF44" s="935"/>
      <c r="AG44" s="935"/>
      <c r="AH44" s="935"/>
    </row>
    <row r="45" spans="1:34">
      <c r="A45" s="1115"/>
      <c r="B45" s="971" t="s">
        <v>1646</v>
      </c>
      <c r="C45" s="1128"/>
      <c r="D45" s="979"/>
      <c r="E45" s="979"/>
      <c r="F45" s="979"/>
      <c r="G45" s="979"/>
      <c r="H45" s="979"/>
      <c r="I45" s="979"/>
      <c r="J45" s="979"/>
      <c r="K45" s="979"/>
      <c r="L45" s="979"/>
      <c r="M45" s="979"/>
      <c r="N45" s="979"/>
      <c r="O45" s="979"/>
      <c r="P45" s="979"/>
      <c r="Q45" s="979"/>
      <c r="R45" s="979"/>
      <c r="S45" s="980"/>
      <c r="T45" s="980"/>
      <c r="U45" s="980"/>
      <c r="V45" s="981"/>
      <c r="W45" s="979"/>
      <c r="X45" s="979"/>
      <c r="Y45" s="979"/>
      <c r="Z45" s="982" t="s">
        <v>1656</v>
      </c>
      <c r="AA45" s="979"/>
      <c r="AB45" s="979"/>
      <c r="AC45" s="979"/>
      <c r="AD45" s="979"/>
      <c r="AE45" s="935"/>
      <c r="AF45" s="979"/>
      <c r="AG45" s="979"/>
      <c r="AH45" s="979"/>
    </row>
    <row r="46" spans="1:34">
      <c r="A46" s="1116"/>
      <c r="B46" s="931" t="s">
        <v>1647</v>
      </c>
      <c r="C46" s="1129"/>
      <c r="D46" s="935"/>
      <c r="E46" s="935"/>
      <c r="F46" s="935"/>
      <c r="G46" s="935"/>
      <c r="H46" s="935"/>
      <c r="I46" s="935"/>
      <c r="J46" s="935"/>
      <c r="K46" s="935"/>
      <c r="L46" s="935"/>
      <c r="M46" s="935"/>
      <c r="N46" s="935"/>
      <c r="O46" s="935"/>
      <c r="P46" s="935"/>
      <c r="Q46" s="935"/>
      <c r="R46" s="935"/>
      <c r="S46" s="933"/>
      <c r="T46" s="933"/>
      <c r="U46" s="933"/>
      <c r="V46" s="932"/>
      <c r="W46" s="935"/>
      <c r="X46" s="935"/>
      <c r="Y46" s="935"/>
      <c r="Z46" s="935"/>
      <c r="AA46" s="934" t="s">
        <v>1656</v>
      </c>
      <c r="AB46" s="935"/>
      <c r="AC46" s="935"/>
      <c r="AD46" s="935"/>
      <c r="AE46" s="935"/>
      <c r="AF46" s="935"/>
      <c r="AG46" s="935"/>
      <c r="AH46" s="935"/>
    </row>
    <row r="47" spans="1:34">
      <c r="B47" s="247" t="s">
        <v>1690</v>
      </c>
      <c r="C47" s="896"/>
    </row>
    <row r="48" spans="1:34">
      <c r="B48" s="247"/>
      <c r="C48" s="896"/>
    </row>
    <row r="49" spans="1:34">
      <c r="B49" s="247"/>
      <c r="C49" s="896"/>
    </row>
    <row r="50" spans="1:34">
      <c r="B50" s="247"/>
      <c r="C50" s="896"/>
    </row>
    <row r="51" spans="1:34">
      <c r="B51" s="247"/>
      <c r="C51" s="896"/>
    </row>
    <row r="52" spans="1:34" ht="15.75">
      <c r="A52" s="1117" t="s">
        <v>1586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5.75">
      <c r="A53" s="1117" t="s">
        <v>1666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17"/>
      <c r="W53" s="1117"/>
      <c r="X53" s="1117"/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</row>
    <row r="54" spans="1:34" ht="15.75">
      <c r="A54" s="1117" t="s">
        <v>1587</v>
      </c>
      <c r="B54" s="1117"/>
      <c r="C54" s="1117"/>
      <c r="D54" s="1117"/>
      <c r="E54" s="1117"/>
      <c r="F54" s="1117"/>
      <c r="G54" s="1117"/>
      <c r="H54" s="1117"/>
      <c r="I54" s="1117"/>
      <c r="J54" s="1117"/>
      <c r="K54" s="1117"/>
      <c r="L54" s="1117"/>
      <c r="M54" s="1117"/>
      <c r="N54" s="1117"/>
      <c r="O54" s="1117"/>
      <c r="P54" s="1117"/>
      <c r="Q54" s="1117"/>
      <c r="R54" s="1117"/>
      <c r="S54" s="1117"/>
      <c r="T54" s="1117"/>
      <c r="U54" s="1117"/>
      <c r="V54" s="1117"/>
      <c r="W54" s="1117"/>
      <c r="X54" s="1117"/>
      <c r="Y54" s="1117"/>
      <c r="Z54" s="1117"/>
      <c r="AA54" s="1117"/>
      <c r="AB54" s="1117"/>
      <c r="AC54" s="1117"/>
      <c r="AD54" s="1117"/>
      <c r="AE54" s="1117"/>
      <c r="AF54" s="1117"/>
      <c r="AG54" s="1117"/>
      <c r="AH54" s="1117"/>
    </row>
    <row r="55" spans="1:34" ht="15.75">
      <c r="A55" s="1117" t="s">
        <v>1667</v>
      </c>
      <c r="B55" s="1117"/>
      <c r="C55" s="1117"/>
      <c r="D55" s="1117"/>
      <c r="E55" s="1117"/>
      <c r="F55" s="1117"/>
      <c r="G55" s="1117"/>
      <c r="H55" s="1117"/>
      <c r="I55" s="1117"/>
      <c r="J55" s="1117"/>
      <c r="K55" s="1117"/>
      <c r="L55" s="1117"/>
      <c r="M55" s="1117"/>
      <c r="N55" s="1117"/>
      <c r="O55" s="1117"/>
      <c r="P55" s="1117"/>
      <c r="Q55" s="1117"/>
      <c r="R55" s="1117"/>
      <c r="S55" s="1117"/>
      <c r="T55" s="1117"/>
      <c r="U55" s="1117"/>
      <c r="V55" s="1117"/>
      <c r="W55" s="1117"/>
      <c r="X55" s="1117"/>
      <c r="Y55" s="1117"/>
      <c r="Z55" s="1117"/>
      <c r="AA55" s="1117"/>
      <c r="AB55" s="1117"/>
      <c r="AC55" s="1117"/>
      <c r="AD55" s="1117"/>
      <c r="AE55" s="1117"/>
      <c r="AF55" s="1117"/>
      <c r="AG55" s="1117"/>
      <c r="AH55" s="1117"/>
    </row>
    <row r="56" spans="1:34" ht="15.75">
      <c r="A56" s="915" t="s">
        <v>1608</v>
      </c>
      <c r="B56" s="970"/>
      <c r="C56" s="970"/>
      <c r="D56" s="970"/>
      <c r="E56" s="970"/>
      <c r="F56" s="970"/>
      <c r="G56" s="970"/>
      <c r="H56" s="970"/>
      <c r="I56" s="970"/>
      <c r="J56" s="970"/>
      <c r="K56" s="970"/>
      <c r="L56" s="970"/>
      <c r="M56" s="970"/>
      <c r="N56" s="970"/>
      <c r="O56" s="970"/>
      <c r="P56" s="970"/>
      <c r="Q56" s="970"/>
      <c r="R56" s="970"/>
      <c r="S56" s="970"/>
      <c r="T56" s="970"/>
      <c r="U56" s="970"/>
      <c r="V56" s="970"/>
      <c r="W56" s="970"/>
      <c r="X56" s="970"/>
      <c r="Y56" s="970"/>
      <c r="Z56" s="970"/>
      <c r="AA56" s="970"/>
      <c r="AB56" s="970"/>
      <c r="AC56" s="970"/>
      <c r="AD56" s="970"/>
      <c r="AE56" s="970"/>
      <c r="AF56" s="970"/>
      <c r="AG56" s="970"/>
      <c r="AH56" s="970"/>
    </row>
    <row r="57" spans="1:34" s="966" customFormat="1" ht="18">
      <c r="A57" s="967" t="s">
        <v>1679</v>
      </c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  <c r="M57" s="965"/>
      <c r="N57" s="965"/>
      <c r="O57" s="965"/>
      <c r="P57" s="965"/>
      <c r="Q57" s="965"/>
      <c r="R57" s="965"/>
      <c r="S57" s="965"/>
      <c r="T57" s="965"/>
      <c r="U57" s="965"/>
      <c r="V57" s="965"/>
      <c r="W57" s="965"/>
      <c r="X57" s="965"/>
      <c r="Y57" s="965"/>
      <c r="Z57" s="965"/>
      <c r="AA57" s="965"/>
      <c r="AB57" s="965"/>
      <c r="AC57" s="965"/>
      <c r="AD57" s="965"/>
      <c r="AE57" s="965"/>
      <c r="AF57" s="965"/>
      <c r="AG57" s="965"/>
      <c r="AH57" s="965"/>
    </row>
    <row r="58" spans="1:34" ht="12.75" customHeight="1">
      <c r="A58" s="1130" t="s">
        <v>129</v>
      </c>
      <c r="B58" s="1104" t="s">
        <v>1610</v>
      </c>
      <c r="C58" s="955" t="s">
        <v>1618</v>
      </c>
      <c r="D58" s="1276" t="s">
        <v>1619</v>
      </c>
      <c r="E58" s="1276"/>
      <c r="F58" s="1276"/>
      <c r="G58" s="1276"/>
      <c r="H58" s="1276"/>
      <c r="I58" s="1276"/>
      <c r="J58" s="1276"/>
      <c r="K58" s="1276"/>
      <c r="L58" s="1276"/>
      <c r="M58" s="1276"/>
      <c r="N58" s="1276"/>
      <c r="O58" s="1276"/>
      <c r="P58" s="1276"/>
      <c r="Q58" s="1276"/>
      <c r="R58" s="1276"/>
      <c r="S58" s="1276"/>
      <c r="T58" s="1276"/>
      <c r="U58" s="1276"/>
      <c r="V58" s="1276"/>
      <c r="W58" s="1276"/>
      <c r="X58" s="1276"/>
      <c r="Y58" s="1276"/>
      <c r="Z58" s="1276"/>
      <c r="AA58" s="1276"/>
      <c r="AB58" s="1276"/>
      <c r="AC58" s="1276"/>
      <c r="AD58" s="1276"/>
      <c r="AE58" s="1276"/>
      <c r="AF58" s="1276"/>
      <c r="AG58" s="1276"/>
      <c r="AH58" s="1276"/>
    </row>
    <row r="59" spans="1:34">
      <c r="A59" s="1131"/>
      <c r="B59" s="1270"/>
      <c r="C59" s="1141">
        <v>42370</v>
      </c>
      <c r="D59" s="954" t="s">
        <v>1616</v>
      </c>
      <c r="E59" s="954" t="s">
        <v>1617</v>
      </c>
      <c r="F59" s="894" t="s">
        <v>1611</v>
      </c>
      <c r="G59" s="894" t="s">
        <v>1612</v>
      </c>
      <c r="H59" s="894" t="s">
        <v>1613</v>
      </c>
      <c r="I59" s="894" t="s">
        <v>1614</v>
      </c>
      <c r="J59" s="894" t="s">
        <v>1615</v>
      </c>
      <c r="K59" s="954" t="s">
        <v>1616</v>
      </c>
      <c r="L59" s="954" t="s">
        <v>1617</v>
      </c>
      <c r="M59" s="894" t="s">
        <v>1611</v>
      </c>
      <c r="N59" s="894" t="s">
        <v>1612</v>
      </c>
      <c r="O59" s="894" t="s">
        <v>1613</v>
      </c>
      <c r="P59" s="894" t="s">
        <v>1614</v>
      </c>
      <c r="Q59" s="894" t="s">
        <v>1615</v>
      </c>
      <c r="R59" s="954" t="s">
        <v>1616</v>
      </c>
      <c r="S59" s="954" t="s">
        <v>1617</v>
      </c>
      <c r="T59" s="894" t="s">
        <v>1611</v>
      </c>
      <c r="U59" s="894" t="s">
        <v>1612</v>
      </c>
      <c r="V59" s="894" t="s">
        <v>1613</v>
      </c>
      <c r="W59" s="894" t="s">
        <v>1614</v>
      </c>
      <c r="X59" s="894" t="s">
        <v>1615</v>
      </c>
      <c r="Y59" s="954" t="s">
        <v>1616</v>
      </c>
      <c r="Z59" s="954" t="s">
        <v>1617</v>
      </c>
      <c r="AA59" s="894" t="s">
        <v>1611</v>
      </c>
      <c r="AB59" s="894" t="s">
        <v>1612</v>
      </c>
      <c r="AC59" s="894" t="s">
        <v>1613</v>
      </c>
      <c r="AD59" s="894" t="s">
        <v>1614</v>
      </c>
      <c r="AE59" s="894" t="s">
        <v>1615</v>
      </c>
      <c r="AF59" s="954" t="s">
        <v>1616</v>
      </c>
      <c r="AG59" s="954" t="s">
        <v>1617</v>
      </c>
      <c r="AH59" s="894" t="s">
        <v>1611</v>
      </c>
    </row>
    <row r="60" spans="1:34">
      <c r="A60" s="1132"/>
      <c r="B60" s="1105"/>
      <c r="C60" s="1142"/>
      <c r="D60" s="968">
        <v>1</v>
      </c>
      <c r="E60" s="954">
        <v>2</v>
      </c>
      <c r="F60" s="894">
        <v>3</v>
      </c>
      <c r="G60" s="894">
        <v>4</v>
      </c>
      <c r="H60" s="894">
        <v>5</v>
      </c>
      <c r="I60" s="894">
        <v>6</v>
      </c>
      <c r="J60" s="894">
        <v>7</v>
      </c>
      <c r="K60" s="954">
        <v>8</v>
      </c>
      <c r="L60" s="954">
        <v>9</v>
      </c>
      <c r="M60" s="894">
        <v>10</v>
      </c>
      <c r="N60" s="894">
        <v>11</v>
      </c>
      <c r="O60" s="894">
        <v>12</v>
      </c>
      <c r="P60" s="894">
        <v>13</v>
      </c>
      <c r="Q60" s="894">
        <v>14</v>
      </c>
      <c r="R60" s="954">
        <v>15</v>
      </c>
      <c r="S60" s="954">
        <v>16</v>
      </c>
      <c r="T60" s="894">
        <v>17</v>
      </c>
      <c r="U60" s="894">
        <v>18</v>
      </c>
      <c r="V60" s="894">
        <v>19</v>
      </c>
      <c r="W60" s="894">
        <v>20</v>
      </c>
      <c r="X60" s="894">
        <v>21</v>
      </c>
      <c r="Y60" s="954">
        <v>22</v>
      </c>
      <c r="Z60" s="954">
        <v>23</v>
      </c>
      <c r="AA60" s="894">
        <v>24</v>
      </c>
      <c r="AB60" s="894">
        <v>25</v>
      </c>
      <c r="AC60" s="894">
        <v>26</v>
      </c>
      <c r="AD60" s="894">
        <v>27</v>
      </c>
      <c r="AE60" s="894">
        <v>28</v>
      </c>
      <c r="AF60" s="954">
        <v>29</v>
      </c>
      <c r="AG60" s="954">
        <v>30</v>
      </c>
      <c r="AH60" s="894">
        <v>31</v>
      </c>
    </row>
    <row r="61" spans="1:34">
      <c r="A61" s="1114">
        <v>11</v>
      </c>
      <c r="B61" s="931" t="s">
        <v>1609</v>
      </c>
      <c r="C61" s="1127">
        <v>42370</v>
      </c>
      <c r="D61" s="932"/>
      <c r="E61" s="933"/>
      <c r="F61" s="934" t="s">
        <v>1655</v>
      </c>
      <c r="G61" s="933"/>
      <c r="H61" s="933"/>
      <c r="I61" s="933"/>
      <c r="J61" s="933"/>
      <c r="K61" s="933"/>
      <c r="L61" s="933"/>
      <c r="M61" s="933"/>
      <c r="N61" s="933"/>
      <c r="O61" s="933"/>
      <c r="P61" s="933"/>
      <c r="Q61" s="933"/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/>
      <c r="AD61" s="933"/>
      <c r="AE61" s="933"/>
      <c r="AF61" s="933"/>
      <c r="AG61" s="933"/>
      <c r="AH61" s="933"/>
    </row>
    <row r="62" spans="1:34">
      <c r="A62" s="1115"/>
      <c r="B62" s="931" t="s">
        <v>1622</v>
      </c>
      <c r="C62" s="1128"/>
      <c r="D62" s="932"/>
      <c r="E62" s="932"/>
      <c r="F62" s="932"/>
      <c r="G62" s="934" t="s">
        <v>1655</v>
      </c>
      <c r="H62" s="932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/>
      <c r="V62" s="933"/>
      <c r="W62" s="933"/>
      <c r="X62" s="933"/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</row>
    <row r="63" spans="1:34">
      <c r="A63" s="1115"/>
      <c r="B63" s="931" t="s">
        <v>1623</v>
      </c>
      <c r="C63" s="1128"/>
      <c r="D63" s="932"/>
      <c r="E63" s="933"/>
      <c r="F63" s="935"/>
      <c r="G63" s="935"/>
      <c r="H63" s="934" t="s">
        <v>1655</v>
      </c>
      <c r="I63" s="933"/>
      <c r="J63" s="933"/>
      <c r="K63" s="933"/>
      <c r="L63" s="933"/>
      <c r="M63" s="933"/>
      <c r="N63" s="933"/>
      <c r="O63" s="933"/>
      <c r="P63" s="933"/>
      <c r="Q63" s="933"/>
      <c r="R63" s="933"/>
      <c r="S63" s="933"/>
      <c r="T63" s="933"/>
      <c r="U63" s="933"/>
      <c r="V63" s="933"/>
      <c r="W63" s="933"/>
      <c r="X63" s="933"/>
      <c r="Y63" s="933"/>
      <c r="Z63" s="933"/>
      <c r="AA63" s="933"/>
      <c r="AB63" s="933"/>
      <c r="AC63" s="933"/>
      <c r="AD63" s="933"/>
      <c r="AE63" s="933"/>
      <c r="AF63" s="933"/>
      <c r="AG63" s="933"/>
      <c r="AH63" s="933"/>
    </row>
    <row r="64" spans="1:34">
      <c r="A64" s="1115"/>
      <c r="B64" s="931" t="s">
        <v>1624</v>
      </c>
      <c r="C64" s="1128"/>
      <c r="D64" s="932"/>
      <c r="E64" s="933"/>
      <c r="F64" s="932"/>
      <c r="G64" s="932"/>
      <c r="H64" s="932"/>
      <c r="I64" s="934" t="s">
        <v>1655</v>
      </c>
      <c r="J64" s="933"/>
      <c r="K64" s="933"/>
      <c r="L64" s="933"/>
      <c r="M64" s="933"/>
      <c r="N64" s="933"/>
      <c r="O64" s="933"/>
      <c r="P64" s="933"/>
      <c r="Q64" s="933"/>
      <c r="R64" s="933"/>
      <c r="S64" s="933"/>
      <c r="T64" s="933"/>
      <c r="U64" s="933"/>
      <c r="V64" s="933"/>
      <c r="W64" s="933"/>
      <c r="X64" s="933"/>
      <c r="Y64" s="933"/>
      <c r="Z64" s="933"/>
      <c r="AA64" s="933"/>
      <c r="AB64" s="933"/>
      <c r="AC64" s="933"/>
      <c r="AD64" s="933"/>
      <c r="AE64" s="933"/>
      <c r="AF64" s="933"/>
      <c r="AG64" s="933"/>
      <c r="AH64" s="933"/>
    </row>
    <row r="65" spans="1:34">
      <c r="A65" s="1115"/>
      <c r="B65" s="931" t="s">
        <v>1625</v>
      </c>
      <c r="C65" s="1128"/>
      <c r="D65" s="932"/>
      <c r="E65" s="933"/>
      <c r="F65" s="935"/>
      <c r="G65" s="935"/>
      <c r="H65" s="932"/>
      <c r="I65" s="933"/>
      <c r="J65" s="934" t="s">
        <v>1655</v>
      </c>
      <c r="K65" s="933"/>
      <c r="L65" s="933"/>
      <c r="M65" s="933"/>
      <c r="N65" s="933"/>
      <c r="O65" s="933"/>
      <c r="P65" s="933"/>
      <c r="Q65" s="933"/>
      <c r="R65" s="933"/>
      <c r="S65" s="933"/>
      <c r="T65" s="933"/>
      <c r="U65" s="933"/>
      <c r="V65" s="933"/>
      <c r="W65" s="933"/>
      <c r="X65" s="933"/>
      <c r="Y65" s="933"/>
      <c r="Z65" s="933"/>
      <c r="AA65" s="933"/>
      <c r="AB65" s="933"/>
      <c r="AC65" s="933"/>
      <c r="AD65" s="933"/>
      <c r="AE65" s="933"/>
      <c r="AF65" s="933"/>
      <c r="AG65" s="933"/>
      <c r="AH65" s="933"/>
    </row>
    <row r="66" spans="1:34">
      <c r="A66" s="1115"/>
      <c r="B66" s="931" t="s">
        <v>1626</v>
      </c>
      <c r="C66" s="1128"/>
      <c r="D66" s="932"/>
      <c r="E66" s="933"/>
      <c r="F66" s="933"/>
      <c r="G66" s="933"/>
      <c r="H66" s="932"/>
      <c r="I66" s="933"/>
      <c r="J66" s="933"/>
      <c r="K66" s="932"/>
      <c r="L66" s="933"/>
      <c r="M66" s="934" t="s">
        <v>1655</v>
      </c>
      <c r="N66" s="933"/>
      <c r="O66" s="933"/>
      <c r="P66" s="933"/>
      <c r="Q66" s="933"/>
      <c r="R66" s="933"/>
      <c r="S66" s="933"/>
      <c r="T66" s="933"/>
      <c r="U66" s="933"/>
      <c r="V66" s="933"/>
      <c r="W66" s="933"/>
      <c r="X66" s="933"/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</row>
    <row r="67" spans="1:34">
      <c r="A67" s="1115"/>
      <c r="B67" s="931" t="s">
        <v>1627</v>
      </c>
      <c r="C67" s="1128"/>
      <c r="D67" s="935"/>
      <c r="E67" s="935"/>
      <c r="F67" s="935"/>
      <c r="G67" s="935"/>
      <c r="H67" s="935"/>
      <c r="I67" s="935"/>
      <c r="J67" s="935"/>
      <c r="K67" s="932"/>
      <c r="L67" s="932"/>
      <c r="M67" s="932"/>
      <c r="N67" s="934" t="s">
        <v>1655</v>
      </c>
      <c r="O67" s="933"/>
      <c r="P67" s="933"/>
      <c r="Q67" s="933"/>
      <c r="R67" s="935"/>
      <c r="S67" s="935"/>
      <c r="T67" s="935"/>
      <c r="U67" s="935"/>
      <c r="V67" s="935"/>
      <c r="W67" s="935"/>
      <c r="X67" s="935"/>
      <c r="Y67" s="935"/>
      <c r="Z67" s="935"/>
      <c r="AA67" s="935"/>
      <c r="AB67" s="935"/>
      <c r="AC67" s="935"/>
      <c r="AD67" s="935"/>
      <c r="AE67" s="935"/>
      <c r="AF67" s="935"/>
      <c r="AG67" s="935"/>
      <c r="AH67" s="935"/>
    </row>
    <row r="68" spans="1:34">
      <c r="A68" s="1115"/>
      <c r="B68" s="931" t="s">
        <v>1628</v>
      </c>
      <c r="C68" s="1128"/>
      <c r="D68" s="933"/>
      <c r="E68" s="933"/>
      <c r="F68" s="933"/>
      <c r="G68" s="933"/>
      <c r="H68" s="933"/>
      <c r="I68" s="933"/>
      <c r="J68" s="932"/>
      <c r="K68" s="932"/>
      <c r="L68" s="933"/>
      <c r="M68" s="932"/>
      <c r="N68" s="933"/>
      <c r="O68" s="934" t="s">
        <v>1655</v>
      </c>
      <c r="P68" s="933"/>
      <c r="Q68" s="933"/>
      <c r="R68" s="933"/>
      <c r="S68" s="933"/>
      <c r="T68" s="933"/>
      <c r="U68" s="933"/>
      <c r="V68" s="933"/>
      <c r="W68" s="933"/>
      <c r="X68" s="933"/>
      <c r="Y68" s="933"/>
      <c r="Z68" s="933"/>
      <c r="AA68" s="933"/>
      <c r="AB68" s="933"/>
      <c r="AC68" s="933"/>
      <c r="AD68" s="933"/>
      <c r="AE68" s="933"/>
      <c r="AF68" s="933"/>
      <c r="AG68" s="933"/>
      <c r="AH68" s="933"/>
    </row>
    <row r="69" spans="1:34">
      <c r="A69" s="1115"/>
      <c r="B69" s="931" t="s">
        <v>1629</v>
      </c>
      <c r="C69" s="1128"/>
      <c r="D69" s="935"/>
      <c r="E69" s="935"/>
      <c r="F69" s="935"/>
      <c r="G69" s="935"/>
      <c r="H69" s="935"/>
      <c r="I69" s="935"/>
      <c r="J69" s="935"/>
      <c r="K69" s="932"/>
      <c r="L69" s="933"/>
      <c r="M69" s="932"/>
      <c r="N69" s="932"/>
      <c r="O69" s="932"/>
      <c r="P69" s="934" t="s">
        <v>1655</v>
      </c>
      <c r="Q69" s="933"/>
      <c r="R69" s="933"/>
      <c r="S69" s="933"/>
      <c r="T69" s="935"/>
      <c r="U69" s="935"/>
      <c r="V69" s="935"/>
      <c r="W69" s="935"/>
      <c r="X69" s="935"/>
      <c r="Y69" s="935"/>
      <c r="Z69" s="935"/>
      <c r="AA69" s="935"/>
      <c r="AB69" s="935"/>
      <c r="AC69" s="935"/>
      <c r="AD69" s="935"/>
      <c r="AE69" s="935"/>
      <c r="AF69" s="935"/>
      <c r="AG69" s="935"/>
      <c r="AH69" s="935"/>
    </row>
    <row r="70" spans="1:34">
      <c r="A70" s="1115"/>
      <c r="B70" s="931" t="s">
        <v>1630</v>
      </c>
      <c r="C70" s="1128"/>
      <c r="D70" s="935"/>
      <c r="E70" s="935"/>
      <c r="F70" s="935"/>
      <c r="G70" s="935"/>
      <c r="H70" s="935"/>
      <c r="I70" s="935"/>
      <c r="J70" s="935"/>
      <c r="K70" s="932"/>
      <c r="L70" s="933"/>
      <c r="M70" s="935"/>
      <c r="N70" s="935"/>
      <c r="O70" s="932"/>
      <c r="P70" s="933"/>
      <c r="Q70" s="934" t="s">
        <v>1655</v>
      </c>
      <c r="R70" s="933"/>
      <c r="S70" s="933"/>
      <c r="T70" s="933"/>
      <c r="U70" s="935"/>
      <c r="V70" s="935"/>
      <c r="W70" s="935"/>
      <c r="X70" s="935"/>
      <c r="Y70" s="935"/>
      <c r="Z70" s="935"/>
      <c r="AA70" s="935"/>
      <c r="AB70" s="935"/>
      <c r="AC70" s="935"/>
      <c r="AD70" s="935"/>
      <c r="AE70" s="935"/>
      <c r="AF70" s="935"/>
      <c r="AG70" s="935"/>
      <c r="AH70" s="935"/>
    </row>
    <row r="71" spans="1:34">
      <c r="A71" s="1115"/>
      <c r="B71" s="931" t="s">
        <v>1631</v>
      </c>
      <c r="C71" s="1128"/>
      <c r="D71" s="935"/>
      <c r="E71" s="935"/>
      <c r="F71" s="935"/>
      <c r="G71" s="935"/>
      <c r="H71" s="935"/>
      <c r="I71" s="935"/>
      <c r="J71" s="935"/>
      <c r="K71" s="935"/>
      <c r="L71" s="935"/>
      <c r="M71" s="933"/>
      <c r="N71" s="933"/>
      <c r="O71" s="932"/>
      <c r="P71" s="933"/>
      <c r="Q71" s="933"/>
      <c r="R71" s="932"/>
      <c r="S71" s="933"/>
      <c r="T71" s="934" t="s">
        <v>1655</v>
      </c>
      <c r="U71" s="933"/>
      <c r="V71" s="933"/>
      <c r="W71" s="935"/>
      <c r="X71" s="935"/>
      <c r="Y71" s="935"/>
      <c r="Z71" s="935"/>
      <c r="AA71" s="935"/>
      <c r="AB71" s="935"/>
      <c r="AC71" s="935"/>
      <c r="AD71" s="935"/>
      <c r="AE71" s="935"/>
      <c r="AF71" s="935"/>
      <c r="AG71" s="935"/>
      <c r="AH71" s="935"/>
    </row>
    <row r="72" spans="1:34">
      <c r="A72" s="1115"/>
      <c r="B72" s="931" t="s">
        <v>1632</v>
      </c>
      <c r="C72" s="1128"/>
      <c r="D72" s="933"/>
      <c r="E72" s="933"/>
      <c r="F72" s="933"/>
      <c r="G72" s="933"/>
      <c r="H72" s="933"/>
      <c r="I72" s="933"/>
      <c r="J72" s="933"/>
      <c r="K72" s="933"/>
      <c r="L72" s="933"/>
      <c r="M72" s="935"/>
      <c r="N72" s="935"/>
      <c r="O72" s="935"/>
      <c r="P72" s="935"/>
      <c r="Q72" s="935"/>
      <c r="R72" s="932"/>
      <c r="S72" s="932"/>
      <c r="T72" s="932"/>
      <c r="U72" s="934" t="s">
        <v>1655</v>
      </c>
      <c r="V72" s="933"/>
      <c r="W72" s="933"/>
      <c r="X72" s="933"/>
      <c r="Y72" s="933"/>
      <c r="Z72" s="933"/>
      <c r="AA72" s="933"/>
      <c r="AB72" s="933"/>
      <c r="AC72" s="933"/>
      <c r="AD72" s="933"/>
      <c r="AE72" s="933"/>
      <c r="AF72" s="933"/>
      <c r="AG72" s="933"/>
      <c r="AH72" s="933"/>
    </row>
    <row r="73" spans="1:34">
      <c r="A73" s="1115"/>
      <c r="B73" s="931" t="s">
        <v>1633</v>
      </c>
      <c r="C73" s="1128"/>
      <c r="D73" s="933"/>
      <c r="E73" s="933"/>
      <c r="F73" s="933"/>
      <c r="G73" s="933"/>
      <c r="H73" s="933"/>
      <c r="I73" s="933"/>
      <c r="J73" s="933"/>
      <c r="K73" s="933"/>
      <c r="L73" s="933"/>
      <c r="M73" s="935"/>
      <c r="N73" s="935"/>
      <c r="O73" s="935"/>
      <c r="P73" s="935"/>
      <c r="Q73" s="935"/>
      <c r="R73" s="932"/>
      <c r="S73" s="932"/>
      <c r="T73" s="932"/>
      <c r="U73" s="933"/>
      <c r="V73" s="933"/>
      <c r="W73" s="934" t="s">
        <v>1655</v>
      </c>
      <c r="X73" s="933"/>
      <c r="Y73" s="933"/>
      <c r="Z73" s="933"/>
      <c r="AA73" s="933"/>
      <c r="AB73" s="933"/>
      <c r="AC73" s="933"/>
      <c r="AD73" s="933"/>
      <c r="AE73" s="933"/>
      <c r="AF73" s="933"/>
      <c r="AG73" s="933"/>
      <c r="AH73" s="933"/>
    </row>
    <row r="74" spans="1:34">
      <c r="A74" s="1115"/>
      <c r="B74" s="931" t="s">
        <v>1644</v>
      </c>
      <c r="C74" s="1128"/>
      <c r="D74" s="933"/>
      <c r="E74" s="933"/>
      <c r="F74" s="933"/>
      <c r="G74" s="933"/>
      <c r="H74" s="933"/>
      <c r="I74" s="933"/>
      <c r="J74" s="933"/>
      <c r="K74" s="933"/>
      <c r="L74" s="933"/>
      <c r="M74" s="935"/>
      <c r="N74" s="935"/>
      <c r="O74" s="935"/>
      <c r="P74" s="935"/>
      <c r="Q74" s="935"/>
      <c r="R74" s="932"/>
      <c r="S74" s="932"/>
      <c r="T74" s="932"/>
      <c r="U74" s="933"/>
      <c r="V74" s="933"/>
      <c r="W74" s="933"/>
      <c r="X74" s="933"/>
      <c r="Y74" s="933"/>
      <c r="Z74" s="933"/>
      <c r="AA74" s="934" t="s">
        <v>1655</v>
      </c>
      <c r="AB74" s="933"/>
      <c r="AC74" s="933"/>
      <c r="AD74" s="933"/>
      <c r="AE74" s="933"/>
      <c r="AF74" s="933"/>
      <c r="AG74" s="933"/>
      <c r="AH74" s="933"/>
    </row>
    <row r="75" spans="1:34">
      <c r="A75" s="1115"/>
      <c r="B75" s="931" t="s">
        <v>1645</v>
      </c>
      <c r="C75" s="1128"/>
      <c r="D75" s="933"/>
      <c r="E75" s="933"/>
      <c r="F75" s="933"/>
      <c r="G75" s="933"/>
      <c r="H75" s="933"/>
      <c r="I75" s="933"/>
      <c r="J75" s="933"/>
      <c r="K75" s="933"/>
      <c r="L75" s="933"/>
      <c r="M75" s="935"/>
      <c r="N75" s="935"/>
      <c r="O75" s="935"/>
      <c r="P75" s="935"/>
      <c r="Q75" s="935"/>
      <c r="R75" s="932"/>
      <c r="S75" s="932"/>
      <c r="T75" s="932"/>
      <c r="U75" s="933"/>
      <c r="V75" s="933"/>
      <c r="W75" s="933"/>
      <c r="X75" s="933"/>
      <c r="Y75" s="933"/>
      <c r="Z75" s="933"/>
      <c r="AA75" s="933"/>
      <c r="AB75" s="934" t="s">
        <v>1655</v>
      </c>
      <c r="AC75" s="933"/>
      <c r="AD75" s="933"/>
      <c r="AE75" s="933"/>
      <c r="AF75" s="933"/>
      <c r="AG75" s="933"/>
      <c r="AH75" s="933"/>
    </row>
    <row r="76" spans="1:34">
      <c r="A76" s="1115"/>
      <c r="B76" s="931" t="s">
        <v>1646</v>
      </c>
      <c r="C76" s="1128"/>
      <c r="D76" s="935"/>
      <c r="E76" s="935"/>
      <c r="F76" s="935"/>
      <c r="G76" s="935"/>
      <c r="H76" s="935"/>
      <c r="I76" s="935"/>
      <c r="J76" s="935"/>
      <c r="K76" s="935"/>
      <c r="L76" s="935"/>
      <c r="M76" s="935"/>
      <c r="N76" s="935"/>
      <c r="O76" s="935"/>
      <c r="P76" s="935"/>
      <c r="Q76" s="932"/>
      <c r="R76" s="935"/>
      <c r="S76" s="935"/>
      <c r="T76" s="932"/>
      <c r="U76" s="933"/>
      <c r="V76" s="933"/>
      <c r="W76" s="935"/>
      <c r="X76" s="935"/>
      <c r="Y76" s="935"/>
      <c r="Z76" s="935"/>
      <c r="AA76" s="935"/>
      <c r="AB76" s="935"/>
      <c r="AC76" s="934" t="s">
        <v>1655</v>
      </c>
      <c r="AD76" s="935"/>
      <c r="AE76" s="935"/>
      <c r="AF76" s="935"/>
      <c r="AG76" s="935"/>
      <c r="AH76" s="935"/>
    </row>
    <row r="77" spans="1:34">
      <c r="A77" s="1116"/>
      <c r="B77" s="971" t="s">
        <v>1647</v>
      </c>
      <c r="C77" s="1129"/>
      <c r="D77" s="935"/>
      <c r="E77" s="935"/>
      <c r="F77" s="935"/>
      <c r="G77" s="935"/>
      <c r="H77" s="935"/>
      <c r="I77" s="935"/>
      <c r="J77" s="935"/>
      <c r="K77" s="935"/>
      <c r="L77" s="935"/>
      <c r="M77" s="935"/>
      <c r="N77" s="935"/>
      <c r="O77" s="935"/>
      <c r="P77" s="935"/>
      <c r="Q77" s="932"/>
      <c r="R77" s="935"/>
      <c r="S77" s="935"/>
      <c r="T77" s="932"/>
      <c r="U77" s="933"/>
      <c r="V77" s="933"/>
      <c r="W77" s="935"/>
      <c r="X77" s="935"/>
      <c r="Y77" s="935"/>
      <c r="Z77" s="935"/>
      <c r="AA77" s="935"/>
      <c r="AB77" s="935"/>
      <c r="AC77" s="935"/>
      <c r="AD77" s="934" t="s">
        <v>1655</v>
      </c>
      <c r="AE77" s="935"/>
      <c r="AF77" s="935"/>
      <c r="AG77" s="977"/>
      <c r="AH77" s="935"/>
    </row>
    <row r="78" spans="1:34">
      <c r="A78" s="1114"/>
      <c r="B78" s="1265"/>
      <c r="C78" s="1127">
        <v>42401</v>
      </c>
      <c r="D78" s="936" t="s">
        <v>1612</v>
      </c>
      <c r="E78" s="936" t="s">
        <v>1613</v>
      </c>
      <c r="F78" s="936" t="s">
        <v>1614</v>
      </c>
      <c r="G78" s="936" t="s">
        <v>1615</v>
      </c>
      <c r="H78" s="978" t="s">
        <v>1616</v>
      </c>
      <c r="I78" s="978" t="s">
        <v>1617</v>
      </c>
      <c r="J78" s="936" t="s">
        <v>1611</v>
      </c>
      <c r="K78" s="936" t="s">
        <v>1612</v>
      </c>
      <c r="L78" s="936" t="s">
        <v>1613</v>
      </c>
      <c r="M78" s="936" t="s">
        <v>1614</v>
      </c>
      <c r="N78" s="936" t="s">
        <v>1615</v>
      </c>
      <c r="O78" s="978" t="s">
        <v>1616</v>
      </c>
      <c r="P78" s="978" t="s">
        <v>1617</v>
      </c>
      <c r="Q78" s="936" t="s">
        <v>1611</v>
      </c>
      <c r="R78" s="936" t="s">
        <v>1612</v>
      </c>
      <c r="S78" s="936" t="s">
        <v>1613</v>
      </c>
      <c r="T78" s="936" t="s">
        <v>1614</v>
      </c>
      <c r="U78" s="936" t="s">
        <v>1615</v>
      </c>
      <c r="V78" s="978" t="s">
        <v>1616</v>
      </c>
      <c r="W78" s="978" t="s">
        <v>1617</v>
      </c>
      <c r="X78" s="978" t="s">
        <v>1611</v>
      </c>
      <c r="Y78" s="936" t="s">
        <v>1612</v>
      </c>
      <c r="Z78" s="936" t="s">
        <v>1613</v>
      </c>
      <c r="AA78" s="936" t="s">
        <v>1614</v>
      </c>
      <c r="AB78" s="936" t="s">
        <v>1615</v>
      </c>
      <c r="AC78" s="978" t="s">
        <v>1616</v>
      </c>
      <c r="AD78" s="978" t="s">
        <v>1617</v>
      </c>
      <c r="AE78" s="936" t="s">
        <v>1611</v>
      </c>
      <c r="AF78" s="936" t="s">
        <v>1612</v>
      </c>
      <c r="AG78" s="937"/>
      <c r="AH78" s="936"/>
    </row>
    <row r="79" spans="1:34">
      <c r="A79" s="1116"/>
      <c r="B79" s="1266"/>
      <c r="C79" s="1138"/>
      <c r="D79" s="938">
        <v>1</v>
      </c>
      <c r="E79" s="936">
        <v>2</v>
      </c>
      <c r="F79" s="936">
        <v>3</v>
      </c>
      <c r="G79" s="936">
        <v>4</v>
      </c>
      <c r="H79" s="978">
        <v>5</v>
      </c>
      <c r="I79" s="978">
        <v>6</v>
      </c>
      <c r="J79" s="936">
        <v>7</v>
      </c>
      <c r="K79" s="936">
        <v>8</v>
      </c>
      <c r="L79" s="936">
        <v>9</v>
      </c>
      <c r="M79" s="936">
        <v>10</v>
      </c>
      <c r="N79" s="936">
        <v>11</v>
      </c>
      <c r="O79" s="978">
        <v>12</v>
      </c>
      <c r="P79" s="978">
        <v>13</v>
      </c>
      <c r="Q79" s="936">
        <v>14</v>
      </c>
      <c r="R79" s="936">
        <v>15</v>
      </c>
      <c r="S79" s="936">
        <v>16</v>
      </c>
      <c r="T79" s="936">
        <v>17</v>
      </c>
      <c r="U79" s="936">
        <v>18</v>
      </c>
      <c r="V79" s="978">
        <v>19</v>
      </c>
      <c r="W79" s="978">
        <v>20</v>
      </c>
      <c r="X79" s="978">
        <v>21</v>
      </c>
      <c r="Y79" s="936">
        <v>22</v>
      </c>
      <c r="Z79" s="936">
        <v>23</v>
      </c>
      <c r="AA79" s="936">
        <v>24</v>
      </c>
      <c r="AB79" s="936">
        <v>25</v>
      </c>
      <c r="AC79" s="978">
        <v>26</v>
      </c>
      <c r="AD79" s="978">
        <v>27</v>
      </c>
      <c r="AE79" s="936">
        <v>28</v>
      </c>
      <c r="AF79" s="936">
        <v>29</v>
      </c>
      <c r="AG79" s="936"/>
      <c r="AH79" s="936"/>
    </row>
    <row r="80" spans="1:34">
      <c r="A80" s="1114">
        <v>12</v>
      </c>
      <c r="B80" s="931" t="s">
        <v>1609</v>
      </c>
      <c r="C80" s="1127">
        <v>42401</v>
      </c>
      <c r="D80" s="934" t="s">
        <v>1656</v>
      </c>
      <c r="E80" s="933"/>
      <c r="F80" s="933"/>
      <c r="G80" s="933"/>
      <c r="H80" s="933"/>
      <c r="I80" s="935"/>
      <c r="J80" s="935"/>
      <c r="K80" s="935"/>
      <c r="L80" s="935"/>
      <c r="M80" s="935"/>
      <c r="N80" s="935"/>
      <c r="O80" s="935"/>
      <c r="P80" s="935"/>
      <c r="Q80" s="935"/>
      <c r="R80" s="935"/>
      <c r="S80" s="935"/>
      <c r="T80" s="932"/>
      <c r="U80" s="935"/>
      <c r="V80" s="933"/>
      <c r="W80" s="935"/>
      <c r="X80" s="935"/>
      <c r="Y80" s="935"/>
      <c r="Z80" s="935"/>
      <c r="AA80" s="935"/>
      <c r="AB80" s="935"/>
      <c r="AC80" s="935"/>
      <c r="AD80" s="935"/>
      <c r="AE80" s="935"/>
      <c r="AF80" s="935"/>
      <c r="AG80" s="935"/>
      <c r="AH80" s="935"/>
    </row>
    <row r="81" spans="1:34">
      <c r="A81" s="1115"/>
      <c r="B81" s="931" t="s">
        <v>1622</v>
      </c>
      <c r="C81" s="1128"/>
      <c r="D81" s="932"/>
      <c r="E81" s="934" t="s">
        <v>1656</v>
      </c>
      <c r="F81" s="933"/>
      <c r="G81" s="933"/>
      <c r="H81" s="933"/>
      <c r="I81" s="933"/>
      <c r="J81" s="933"/>
      <c r="K81" s="933"/>
      <c r="L81" s="935"/>
      <c r="M81" s="935"/>
      <c r="N81" s="935"/>
      <c r="O81" s="935"/>
      <c r="P81" s="935"/>
      <c r="Q81" s="935"/>
      <c r="R81" s="935"/>
      <c r="S81" s="935"/>
      <c r="T81" s="932"/>
      <c r="U81" s="935"/>
      <c r="V81" s="933"/>
      <c r="W81" s="935"/>
      <c r="X81" s="935"/>
      <c r="Y81" s="935"/>
      <c r="Z81" s="935"/>
      <c r="AA81" s="935"/>
      <c r="AB81" s="935"/>
      <c r="AC81" s="935"/>
      <c r="AD81" s="935"/>
      <c r="AE81" s="935"/>
      <c r="AF81" s="935"/>
      <c r="AG81" s="935"/>
      <c r="AH81" s="935"/>
    </row>
    <row r="82" spans="1:34">
      <c r="A82" s="1115"/>
      <c r="B82" s="931" t="s">
        <v>1623</v>
      </c>
      <c r="C82" s="1128"/>
      <c r="D82" s="932"/>
      <c r="E82" s="933"/>
      <c r="F82" s="934" t="s">
        <v>1656</v>
      </c>
      <c r="G82" s="932"/>
      <c r="H82" s="932"/>
      <c r="I82" s="933"/>
      <c r="J82" s="932"/>
      <c r="K82" s="933"/>
      <c r="L82" s="933"/>
      <c r="M82" s="935"/>
      <c r="N82" s="935"/>
      <c r="O82" s="935"/>
      <c r="P82" s="935"/>
      <c r="Q82" s="935"/>
      <c r="R82" s="935"/>
      <c r="S82" s="935"/>
      <c r="T82" s="932"/>
      <c r="U82" s="935"/>
      <c r="V82" s="933"/>
      <c r="W82" s="935"/>
      <c r="X82" s="935"/>
      <c r="Y82" s="935"/>
      <c r="Z82" s="935"/>
      <c r="AA82" s="935"/>
      <c r="AB82" s="935"/>
      <c r="AC82" s="935"/>
      <c r="AD82" s="935"/>
      <c r="AE82" s="935"/>
      <c r="AF82" s="935"/>
      <c r="AG82" s="935"/>
      <c r="AH82" s="935"/>
    </row>
    <row r="83" spans="1:34">
      <c r="A83" s="1115"/>
      <c r="B83" s="931" t="s">
        <v>1624</v>
      </c>
      <c r="C83" s="1128"/>
      <c r="D83" s="932"/>
      <c r="E83" s="933"/>
      <c r="F83" s="933"/>
      <c r="G83" s="934" t="s">
        <v>1656</v>
      </c>
      <c r="H83" s="932"/>
      <c r="I83" s="932"/>
      <c r="J83" s="932"/>
      <c r="K83" s="933"/>
      <c r="L83" s="933"/>
      <c r="M83" s="935"/>
      <c r="N83" s="935"/>
      <c r="O83" s="935"/>
      <c r="P83" s="935"/>
      <c r="Q83" s="935"/>
      <c r="R83" s="935"/>
      <c r="S83" s="935"/>
      <c r="T83" s="932"/>
      <c r="U83" s="935"/>
      <c r="V83" s="933"/>
      <c r="W83" s="935"/>
      <c r="X83" s="935"/>
      <c r="Y83" s="935"/>
      <c r="Z83" s="935"/>
      <c r="AA83" s="935"/>
      <c r="AB83" s="935"/>
      <c r="AC83" s="935"/>
      <c r="AD83" s="935"/>
      <c r="AE83" s="935"/>
      <c r="AF83" s="935"/>
      <c r="AG83" s="935"/>
      <c r="AH83" s="935"/>
    </row>
    <row r="84" spans="1:34">
      <c r="A84" s="1115"/>
      <c r="B84" s="931" t="s">
        <v>1625</v>
      </c>
      <c r="C84" s="1128"/>
      <c r="D84" s="935"/>
      <c r="E84" s="935"/>
      <c r="F84" s="935"/>
      <c r="G84" s="932"/>
      <c r="H84" s="932"/>
      <c r="I84" s="933"/>
      <c r="J84" s="934" t="s">
        <v>1656</v>
      </c>
      <c r="K84" s="932"/>
      <c r="L84" s="933"/>
      <c r="M84" s="935"/>
      <c r="N84" s="935"/>
      <c r="O84" s="935"/>
      <c r="P84" s="935"/>
      <c r="Q84" s="935"/>
      <c r="R84" s="935"/>
      <c r="S84" s="935"/>
      <c r="T84" s="932"/>
      <c r="U84" s="935"/>
      <c r="V84" s="933"/>
      <c r="W84" s="935"/>
      <c r="X84" s="935"/>
      <c r="Y84" s="935"/>
      <c r="Z84" s="935"/>
      <c r="AA84" s="935"/>
      <c r="AB84" s="935"/>
      <c r="AC84" s="935"/>
      <c r="AD84" s="935"/>
      <c r="AE84" s="935"/>
      <c r="AF84" s="935"/>
      <c r="AG84" s="935"/>
      <c r="AH84" s="935"/>
    </row>
    <row r="85" spans="1:34">
      <c r="A85" s="1115"/>
      <c r="B85" s="931" t="s">
        <v>1626</v>
      </c>
      <c r="C85" s="1128"/>
      <c r="D85" s="935"/>
      <c r="E85" s="935"/>
      <c r="F85" s="935"/>
      <c r="G85" s="935"/>
      <c r="H85" s="932"/>
      <c r="I85" s="933"/>
      <c r="J85" s="935"/>
      <c r="K85" s="934" t="s">
        <v>1656</v>
      </c>
      <c r="L85" s="933"/>
      <c r="M85" s="933"/>
      <c r="N85" s="933"/>
      <c r="O85" s="933"/>
      <c r="P85" s="935"/>
      <c r="Q85" s="935"/>
      <c r="R85" s="935"/>
      <c r="S85" s="935"/>
      <c r="T85" s="932"/>
      <c r="U85" s="935"/>
      <c r="V85" s="933"/>
      <c r="W85" s="935"/>
      <c r="X85" s="935"/>
      <c r="Y85" s="935"/>
      <c r="Z85" s="935"/>
      <c r="AA85" s="935"/>
      <c r="AB85" s="935"/>
      <c r="AC85" s="935"/>
      <c r="AD85" s="935"/>
      <c r="AE85" s="935"/>
      <c r="AF85" s="935"/>
      <c r="AG85" s="935"/>
      <c r="AH85" s="935"/>
    </row>
    <row r="86" spans="1:34">
      <c r="A86" s="1115"/>
      <c r="B86" s="931" t="s">
        <v>1627</v>
      </c>
      <c r="C86" s="1128"/>
      <c r="D86" s="935"/>
      <c r="E86" s="935"/>
      <c r="F86" s="935"/>
      <c r="G86" s="935"/>
      <c r="H86" s="932"/>
      <c r="I86" s="933"/>
      <c r="J86" s="935"/>
      <c r="K86" s="935"/>
      <c r="L86" s="934" t="s">
        <v>1656</v>
      </c>
      <c r="M86" s="933"/>
      <c r="N86" s="933"/>
      <c r="O86" s="933"/>
      <c r="P86" s="933"/>
      <c r="Q86" s="933"/>
      <c r="R86" s="933"/>
      <c r="S86" s="935"/>
      <c r="T86" s="932"/>
      <c r="U86" s="935"/>
      <c r="V86" s="933"/>
      <c r="W86" s="935"/>
      <c r="X86" s="935"/>
      <c r="Y86" s="935"/>
      <c r="Z86" s="935"/>
      <c r="AA86" s="935"/>
      <c r="AB86" s="935"/>
      <c r="AC86" s="935"/>
      <c r="AD86" s="935"/>
      <c r="AE86" s="935"/>
      <c r="AF86" s="935"/>
      <c r="AG86" s="935"/>
      <c r="AH86" s="935"/>
    </row>
    <row r="87" spans="1:34">
      <c r="A87" s="1115"/>
      <c r="B87" s="931" t="s">
        <v>1628</v>
      </c>
      <c r="C87" s="1128"/>
      <c r="D87" s="935"/>
      <c r="E87" s="935"/>
      <c r="F87" s="935"/>
      <c r="G87" s="935"/>
      <c r="H87" s="935"/>
      <c r="I87" s="935"/>
      <c r="J87" s="935"/>
      <c r="K87" s="932"/>
      <c r="L87" s="933"/>
      <c r="M87" s="934" t="s">
        <v>1656</v>
      </c>
      <c r="N87" s="933"/>
      <c r="O87" s="932"/>
      <c r="P87" s="933"/>
      <c r="Q87" s="933"/>
      <c r="R87" s="933"/>
      <c r="S87" s="933"/>
      <c r="T87" s="932"/>
      <c r="U87" s="935"/>
      <c r="V87" s="933"/>
      <c r="W87" s="935"/>
      <c r="X87" s="935"/>
      <c r="Y87" s="935"/>
      <c r="Z87" s="935"/>
      <c r="AA87" s="935"/>
      <c r="AB87" s="935"/>
      <c r="AC87" s="935"/>
      <c r="AD87" s="935"/>
      <c r="AE87" s="935"/>
      <c r="AF87" s="935"/>
      <c r="AG87" s="935"/>
      <c r="AH87" s="935"/>
    </row>
    <row r="88" spans="1:34">
      <c r="A88" s="1115"/>
      <c r="B88" s="931" t="s">
        <v>1629</v>
      </c>
      <c r="C88" s="1128"/>
      <c r="D88" s="935"/>
      <c r="E88" s="935"/>
      <c r="F88" s="935"/>
      <c r="G88" s="935"/>
      <c r="H88" s="935"/>
      <c r="I88" s="935"/>
      <c r="J88" s="935"/>
      <c r="K88" s="932"/>
      <c r="L88" s="933"/>
      <c r="M88" s="935"/>
      <c r="N88" s="934" t="s">
        <v>1656</v>
      </c>
      <c r="O88" s="932"/>
      <c r="P88" s="932"/>
      <c r="Q88" s="933"/>
      <c r="R88" s="933"/>
      <c r="S88" s="933"/>
      <c r="T88" s="932"/>
      <c r="U88" s="935"/>
      <c r="V88" s="933"/>
      <c r="W88" s="935"/>
      <c r="X88" s="935"/>
      <c r="Y88" s="935"/>
      <c r="Z88" s="935"/>
      <c r="AA88" s="935"/>
      <c r="AB88" s="935"/>
      <c r="AC88" s="935"/>
      <c r="AD88" s="935"/>
      <c r="AE88" s="935"/>
      <c r="AF88" s="935"/>
      <c r="AG88" s="935"/>
      <c r="AH88" s="935"/>
    </row>
    <row r="89" spans="1:34">
      <c r="A89" s="1115"/>
      <c r="B89" s="931" t="s">
        <v>1630</v>
      </c>
      <c r="C89" s="1128"/>
      <c r="D89" s="935"/>
      <c r="E89" s="935"/>
      <c r="F89" s="935"/>
      <c r="G89" s="935"/>
      <c r="H89" s="935"/>
      <c r="I89" s="935"/>
      <c r="J89" s="935"/>
      <c r="K89" s="935"/>
      <c r="L89" s="935"/>
      <c r="M89" s="935"/>
      <c r="N89" s="932"/>
      <c r="O89" s="932"/>
      <c r="P89" s="933"/>
      <c r="Q89" s="934" t="s">
        <v>1656</v>
      </c>
      <c r="R89" s="933"/>
      <c r="S89" s="935"/>
      <c r="T89" s="932"/>
      <c r="U89" s="935"/>
      <c r="V89" s="933"/>
      <c r="W89" s="935"/>
      <c r="X89" s="935"/>
      <c r="Y89" s="935"/>
      <c r="Z89" s="935"/>
      <c r="AA89" s="935"/>
      <c r="AB89" s="935"/>
      <c r="AC89" s="935"/>
      <c r="AD89" s="935"/>
      <c r="AE89" s="935"/>
      <c r="AF89" s="935"/>
      <c r="AG89" s="935"/>
      <c r="AH89" s="935"/>
    </row>
    <row r="90" spans="1:34">
      <c r="A90" s="1115"/>
      <c r="B90" s="931" t="s">
        <v>1631</v>
      </c>
      <c r="C90" s="1128"/>
      <c r="D90" s="935"/>
      <c r="E90" s="935"/>
      <c r="F90" s="935"/>
      <c r="G90" s="935"/>
      <c r="H90" s="935"/>
      <c r="I90" s="935"/>
      <c r="J90" s="935"/>
      <c r="K90" s="935"/>
      <c r="L90" s="935"/>
      <c r="M90" s="935"/>
      <c r="N90" s="935"/>
      <c r="O90" s="932"/>
      <c r="P90" s="933"/>
      <c r="Q90" s="932"/>
      <c r="R90" s="934" t="s">
        <v>1656</v>
      </c>
      <c r="S90" s="935"/>
      <c r="T90" s="932"/>
      <c r="U90" s="935"/>
      <c r="V90" s="933"/>
      <c r="W90" s="935"/>
      <c r="X90" s="935"/>
      <c r="Y90" s="935"/>
      <c r="Z90" s="935"/>
      <c r="AA90" s="935"/>
      <c r="AB90" s="935"/>
      <c r="AC90" s="935"/>
      <c r="AD90" s="935"/>
      <c r="AE90" s="935"/>
      <c r="AF90" s="935"/>
      <c r="AG90" s="935"/>
      <c r="AH90" s="935"/>
    </row>
    <row r="91" spans="1:34">
      <c r="A91" s="1115"/>
      <c r="B91" s="931" t="s">
        <v>1632</v>
      </c>
      <c r="C91" s="1128"/>
      <c r="D91" s="935"/>
      <c r="E91" s="935"/>
      <c r="F91" s="935"/>
      <c r="G91" s="935"/>
      <c r="H91" s="935"/>
      <c r="I91" s="935"/>
      <c r="J91" s="935"/>
      <c r="K91" s="935"/>
      <c r="L91" s="935"/>
      <c r="M91" s="935"/>
      <c r="N91" s="935"/>
      <c r="O91" s="932"/>
      <c r="P91" s="933"/>
      <c r="Q91" s="932"/>
      <c r="R91" s="933"/>
      <c r="S91" s="934" t="s">
        <v>1656</v>
      </c>
      <c r="T91" s="932"/>
      <c r="U91" s="935"/>
      <c r="V91" s="933"/>
      <c r="W91" s="935"/>
      <c r="X91" s="935"/>
      <c r="Y91" s="935"/>
      <c r="Z91" s="935"/>
      <c r="AA91" s="935"/>
      <c r="AB91" s="935"/>
      <c r="AC91" s="935"/>
      <c r="AD91" s="935"/>
      <c r="AE91" s="935"/>
      <c r="AF91" s="935"/>
      <c r="AG91" s="935"/>
      <c r="AH91" s="935"/>
    </row>
    <row r="92" spans="1:34">
      <c r="A92" s="1115"/>
      <c r="B92" s="931" t="s">
        <v>1633</v>
      </c>
      <c r="C92" s="1128"/>
      <c r="D92" s="935"/>
      <c r="E92" s="935"/>
      <c r="F92" s="935"/>
      <c r="G92" s="935"/>
      <c r="H92" s="935"/>
      <c r="I92" s="935"/>
      <c r="J92" s="935"/>
      <c r="K92" s="935"/>
      <c r="L92" s="935"/>
      <c r="M92" s="935"/>
      <c r="N92" s="935"/>
      <c r="O92" s="932"/>
      <c r="P92" s="933"/>
      <c r="Q92" s="935"/>
      <c r="R92" s="935"/>
      <c r="S92" s="932"/>
      <c r="T92" s="934" t="s">
        <v>1656</v>
      </c>
      <c r="U92" s="935"/>
      <c r="V92" s="935"/>
      <c r="W92" s="935"/>
      <c r="X92" s="935"/>
      <c r="Y92" s="935"/>
      <c r="Z92" s="935"/>
      <c r="AA92" s="935"/>
      <c r="AB92" s="935"/>
      <c r="AC92" s="935"/>
      <c r="AD92" s="935"/>
      <c r="AE92" s="935"/>
      <c r="AF92" s="935"/>
      <c r="AG92" s="935"/>
      <c r="AH92" s="935"/>
    </row>
    <row r="93" spans="1:34">
      <c r="A93" s="1115"/>
      <c r="B93" s="931" t="s">
        <v>1644</v>
      </c>
      <c r="C93" s="1128"/>
      <c r="D93" s="935"/>
      <c r="E93" s="935"/>
      <c r="F93" s="935"/>
      <c r="G93" s="935"/>
      <c r="H93" s="935"/>
      <c r="I93" s="935"/>
      <c r="J93" s="935"/>
      <c r="K93" s="935"/>
      <c r="L93" s="935"/>
      <c r="M93" s="935"/>
      <c r="N93" s="935"/>
      <c r="O93" s="932"/>
      <c r="P93" s="933"/>
      <c r="Q93" s="935"/>
      <c r="R93" s="935"/>
      <c r="S93" s="932"/>
      <c r="T93" s="935"/>
      <c r="U93" s="934" t="s">
        <v>1656</v>
      </c>
      <c r="V93" s="935"/>
      <c r="W93" s="935"/>
      <c r="X93" s="935"/>
      <c r="Y93" s="935"/>
      <c r="Z93" s="935"/>
      <c r="AA93" s="935"/>
      <c r="AB93" s="935"/>
      <c r="AC93" s="935"/>
      <c r="AD93" s="935"/>
      <c r="AE93" s="935"/>
      <c r="AF93" s="935"/>
      <c r="AG93" s="935"/>
      <c r="AH93" s="935"/>
    </row>
    <row r="94" spans="1:34">
      <c r="A94" s="1115"/>
      <c r="B94" s="931" t="s">
        <v>1645</v>
      </c>
      <c r="C94" s="1128"/>
      <c r="D94" s="935"/>
      <c r="E94" s="935"/>
      <c r="F94" s="935"/>
      <c r="G94" s="935"/>
      <c r="H94" s="935"/>
      <c r="I94" s="935"/>
      <c r="J94" s="935"/>
      <c r="K94" s="935"/>
      <c r="L94" s="935"/>
      <c r="M94" s="935"/>
      <c r="N94" s="935"/>
      <c r="O94" s="932"/>
      <c r="P94" s="933"/>
      <c r="Q94" s="935"/>
      <c r="R94" s="935"/>
      <c r="S94" s="932"/>
      <c r="T94" s="935"/>
      <c r="U94" s="935"/>
      <c r="V94" s="935"/>
      <c r="W94" s="935"/>
      <c r="X94" s="935"/>
      <c r="Y94" s="934" t="s">
        <v>1656</v>
      </c>
      <c r="Z94" s="935"/>
      <c r="AA94" s="935"/>
      <c r="AB94" s="935"/>
      <c r="AC94" s="935"/>
      <c r="AD94" s="935"/>
      <c r="AE94" s="935"/>
      <c r="AF94" s="935"/>
      <c r="AG94" s="935"/>
      <c r="AH94" s="935"/>
    </row>
    <row r="95" spans="1:34">
      <c r="A95" s="1115"/>
      <c r="B95" s="971" t="s">
        <v>1646</v>
      </c>
      <c r="C95" s="1128"/>
      <c r="D95" s="979"/>
      <c r="E95" s="979"/>
      <c r="F95" s="979"/>
      <c r="G95" s="979"/>
      <c r="H95" s="979"/>
      <c r="I95" s="979"/>
      <c r="J95" s="979"/>
      <c r="K95" s="979"/>
      <c r="L95" s="979"/>
      <c r="M95" s="979"/>
      <c r="N95" s="979"/>
      <c r="O95" s="979"/>
      <c r="P95" s="979"/>
      <c r="Q95" s="979"/>
      <c r="R95" s="979"/>
      <c r="S95" s="980"/>
      <c r="T95" s="980"/>
      <c r="U95" s="980"/>
      <c r="V95" s="981"/>
      <c r="W95" s="979"/>
      <c r="X95" s="979"/>
      <c r="Y95" s="979"/>
      <c r="Z95" s="982" t="s">
        <v>1656</v>
      </c>
      <c r="AA95" s="979"/>
      <c r="AB95" s="979"/>
      <c r="AC95" s="979"/>
      <c r="AD95" s="979"/>
      <c r="AE95" s="935"/>
      <c r="AF95" s="979"/>
      <c r="AG95" s="979"/>
      <c r="AH95" s="979"/>
    </row>
    <row r="96" spans="1:34">
      <c r="A96" s="1116"/>
      <c r="B96" s="931" t="s">
        <v>1647</v>
      </c>
      <c r="C96" s="1129"/>
      <c r="D96" s="935"/>
      <c r="E96" s="935"/>
      <c r="F96" s="935"/>
      <c r="G96" s="935"/>
      <c r="H96" s="935"/>
      <c r="I96" s="935"/>
      <c r="J96" s="935"/>
      <c r="K96" s="935"/>
      <c r="L96" s="935"/>
      <c r="M96" s="935"/>
      <c r="N96" s="935"/>
      <c r="O96" s="935"/>
      <c r="P96" s="935"/>
      <c r="Q96" s="935"/>
      <c r="R96" s="935"/>
      <c r="S96" s="933"/>
      <c r="T96" s="933"/>
      <c r="U96" s="933"/>
      <c r="V96" s="932"/>
      <c r="W96" s="935"/>
      <c r="X96" s="935"/>
      <c r="Y96" s="935"/>
      <c r="Z96" s="935"/>
      <c r="AA96" s="934" t="s">
        <v>1656</v>
      </c>
      <c r="AB96" s="935"/>
      <c r="AC96" s="935"/>
      <c r="AD96" s="935"/>
      <c r="AE96" s="935"/>
      <c r="AF96" s="935"/>
      <c r="AG96" s="935"/>
      <c r="AH96" s="935"/>
    </row>
    <row r="97" spans="1:34" ht="4.5" customHeight="1">
      <c r="A97" s="903"/>
      <c r="B97" s="904"/>
      <c r="C97" s="905"/>
      <c r="D97" s="661"/>
      <c r="E97" s="661"/>
      <c r="F97" s="906"/>
      <c r="G97" s="661"/>
      <c r="H97" s="661"/>
      <c r="I97" s="661"/>
      <c r="J97" s="661"/>
      <c r="K97" s="661"/>
      <c r="L97" s="661"/>
      <c r="M97" s="661"/>
      <c r="N97" s="661"/>
      <c r="O97" s="661"/>
      <c r="P97" s="661"/>
      <c r="Q97" s="661"/>
      <c r="R97" s="661"/>
      <c r="S97" s="661"/>
      <c r="T97" s="661"/>
      <c r="U97" s="661"/>
      <c r="V97" s="661"/>
      <c r="W97" s="661"/>
      <c r="X97" s="661"/>
      <c r="Y97" s="661"/>
      <c r="Z97" s="661"/>
      <c r="AA97" s="661"/>
      <c r="AB97" s="661"/>
      <c r="AC97" s="661"/>
      <c r="AD97" s="661"/>
      <c r="AE97" s="661"/>
      <c r="AF97" s="661"/>
      <c r="AG97" s="661"/>
      <c r="AH97" s="661"/>
    </row>
    <row r="98" spans="1:34">
      <c r="B98" s="247" t="s">
        <v>1690</v>
      </c>
      <c r="C98" s="896"/>
    </row>
    <row r="104" spans="1:34" ht="15.75">
      <c r="A104" s="1117" t="s">
        <v>3</v>
      </c>
      <c r="B104" s="1117"/>
      <c r="C104" s="1117"/>
      <c r="D104" s="1117"/>
      <c r="E104" s="1117"/>
      <c r="F104" s="1117"/>
      <c r="G104" s="1117"/>
      <c r="H104" s="1117"/>
      <c r="I104" s="1117"/>
      <c r="J104" s="1117"/>
      <c r="K104" s="1117"/>
      <c r="L104" s="1117"/>
      <c r="M104" s="1117"/>
      <c r="N104" s="1117"/>
      <c r="O104" s="1117"/>
      <c r="P104" s="1117"/>
      <c r="Q104" s="1117"/>
      <c r="R104" s="1117"/>
      <c r="S104" s="1117"/>
      <c r="T104" s="1117"/>
      <c r="U104" s="1117"/>
      <c r="V104" s="1117"/>
      <c r="W104" s="1117"/>
      <c r="X104" s="1117"/>
      <c r="Y104" s="1117"/>
      <c r="Z104" s="1117"/>
      <c r="AA104" s="1117"/>
      <c r="AB104" s="1117"/>
      <c r="AC104" s="1117"/>
      <c r="AD104" s="1117"/>
      <c r="AE104" s="1117"/>
      <c r="AF104" s="1117"/>
      <c r="AG104" s="1117"/>
      <c r="AH104" s="1117"/>
    </row>
    <row r="105" spans="1:34" ht="15.75">
      <c r="A105" s="1117" t="s">
        <v>1586</v>
      </c>
      <c r="B105" s="1117"/>
      <c r="C105" s="1117"/>
      <c r="D105" s="1117"/>
      <c r="E105" s="1117"/>
      <c r="F105" s="1117"/>
      <c r="G105" s="1117"/>
      <c r="H105" s="1117"/>
      <c r="I105" s="1117"/>
      <c r="J105" s="1117"/>
      <c r="K105" s="1117"/>
      <c r="L105" s="1117"/>
      <c r="M105" s="1117"/>
      <c r="N105" s="1117"/>
      <c r="O105" s="1117"/>
      <c r="P105" s="1117"/>
      <c r="Q105" s="1117"/>
      <c r="R105" s="1117"/>
      <c r="S105" s="1117"/>
      <c r="T105" s="1117"/>
      <c r="U105" s="1117"/>
      <c r="V105" s="1117"/>
      <c r="W105" s="1117"/>
      <c r="X105" s="1117"/>
      <c r="Y105" s="1117"/>
      <c r="Z105" s="1117"/>
      <c r="AA105" s="1117"/>
      <c r="AB105" s="1117"/>
      <c r="AC105" s="1117"/>
      <c r="AD105" s="1117"/>
      <c r="AE105" s="1117"/>
      <c r="AF105" s="1117"/>
      <c r="AG105" s="1117"/>
      <c r="AH105" s="1117"/>
    </row>
    <row r="106" spans="1:34" ht="18">
      <c r="A106" s="1118" t="s">
        <v>1666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8">
      <c r="A107" s="1118" t="s">
        <v>1587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4" ht="18">
      <c r="A108" s="1118" t="s">
        <v>1667</v>
      </c>
      <c r="B108" s="1118"/>
      <c r="C108" s="1118"/>
      <c r="D108" s="1118"/>
      <c r="E108" s="1118"/>
      <c r="F108" s="1118"/>
      <c r="G108" s="1118"/>
      <c r="H108" s="1118"/>
      <c r="I108" s="1118"/>
      <c r="J108" s="1118"/>
      <c r="K108" s="1118"/>
      <c r="L108" s="1118"/>
      <c r="M108" s="1118"/>
      <c r="N108" s="1118"/>
      <c r="O108" s="1118"/>
      <c r="P108" s="1118"/>
      <c r="Q108" s="1118"/>
      <c r="R108" s="1118"/>
      <c r="S108" s="1118"/>
      <c r="T108" s="1118"/>
      <c r="U108" s="1118"/>
      <c r="V108" s="1118"/>
      <c r="W108" s="1118"/>
      <c r="X108" s="1118"/>
      <c r="Y108" s="1118"/>
      <c r="Z108" s="1118"/>
      <c r="AA108" s="1118"/>
      <c r="AB108" s="1118"/>
      <c r="AC108" s="1118"/>
      <c r="AD108" s="1118"/>
      <c r="AE108" s="1118"/>
      <c r="AF108" s="1118"/>
      <c r="AG108" s="1118"/>
      <c r="AH108" s="1118"/>
    </row>
    <row r="109" spans="1:34" ht="15.75">
      <c r="A109" s="915" t="s">
        <v>1608</v>
      </c>
      <c r="B109" s="970"/>
      <c r="C109" s="970"/>
      <c r="D109" s="970"/>
      <c r="E109" s="970"/>
      <c r="F109" s="970"/>
      <c r="G109" s="970"/>
      <c r="H109" s="970"/>
      <c r="I109" s="970"/>
      <c r="J109" s="970"/>
      <c r="K109" s="970"/>
      <c r="L109" s="970"/>
      <c r="M109" s="970"/>
      <c r="N109" s="970"/>
      <c r="O109" s="970"/>
      <c r="P109" s="970"/>
      <c r="Q109" s="970"/>
      <c r="R109" s="970"/>
      <c r="S109" s="970"/>
      <c r="T109" s="970"/>
      <c r="U109" s="970"/>
      <c r="V109" s="970"/>
      <c r="W109" s="970"/>
      <c r="X109" s="970"/>
      <c r="Y109" s="970"/>
      <c r="Z109" s="970"/>
      <c r="AA109" s="970"/>
      <c r="AB109" s="970"/>
      <c r="AC109" s="970"/>
      <c r="AD109" s="970"/>
      <c r="AE109" s="970"/>
      <c r="AF109" s="970"/>
      <c r="AG109" s="970"/>
      <c r="AH109" s="970"/>
    </row>
    <row r="110" spans="1:34">
      <c r="A110" s="902" t="s">
        <v>1680</v>
      </c>
    </row>
    <row r="111" spans="1:34">
      <c r="A111" s="1130" t="s">
        <v>129</v>
      </c>
      <c r="B111" s="1104" t="s">
        <v>1610</v>
      </c>
      <c r="C111" s="955" t="s">
        <v>1618</v>
      </c>
      <c r="D111" s="1276" t="s">
        <v>1619</v>
      </c>
      <c r="E111" s="1276"/>
      <c r="F111" s="1276"/>
      <c r="G111" s="1276"/>
      <c r="H111" s="1276"/>
      <c r="I111" s="1276"/>
      <c r="J111" s="1276"/>
      <c r="K111" s="1276"/>
      <c r="L111" s="1276"/>
      <c r="M111" s="1276"/>
      <c r="N111" s="1276"/>
      <c r="O111" s="1276"/>
      <c r="P111" s="1276"/>
      <c r="Q111" s="1276"/>
      <c r="R111" s="1276"/>
      <c r="S111" s="1276"/>
      <c r="T111" s="1276"/>
      <c r="U111" s="1276"/>
      <c r="V111" s="1276"/>
      <c r="W111" s="1276"/>
      <c r="X111" s="1276"/>
      <c r="Y111" s="1276"/>
      <c r="Z111" s="1276"/>
      <c r="AA111" s="1276"/>
      <c r="AB111" s="1276"/>
      <c r="AC111" s="1276"/>
      <c r="AD111" s="1276"/>
      <c r="AE111" s="1276"/>
      <c r="AF111" s="1276"/>
      <c r="AG111" s="1276"/>
      <c r="AH111" s="1276"/>
    </row>
    <row r="112" spans="1:34">
      <c r="A112" s="1131"/>
      <c r="B112" s="1270"/>
      <c r="C112" s="1141">
        <v>42370</v>
      </c>
      <c r="D112" s="954" t="s">
        <v>1616</v>
      </c>
      <c r="E112" s="954" t="s">
        <v>1617</v>
      </c>
      <c r="F112" s="894" t="s">
        <v>1611</v>
      </c>
      <c r="G112" s="894" t="s">
        <v>1612</v>
      </c>
      <c r="H112" s="894" t="s">
        <v>1613</v>
      </c>
      <c r="I112" s="894" t="s">
        <v>1614</v>
      </c>
      <c r="J112" s="894" t="s">
        <v>1615</v>
      </c>
      <c r="K112" s="954" t="s">
        <v>1616</v>
      </c>
      <c r="L112" s="954" t="s">
        <v>1617</v>
      </c>
      <c r="M112" s="894" t="s">
        <v>1611</v>
      </c>
      <c r="N112" s="894" t="s">
        <v>1612</v>
      </c>
      <c r="O112" s="894" t="s">
        <v>1613</v>
      </c>
      <c r="P112" s="894" t="s">
        <v>1614</v>
      </c>
      <c r="Q112" s="894" t="s">
        <v>1615</v>
      </c>
      <c r="R112" s="954" t="s">
        <v>1616</v>
      </c>
      <c r="S112" s="954" t="s">
        <v>1617</v>
      </c>
      <c r="T112" s="894" t="s">
        <v>1611</v>
      </c>
      <c r="U112" s="894" t="s">
        <v>1612</v>
      </c>
      <c r="V112" s="894" t="s">
        <v>1613</v>
      </c>
      <c r="W112" s="894" t="s">
        <v>1614</v>
      </c>
      <c r="X112" s="894" t="s">
        <v>1615</v>
      </c>
      <c r="Y112" s="954" t="s">
        <v>1616</v>
      </c>
      <c r="Z112" s="954" t="s">
        <v>1617</v>
      </c>
      <c r="AA112" s="894" t="s">
        <v>1611</v>
      </c>
      <c r="AB112" s="894" t="s">
        <v>1612</v>
      </c>
      <c r="AC112" s="894" t="s">
        <v>1613</v>
      </c>
      <c r="AD112" s="894" t="s">
        <v>1614</v>
      </c>
      <c r="AE112" s="894" t="s">
        <v>1615</v>
      </c>
      <c r="AF112" s="954" t="s">
        <v>1616</v>
      </c>
      <c r="AG112" s="954" t="s">
        <v>1617</v>
      </c>
      <c r="AH112" s="894" t="s">
        <v>1611</v>
      </c>
    </row>
    <row r="113" spans="1:34">
      <c r="A113" s="1132"/>
      <c r="B113" s="1105"/>
      <c r="C113" s="1142"/>
      <c r="D113" s="968">
        <v>1</v>
      </c>
      <c r="E113" s="954">
        <v>2</v>
      </c>
      <c r="F113" s="894">
        <v>3</v>
      </c>
      <c r="G113" s="894">
        <v>4</v>
      </c>
      <c r="H113" s="894">
        <v>5</v>
      </c>
      <c r="I113" s="894">
        <v>6</v>
      </c>
      <c r="J113" s="894">
        <v>7</v>
      </c>
      <c r="K113" s="954">
        <v>8</v>
      </c>
      <c r="L113" s="954">
        <v>9</v>
      </c>
      <c r="M113" s="894">
        <v>10</v>
      </c>
      <c r="N113" s="894">
        <v>11</v>
      </c>
      <c r="O113" s="894">
        <v>12</v>
      </c>
      <c r="P113" s="894">
        <v>13</v>
      </c>
      <c r="Q113" s="894">
        <v>14</v>
      </c>
      <c r="R113" s="954">
        <v>15</v>
      </c>
      <c r="S113" s="954">
        <v>16</v>
      </c>
      <c r="T113" s="894">
        <v>17</v>
      </c>
      <c r="U113" s="894">
        <v>18</v>
      </c>
      <c r="V113" s="894">
        <v>19</v>
      </c>
      <c r="W113" s="894">
        <v>20</v>
      </c>
      <c r="X113" s="894">
        <v>21</v>
      </c>
      <c r="Y113" s="954">
        <v>22</v>
      </c>
      <c r="Z113" s="954">
        <v>23</v>
      </c>
      <c r="AA113" s="894">
        <v>24</v>
      </c>
      <c r="AB113" s="894">
        <v>25</v>
      </c>
      <c r="AC113" s="894">
        <v>26</v>
      </c>
      <c r="AD113" s="894">
        <v>27</v>
      </c>
      <c r="AE113" s="894">
        <v>28</v>
      </c>
      <c r="AF113" s="954">
        <v>29</v>
      </c>
      <c r="AG113" s="954">
        <v>30</v>
      </c>
      <c r="AH113" s="894">
        <v>31</v>
      </c>
    </row>
    <row r="114" spans="1:34">
      <c r="A114" s="1136">
        <v>11</v>
      </c>
      <c r="B114" s="931" t="s">
        <v>1609</v>
      </c>
      <c r="C114" s="1127">
        <v>42370</v>
      </c>
      <c r="D114" s="932"/>
      <c r="E114" s="933"/>
      <c r="F114" s="934" t="s">
        <v>1655</v>
      </c>
      <c r="G114" s="933"/>
      <c r="H114" s="933"/>
      <c r="I114" s="933"/>
      <c r="J114" s="933"/>
      <c r="K114" s="933"/>
      <c r="L114" s="933"/>
      <c r="M114" s="933"/>
      <c r="N114" s="933"/>
      <c r="O114" s="933"/>
      <c r="P114" s="933"/>
      <c r="Q114" s="933"/>
      <c r="R114" s="933"/>
      <c r="S114" s="933"/>
      <c r="T114" s="933"/>
      <c r="U114" s="933"/>
      <c r="V114" s="933"/>
      <c r="W114" s="933"/>
      <c r="X114" s="933"/>
      <c r="Y114" s="933"/>
      <c r="Z114" s="933"/>
      <c r="AA114" s="933"/>
      <c r="AB114" s="933"/>
      <c r="AC114" s="933"/>
      <c r="AD114" s="933"/>
      <c r="AE114" s="933"/>
      <c r="AF114" s="933"/>
      <c r="AG114" s="933"/>
      <c r="AH114" s="933"/>
    </row>
    <row r="115" spans="1:34">
      <c r="A115" s="1136"/>
      <c r="B115" s="931" t="s">
        <v>1622</v>
      </c>
      <c r="C115" s="1137"/>
      <c r="D115" s="932"/>
      <c r="E115" s="932"/>
      <c r="F115" s="932"/>
      <c r="G115" s="934" t="s">
        <v>1655</v>
      </c>
      <c r="H115" s="932"/>
      <c r="I115" s="933"/>
      <c r="J115" s="933"/>
      <c r="K115" s="933"/>
      <c r="L115" s="933"/>
      <c r="M115" s="933"/>
      <c r="N115" s="933"/>
      <c r="O115" s="933"/>
      <c r="P115" s="933"/>
      <c r="Q115" s="933"/>
      <c r="R115" s="933"/>
      <c r="S115" s="933"/>
      <c r="T115" s="933"/>
      <c r="U115" s="933"/>
      <c r="V115" s="933"/>
      <c r="W115" s="933"/>
      <c r="X115" s="933"/>
      <c r="Y115" s="933"/>
      <c r="Z115" s="933"/>
      <c r="AA115" s="933"/>
      <c r="AB115" s="933"/>
      <c r="AC115" s="933"/>
      <c r="AD115" s="933"/>
      <c r="AE115" s="933"/>
      <c r="AF115" s="933"/>
      <c r="AG115" s="933"/>
      <c r="AH115" s="933"/>
    </row>
    <row r="116" spans="1:34">
      <c r="A116" s="1136"/>
      <c r="B116" s="931" t="s">
        <v>1623</v>
      </c>
      <c r="C116" s="1137"/>
      <c r="D116" s="932"/>
      <c r="E116" s="933"/>
      <c r="F116" s="935"/>
      <c r="G116" s="935"/>
      <c r="H116" s="934" t="s">
        <v>1655</v>
      </c>
      <c r="I116" s="933"/>
      <c r="J116" s="933"/>
      <c r="K116" s="933"/>
      <c r="L116" s="933"/>
      <c r="M116" s="933"/>
      <c r="N116" s="933"/>
      <c r="O116" s="933"/>
      <c r="P116" s="933"/>
      <c r="Q116" s="933"/>
      <c r="R116" s="933"/>
      <c r="S116" s="933"/>
      <c r="T116" s="933"/>
      <c r="U116" s="933"/>
      <c r="V116" s="933"/>
      <c r="W116" s="933"/>
      <c r="X116" s="933"/>
      <c r="Y116" s="933"/>
      <c r="Z116" s="933"/>
      <c r="AA116" s="933"/>
      <c r="AB116" s="933"/>
      <c r="AC116" s="933"/>
      <c r="AD116" s="933"/>
      <c r="AE116" s="933"/>
      <c r="AF116" s="933"/>
      <c r="AG116" s="933"/>
      <c r="AH116" s="933"/>
    </row>
    <row r="117" spans="1:34">
      <c r="A117" s="1136"/>
      <c r="B117" s="931" t="s">
        <v>1624</v>
      </c>
      <c r="C117" s="1137"/>
      <c r="D117" s="932"/>
      <c r="E117" s="933"/>
      <c r="F117" s="932"/>
      <c r="G117" s="932"/>
      <c r="H117" s="932"/>
      <c r="I117" s="934" t="s">
        <v>1655</v>
      </c>
      <c r="J117" s="933"/>
      <c r="K117" s="933"/>
      <c r="L117" s="933"/>
      <c r="M117" s="933"/>
      <c r="N117" s="933"/>
      <c r="O117" s="933"/>
      <c r="P117" s="933"/>
      <c r="Q117" s="933"/>
      <c r="R117" s="933"/>
      <c r="S117" s="933"/>
      <c r="T117" s="933"/>
      <c r="U117" s="933"/>
      <c r="V117" s="933"/>
      <c r="W117" s="933"/>
      <c r="X117" s="933"/>
      <c r="Y117" s="933"/>
      <c r="Z117" s="933"/>
      <c r="AA117" s="933"/>
      <c r="AB117" s="933"/>
      <c r="AC117" s="933"/>
      <c r="AD117" s="933"/>
      <c r="AE117" s="933"/>
      <c r="AF117" s="933"/>
      <c r="AG117" s="933"/>
      <c r="AH117" s="933"/>
    </row>
    <row r="118" spans="1:34">
      <c r="A118" s="1136"/>
      <c r="B118" s="931" t="s">
        <v>1625</v>
      </c>
      <c r="C118" s="1137"/>
      <c r="D118" s="932"/>
      <c r="E118" s="933"/>
      <c r="F118" s="935"/>
      <c r="G118" s="935"/>
      <c r="H118" s="932"/>
      <c r="I118" s="933"/>
      <c r="J118" s="934" t="s">
        <v>1655</v>
      </c>
      <c r="K118" s="933"/>
      <c r="L118" s="933"/>
      <c r="M118" s="933"/>
      <c r="N118" s="933"/>
      <c r="O118" s="933"/>
      <c r="P118" s="933"/>
      <c r="Q118" s="933"/>
      <c r="R118" s="933"/>
      <c r="S118" s="933"/>
      <c r="T118" s="933"/>
      <c r="U118" s="933"/>
      <c r="V118" s="933"/>
      <c r="W118" s="933"/>
      <c r="X118" s="933"/>
      <c r="Y118" s="933"/>
      <c r="Z118" s="933"/>
      <c r="AA118" s="933"/>
      <c r="AB118" s="933"/>
      <c r="AC118" s="933"/>
      <c r="AD118" s="933"/>
      <c r="AE118" s="933"/>
      <c r="AF118" s="933"/>
      <c r="AG118" s="933"/>
      <c r="AH118" s="933"/>
    </row>
    <row r="119" spans="1:34">
      <c r="A119" s="1136"/>
      <c r="B119" s="931" t="s">
        <v>1626</v>
      </c>
      <c r="C119" s="1137"/>
      <c r="D119" s="932"/>
      <c r="E119" s="933"/>
      <c r="F119" s="933"/>
      <c r="G119" s="933"/>
      <c r="H119" s="932"/>
      <c r="I119" s="933"/>
      <c r="J119" s="933"/>
      <c r="K119" s="932"/>
      <c r="L119" s="933"/>
      <c r="M119" s="934" t="s">
        <v>1655</v>
      </c>
      <c r="N119" s="933"/>
      <c r="O119" s="933"/>
      <c r="P119" s="933"/>
      <c r="Q119" s="933"/>
      <c r="R119" s="933"/>
      <c r="S119" s="933"/>
      <c r="T119" s="933"/>
      <c r="U119" s="933"/>
      <c r="V119" s="933"/>
      <c r="W119" s="933"/>
      <c r="X119" s="933"/>
      <c r="Y119" s="933"/>
      <c r="Z119" s="933"/>
      <c r="AA119" s="933"/>
      <c r="AB119" s="933"/>
      <c r="AC119" s="933"/>
      <c r="AD119" s="933"/>
      <c r="AE119" s="933"/>
      <c r="AF119" s="933"/>
      <c r="AG119" s="933"/>
      <c r="AH119" s="933"/>
    </row>
    <row r="120" spans="1:34">
      <c r="A120" s="1136"/>
      <c r="B120" s="931" t="s">
        <v>1627</v>
      </c>
      <c r="C120" s="1137"/>
      <c r="D120" s="935"/>
      <c r="E120" s="935"/>
      <c r="F120" s="935"/>
      <c r="G120" s="935"/>
      <c r="H120" s="935"/>
      <c r="I120" s="935"/>
      <c r="J120" s="935"/>
      <c r="K120" s="932"/>
      <c r="L120" s="932"/>
      <c r="M120" s="932"/>
      <c r="N120" s="934" t="s">
        <v>1655</v>
      </c>
      <c r="O120" s="933"/>
      <c r="P120" s="933"/>
      <c r="Q120" s="933"/>
      <c r="R120" s="935"/>
      <c r="S120" s="935"/>
      <c r="T120" s="935"/>
      <c r="U120" s="935"/>
      <c r="V120" s="935"/>
      <c r="W120" s="935"/>
      <c r="X120" s="935"/>
      <c r="Y120" s="935"/>
      <c r="Z120" s="935"/>
      <c r="AA120" s="935"/>
      <c r="AB120" s="935"/>
      <c r="AC120" s="935"/>
      <c r="AD120" s="935"/>
      <c r="AE120" s="935"/>
      <c r="AF120" s="935"/>
      <c r="AG120" s="935"/>
      <c r="AH120" s="935"/>
    </row>
    <row r="121" spans="1:34">
      <c r="A121" s="1136"/>
      <c r="B121" s="931" t="s">
        <v>1628</v>
      </c>
      <c r="C121" s="1137"/>
      <c r="D121" s="933"/>
      <c r="E121" s="933"/>
      <c r="F121" s="933"/>
      <c r="G121" s="933"/>
      <c r="H121" s="933"/>
      <c r="I121" s="933"/>
      <c r="J121" s="932"/>
      <c r="K121" s="932"/>
      <c r="L121" s="933"/>
      <c r="M121" s="932"/>
      <c r="N121" s="933"/>
      <c r="O121" s="934" t="s">
        <v>1655</v>
      </c>
      <c r="P121" s="933"/>
      <c r="Q121" s="933"/>
      <c r="R121" s="933"/>
      <c r="S121" s="933"/>
      <c r="T121" s="933"/>
      <c r="U121" s="933"/>
      <c r="V121" s="933"/>
      <c r="W121" s="933"/>
      <c r="X121" s="933"/>
      <c r="Y121" s="933"/>
      <c r="Z121" s="933"/>
      <c r="AA121" s="933"/>
      <c r="AB121" s="933"/>
      <c r="AC121" s="933"/>
      <c r="AD121" s="933"/>
      <c r="AE121" s="933"/>
      <c r="AF121" s="933"/>
      <c r="AG121" s="933"/>
      <c r="AH121" s="933"/>
    </row>
    <row r="122" spans="1:34">
      <c r="A122" s="1136"/>
      <c r="B122" s="931" t="s">
        <v>1629</v>
      </c>
      <c r="C122" s="1137"/>
      <c r="D122" s="935"/>
      <c r="E122" s="935"/>
      <c r="F122" s="935"/>
      <c r="G122" s="935"/>
      <c r="H122" s="935"/>
      <c r="I122" s="935"/>
      <c r="J122" s="935"/>
      <c r="K122" s="932"/>
      <c r="L122" s="933"/>
      <c r="M122" s="932"/>
      <c r="N122" s="932"/>
      <c r="O122" s="932"/>
      <c r="P122" s="934" t="s">
        <v>1655</v>
      </c>
      <c r="Q122" s="933"/>
      <c r="R122" s="933"/>
      <c r="S122" s="933"/>
      <c r="T122" s="935"/>
      <c r="U122" s="935"/>
      <c r="V122" s="935"/>
      <c r="W122" s="935"/>
      <c r="X122" s="935"/>
      <c r="Y122" s="935"/>
      <c r="Z122" s="935"/>
      <c r="AA122" s="935"/>
      <c r="AB122" s="935"/>
      <c r="AC122" s="935"/>
      <c r="AD122" s="935"/>
      <c r="AE122" s="935"/>
      <c r="AF122" s="935"/>
      <c r="AG122" s="935"/>
      <c r="AH122" s="935"/>
    </row>
    <row r="123" spans="1:34">
      <c r="A123" s="1136"/>
      <c r="B123" s="931" t="s">
        <v>1630</v>
      </c>
      <c r="C123" s="1137"/>
      <c r="D123" s="935"/>
      <c r="E123" s="935"/>
      <c r="F123" s="935"/>
      <c r="G123" s="935"/>
      <c r="H123" s="935"/>
      <c r="I123" s="935"/>
      <c r="J123" s="935"/>
      <c r="K123" s="932"/>
      <c r="L123" s="933"/>
      <c r="M123" s="935"/>
      <c r="N123" s="935"/>
      <c r="O123" s="932"/>
      <c r="P123" s="933"/>
      <c r="Q123" s="934" t="s">
        <v>1655</v>
      </c>
      <c r="R123" s="933"/>
      <c r="S123" s="933"/>
      <c r="T123" s="933"/>
      <c r="U123" s="935"/>
      <c r="V123" s="935"/>
      <c r="W123" s="935"/>
      <c r="X123" s="935"/>
      <c r="Y123" s="935"/>
      <c r="Z123" s="935"/>
      <c r="AA123" s="935"/>
      <c r="AB123" s="935"/>
      <c r="AC123" s="935"/>
      <c r="AD123" s="935"/>
      <c r="AE123" s="935"/>
      <c r="AF123" s="935"/>
      <c r="AG123" s="935"/>
      <c r="AH123" s="935"/>
    </row>
    <row r="124" spans="1:34">
      <c r="A124" s="1114"/>
      <c r="B124" s="1265"/>
      <c r="C124" s="1127">
        <v>42401</v>
      </c>
      <c r="D124" s="936" t="s">
        <v>1612</v>
      </c>
      <c r="E124" s="936" t="s">
        <v>1613</v>
      </c>
      <c r="F124" s="936" t="s">
        <v>1614</v>
      </c>
      <c r="G124" s="936" t="s">
        <v>1615</v>
      </c>
      <c r="H124" s="978" t="s">
        <v>1616</v>
      </c>
      <c r="I124" s="978" t="s">
        <v>1617</v>
      </c>
      <c r="J124" s="936" t="s">
        <v>1611</v>
      </c>
      <c r="K124" s="936" t="s">
        <v>1612</v>
      </c>
      <c r="L124" s="936" t="s">
        <v>1613</v>
      </c>
      <c r="M124" s="936" t="s">
        <v>1614</v>
      </c>
      <c r="N124" s="936" t="s">
        <v>1615</v>
      </c>
      <c r="O124" s="978" t="s">
        <v>1616</v>
      </c>
      <c r="P124" s="978" t="s">
        <v>1617</v>
      </c>
      <c r="Q124" s="936" t="s">
        <v>1611</v>
      </c>
      <c r="R124" s="936" t="s">
        <v>1612</v>
      </c>
      <c r="S124" s="936" t="s">
        <v>1613</v>
      </c>
      <c r="T124" s="936" t="s">
        <v>1614</v>
      </c>
      <c r="U124" s="936" t="s">
        <v>1615</v>
      </c>
      <c r="V124" s="978" t="s">
        <v>1616</v>
      </c>
      <c r="W124" s="978" t="s">
        <v>1617</v>
      </c>
      <c r="X124" s="978" t="s">
        <v>1611</v>
      </c>
      <c r="Y124" s="936" t="s">
        <v>1612</v>
      </c>
      <c r="Z124" s="936" t="s">
        <v>1613</v>
      </c>
      <c r="AA124" s="936" t="s">
        <v>1614</v>
      </c>
      <c r="AB124" s="936" t="s">
        <v>1615</v>
      </c>
      <c r="AC124" s="978" t="s">
        <v>1616</v>
      </c>
      <c r="AD124" s="978" t="s">
        <v>1617</v>
      </c>
      <c r="AE124" s="936" t="s">
        <v>1611</v>
      </c>
      <c r="AF124" s="936" t="s">
        <v>1612</v>
      </c>
      <c r="AG124" s="937"/>
      <c r="AH124" s="936"/>
    </row>
    <row r="125" spans="1:34">
      <c r="A125" s="1116"/>
      <c r="B125" s="1266"/>
      <c r="C125" s="1138"/>
      <c r="D125" s="938">
        <v>1</v>
      </c>
      <c r="E125" s="936">
        <v>2</v>
      </c>
      <c r="F125" s="936">
        <v>3</v>
      </c>
      <c r="G125" s="936">
        <v>4</v>
      </c>
      <c r="H125" s="978">
        <v>5</v>
      </c>
      <c r="I125" s="978">
        <v>6</v>
      </c>
      <c r="J125" s="936">
        <v>7</v>
      </c>
      <c r="K125" s="936">
        <v>8</v>
      </c>
      <c r="L125" s="936">
        <v>9</v>
      </c>
      <c r="M125" s="936">
        <v>10</v>
      </c>
      <c r="N125" s="936">
        <v>11</v>
      </c>
      <c r="O125" s="978">
        <v>12</v>
      </c>
      <c r="P125" s="978">
        <v>13</v>
      </c>
      <c r="Q125" s="936">
        <v>14</v>
      </c>
      <c r="R125" s="936">
        <v>15</v>
      </c>
      <c r="S125" s="936">
        <v>16</v>
      </c>
      <c r="T125" s="936">
        <v>17</v>
      </c>
      <c r="U125" s="936">
        <v>18</v>
      </c>
      <c r="V125" s="978">
        <v>19</v>
      </c>
      <c r="W125" s="978">
        <v>20</v>
      </c>
      <c r="X125" s="978">
        <v>21</v>
      </c>
      <c r="Y125" s="936">
        <v>22</v>
      </c>
      <c r="Z125" s="936">
        <v>23</v>
      </c>
      <c r="AA125" s="936">
        <v>24</v>
      </c>
      <c r="AB125" s="936">
        <v>25</v>
      </c>
      <c r="AC125" s="978">
        <v>26</v>
      </c>
      <c r="AD125" s="978">
        <v>27</v>
      </c>
      <c r="AE125" s="936">
        <v>28</v>
      </c>
      <c r="AF125" s="936">
        <v>29</v>
      </c>
      <c r="AG125" s="936"/>
      <c r="AH125" s="936"/>
    </row>
    <row r="126" spans="1:34">
      <c r="A126" s="1124">
        <v>12</v>
      </c>
      <c r="B126" s="931" t="s">
        <v>1609</v>
      </c>
      <c r="C126" s="1125">
        <v>42401</v>
      </c>
      <c r="D126" s="934" t="s">
        <v>1656</v>
      </c>
      <c r="E126" s="933"/>
      <c r="F126" s="933"/>
      <c r="G126" s="933"/>
      <c r="H126" s="933"/>
      <c r="I126" s="935"/>
      <c r="J126" s="935"/>
      <c r="K126" s="935"/>
      <c r="L126" s="935"/>
      <c r="M126" s="935"/>
      <c r="N126" s="935"/>
      <c r="O126" s="935"/>
      <c r="P126" s="935"/>
      <c r="Q126" s="935"/>
      <c r="R126" s="935"/>
      <c r="S126" s="935"/>
      <c r="T126" s="932"/>
      <c r="U126" s="935"/>
      <c r="V126" s="933"/>
      <c r="W126" s="935"/>
      <c r="X126" s="935"/>
      <c r="Y126" s="935"/>
      <c r="Z126" s="935"/>
      <c r="AA126" s="935"/>
      <c r="AB126" s="935"/>
      <c r="AC126" s="935"/>
      <c r="AD126" s="935"/>
      <c r="AE126" s="935"/>
      <c r="AF126" s="935"/>
      <c r="AG126" s="935"/>
      <c r="AH126" s="935"/>
    </row>
    <row r="127" spans="1:34">
      <c r="A127" s="1124"/>
      <c r="B127" s="931" t="s">
        <v>1622</v>
      </c>
      <c r="C127" s="1126"/>
      <c r="D127" s="932"/>
      <c r="E127" s="934" t="s">
        <v>1656</v>
      </c>
      <c r="F127" s="933"/>
      <c r="G127" s="933"/>
      <c r="H127" s="933"/>
      <c r="I127" s="933"/>
      <c r="J127" s="933"/>
      <c r="K127" s="933"/>
      <c r="L127" s="935"/>
      <c r="M127" s="935"/>
      <c r="N127" s="935"/>
      <c r="O127" s="935"/>
      <c r="P127" s="935"/>
      <c r="Q127" s="935"/>
      <c r="R127" s="935"/>
      <c r="S127" s="935"/>
      <c r="T127" s="932"/>
      <c r="U127" s="935"/>
      <c r="V127" s="933"/>
      <c r="W127" s="935"/>
      <c r="X127" s="935"/>
      <c r="Y127" s="935"/>
      <c r="Z127" s="935"/>
      <c r="AA127" s="935"/>
      <c r="AB127" s="935"/>
      <c r="AC127" s="935"/>
      <c r="AD127" s="935"/>
      <c r="AE127" s="935"/>
      <c r="AF127" s="935"/>
      <c r="AG127" s="935"/>
      <c r="AH127" s="935"/>
    </row>
    <row r="128" spans="1:34">
      <c r="A128" s="1124"/>
      <c r="B128" s="931" t="s">
        <v>1623</v>
      </c>
      <c r="C128" s="1126"/>
      <c r="D128" s="932"/>
      <c r="E128" s="933"/>
      <c r="F128" s="934" t="s">
        <v>1656</v>
      </c>
      <c r="G128" s="932"/>
      <c r="H128" s="932"/>
      <c r="I128" s="933"/>
      <c r="J128" s="932"/>
      <c r="K128" s="933"/>
      <c r="L128" s="933"/>
      <c r="M128" s="935"/>
      <c r="N128" s="935"/>
      <c r="O128" s="935"/>
      <c r="P128" s="935"/>
      <c r="Q128" s="935"/>
      <c r="R128" s="935"/>
      <c r="S128" s="935"/>
      <c r="T128" s="932"/>
      <c r="U128" s="935"/>
      <c r="V128" s="933"/>
      <c r="W128" s="935"/>
      <c r="X128" s="935"/>
      <c r="Y128" s="935"/>
      <c r="Z128" s="935"/>
      <c r="AA128" s="935"/>
      <c r="AB128" s="935"/>
      <c r="AC128" s="935"/>
      <c r="AD128" s="935"/>
      <c r="AE128" s="935"/>
      <c r="AF128" s="935"/>
      <c r="AG128" s="935"/>
      <c r="AH128" s="935"/>
    </row>
    <row r="129" spans="1:34">
      <c r="A129" s="1124"/>
      <c r="B129" s="931" t="s">
        <v>1624</v>
      </c>
      <c r="C129" s="1126"/>
      <c r="D129" s="932"/>
      <c r="E129" s="933"/>
      <c r="F129" s="933"/>
      <c r="G129" s="932"/>
      <c r="H129" s="932"/>
      <c r="I129" s="932"/>
      <c r="J129" s="934" t="s">
        <v>1656</v>
      </c>
      <c r="K129" s="933"/>
      <c r="L129" s="933"/>
      <c r="M129" s="935"/>
      <c r="N129" s="935"/>
      <c r="O129" s="935"/>
      <c r="P129" s="935"/>
      <c r="Q129" s="935"/>
      <c r="R129" s="935"/>
      <c r="S129" s="935"/>
      <c r="T129" s="932"/>
      <c r="U129" s="935"/>
      <c r="V129" s="933"/>
      <c r="W129" s="935"/>
      <c r="X129" s="935"/>
      <c r="Y129" s="935"/>
      <c r="Z129" s="935"/>
      <c r="AA129" s="935"/>
      <c r="AB129" s="935"/>
      <c r="AC129" s="935"/>
      <c r="AD129" s="935"/>
      <c r="AE129" s="935"/>
      <c r="AF129" s="935"/>
      <c r="AG129" s="935"/>
      <c r="AH129" s="935"/>
    </row>
    <row r="130" spans="1:34">
      <c r="A130" s="1124"/>
      <c r="B130" s="931" t="s">
        <v>1625</v>
      </c>
      <c r="C130" s="1126"/>
      <c r="D130" s="935"/>
      <c r="E130" s="935"/>
      <c r="F130" s="935"/>
      <c r="G130" s="932"/>
      <c r="H130" s="932"/>
      <c r="I130" s="933"/>
      <c r="J130" s="932"/>
      <c r="K130" s="934" t="s">
        <v>1656</v>
      </c>
      <c r="L130" s="932"/>
      <c r="M130" s="935"/>
      <c r="N130" s="935"/>
      <c r="O130" s="935"/>
      <c r="P130" s="935"/>
      <c r="Q130" s="935"/>
      <c r="R130" s="935"/>
      <c r="S130" s="935"/>
      <c r="T130" s="932"/>
      <c r="U130" s="935"/>
      <c r="V130" s="933"/>
      <c r="W130" s="935"/>
      <c r="X130" s="935"/>
      <c r="Y130" s="935"/>
      <c r="Z130" s="935"/>
      <c r="AA130" s="935"/>
      <c r="AB130" s="935"/>
      <c r="AC130" s="935"/>
      <c r="AD130" s="935"/>
      <c r="AE130" s="935"/>
      <c r="AF130" s="935"/>
      <c r="AG130" s="935"/>
      <c r="AH130" s="935"/>
    </row>
    <row r="131" spans="1:34">
      <c r="A131" s="1124"/>
      <c r="B131" s="931" t="s">
        <v>1626</v>
      </c>
      <c r="C131" s="1126"/>
      <c r="D131" s="935"/>
      <c r="E131" s="935"/>
      <c r="F131" s="935"/>
      <c r="G131" s="935"/>
      <c r="H131" s="932"/>
      <c r="I131" s="933"/>
      <c r="J131" s="935"/>
      <c r="K131" s="935"/>
      <c r="L131" s="934" t="s">
        <v>1656</v>
      </c>
      <c r="M131" s="933"/>
      <c r="N131" s="933"/>
      <c r="O131" s="933"/>
      <c r="P131" s="935"/>
      <c r="Q131" s="935"/>
      <c r="R131" s="935"/>
      <c r="S131" s="935"/>
      <c r="T131" s="932"/>
      <c r="U131" s="935"/>
      <c r="V131" s="933"/>
      <c r="W131" s="935"/>
      <c r="X131" s="935"/>
      <c r="Y131" s="935"/>
      <c r="Z131" s="935"/>
      <c r="AA131" s="935"/>
      <c r="AB131" s="935"/>
      <c r="AC131" s="935"/>
      <c r="AD131" s="935"/>
      <c r="AE131" s="935"/>
      <c r="AF131" s="935"/>
      <c r="AG131" s="935"/>
      <c r="AH131" s="935"/>
    </row>
    <row r="132" spans="1:34">
      <c r="A132" s="1124"/>
      <c r="B132" s="931" t="s">
        <v>1627</v>
      </c>
      <c r="C132" s="1126"/>
      <c r="D132" s="935"/>
      <c r="E132" s="935"/>
      <c r="F132" s="935"/>
      <c r="G132" s="935"/>
      <c r="H132" s="932"/>
      <c r="I132" s="933"/>
      <c r="J132" s="935"/>
      <c r="K132" s="935"/>
      <c r="L132" s="932"/>
      <c r="M132" s="933"/>
      <c r="N132" s="934" t="s">
        <v>1656</v>
      </c>
      <c r="O132" s="933"/>
      <c r="P132" s="933"/>
      <c r="Q132" s="933"/>
      <c r="R132" s="933"/>
      <c r="S132" s="935"/>
      <c r="T132" s="932"/>
      <c r="U132" s="935"/>
      <c r="V132" s="933"/>
      <c r="W132" s="935"/>
      <c r="X132" s="935"/>
      <c r="Y132" s="935"/>
      <c r="Z132" s="935"/>
      <c r="AA132" s="935"/>
      <c r="AB132" s="935"/>
      <c r="AC132" s="935"/>
      <c r="AD132" s="935"/>
      <c r="AE132" s="935"/>
      <c r="AF132" s="935"/>
      <c r="AG132" s="935"/>
      <c r="AH132" s="935"/>
    </row>
    <row r="133" spans="1:34">
      <c r="A133" s="1124"/>
      <c r="B133" s="931" t="s">
        <v>1628</v>
      </c>
      <c r="C133" s="1126"/>
      <c r="D133" s="935"/>
      <c r="E133" s="935"/>
      <c r="F133" s="935"/>
      <c r="G133" s="935"/>
      <c r="H133" s="935"/>
      <c r="I133" s="935"/>
      <c r="J133" s="935"/>
      <c r="K133" s="932"/>
      <c r="L133" s="933"/>
      <c r="M133" s="933"/>
      <c r="N133" s="932"/>
      <c r="O133" s="932"/>
      <c r="P133" s="933"/>
      <c r="Q133" s="934" t="s">
        <v>1656</v>
      </c>
      <c r="R133" s="933"/>
      <c r="S133" s="933"/>
      <c r="T133" s="932"/>
      <c r="U133" s="935"/>
      <c r="V133" s="933"/>
      <c r="W133" s="935"/>
      <c r="X133" s="935"/>
      <c r="Y133" s="935"/>
      <c r="Z133" s="935"/>
      <c r="AA133" s="935"/>
      <c r="AB133" s="935"/>
      <c r="AC133" s="935"/>
      <c r="AD133" s="935"/>
      <c r="AE133" s="935"/>
      <c r="AF133" s="935"/>
      <c r="AG133" s="935"/>
      <c r="AH133" s="935"/>
    </row>
    <row r="134" spans="1:34">
      <c r="A134" s="1124"/>
      <c r="B134" s="931" t="s">
        <v>1629</v>
      </c>
      <c r="C134" s="1126"/>
      <c r="D134" s="935"/>
      <c r="E134" s="935"/>
      <c r="F134" s="935"/>
      <c r="G134" s="935"/>
      <c r="H134" s="935"/>
      <c r="I134" s="935"/>
      <c r="J134" s="935"/>
      <c r="K134" s="932"/>
      <c r="L134" s="933"/>
      <c r="M134" s="933"/>
      <c r="N134" s="932"/>
      <c r="O134" s="932"/>
      <c r="P134" s="932"/>
      <c r="Q134" s="935"/>
      <c r="R134" s="934" t="s">
        <v>1656</v>
      </c>
      <c r="S134" s="933"/>
      <c r="T134" s="932"/>
      <c r="U134" s="935"/>
      <c r="V134" s="933"/>
      <c r="W134" s="935"/>
      <c r="X134" s="935"/>
      <c r="Y134" s="935"/>
      <c r="Z134" s="935"/>
      <c r="AA134" s="935"/>
      <c r="AB134" s="935"/>
      <c r="AC134" s="935"/>
      <c r="AD134" s="935"/>
      <c r="AE134" s="935"/>
      <c r="AF134" s="935"/>
      <c r="AG134" s="935"/>
      <c r="AH134" s="935"/>
    </row>
    <row r="135" spans="1:34">
      <c r="A135" s="1124"/>
      <c r="B135" s="931" t="s">
        <v>1630</v>
      </c>
      <c r="C135" s="1126"/>
      <c r="D135" s="935"/>
      <c r="E135" s="935"/>
      <c r="F135" s="935"/>
      <c r="G135" s="935"/>
      <c r="H135" s="935"/>
      <c r="I135" s="935"/>
      <c r="J135" s="935"/>
      <c r="K135" s="935"/>
      <c r="L135" s="935"/>
      <c r="M135" s="935"/>
      <c r="N135" s="932"/>
      <c r="O135" s="932"/>
      <c r="P135" s="933"/>
      <c r="Q135" s="932"/>
      <c r="R135" s="932"/>
      <c r="S135" s="934" t="s">
        <v>1656</v>
      </c>
      <c r="T135" s="933"/>
      <c r="U135" s="935"/>
      <c r="V135" s="933"/>
      <c r="W135" s="935"/>
      <c r="X135" s="935"/>
      <c r="Y135" s="935"/>
      <c r="Z135" s="935"/>
      <c r="AA135" s="935"/>
      <c r="AB135" s="935"/>
      <c r="AC135" s="935"/>
      <c r="AD135" s="935"/>
      <c r="AE135" s="935"/>
      <c r="AF135" s="935"/>
      <c r="AG135" s="935"/>
      <c r="AH135" s="935"/>
    </row>
    <row r="136" spans="1:34" ht="5.25" customHeight="1">
      <c r="A136" s="903"/>
      <c r="B136" s="904"/>
      <c r="C136" s="905"/>
      <c r="D136" s="661"/>
      <c r="E136" s="661"/>
      <c r="F136" s="906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</row>
    <row r="137" spans="1:34">
      <c r="B137" s="247" t="s">
        <v>1690</v>
      </c>
      <c r="C137" s="896"/>
    </row>
    <row r="156" spans="1:34" ht="15.75">
      <c r="A156" s="1117" t="s">
        <v>3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  <c r="X156" s="1117"/>
      <c r="Y156" s="1117"/>
      <c r="Z156" s="1117"/>
      <c r="AA156" s="1117"/>
      <c r="AB156" s="1117"/>
      <c r="AC156" s="1117"/>
      <c r="AD156" s="1117"/>
      <c r="AE156" s="1117"/>
      <c r="AF156" s="1117"/>
      <c r="AG156" s="1117"/>
      <c r="AH156" s="1117"/>
    </row>
    <row r="157" spans="1:34" ht="15.75">
      <c r="A157" s="1117" t="s">
        <v>1586</v>
      </c>
      <c r="B157" s="1117"/>
      <c r="C157" s="1117"/>
      <c r="D157" s="1117"/>
      <c r="E157" s="1117"/>
      <c r="F157" s="1117"/>
      <c r="G157" s="1117"/>
      <c r="H157" s="1117"/>
      <c r="I157" s="1117"/>
      <c r="J157" s="1117"/>
      <c r="K157" s="1117"/>
      <c r="L157" s="1117"/>
      <c r="M157" s="1117"/>
      <c r="N157" s="1117"/>
      <c r="O157" s="1117"/>
      <c r="P157" s="1117"/>
      <c r="Q157" s="1117"/>
      <c r="R157" s="1117"/>
      <c r="S157" s="1117"/>
      <c r="T157" s="1117"/>
      <c r="U157" s="1117"/>
      <c r="V157" s="1117"/>
      <c r="W157" s="1117"/>
      <c r="X157" s="1117"/>
      <c r="Y157" s="1117"/>
      <c r="Z157" s="1117"/>
      <c r="AA157" s="1117"/>
      <c r="AB157" s="1117"/>
      <c r="AC157" s="1117"/>
      <c r="AD157" s="1117"/>
      <c r="AE157" s="1117"/>
      <c r="AF157" s="1117"/>
      <c r="AG157" s="1117"/>
      <c r="AH157" s="1117"/>
    </row>
    <row r="158" spans="1:34" ht="15.75">
      <c r="A158" s="1117" t="s">
        <v>1666</v>
      </c>
      <c r="B158" s="1117"/>
      <c r="C158" s="1117"/>
      <c r="D158" s="1117"/>
      <c r="E158" s="1117"/>
      <c r="F158" s="1117"/>
      <c r="G158" s="1117"/>
      <c r="H158" s="1117"/>
      <c r="I158" s="1117"/>
      <c r="J158" s="1117"/>
      <c r="K158" s="1117"/>
      <c r="L158" s="1117"/>
      <c r="M158" s="1117"/>
      <c r="N158" s="1117"/>
      <c r="O158" s="1117"/>
      <c r="P158" s="1117"/>
      <c r="Q158" s="1117"/>
      <c r="R158" s="1117"/>
      <c r="S158" s="1117"/>
      <c r="T158" s="1117"/>
      <c r="U158" s="1117"/>
      <c r="V158" s="1117"/>
      <c r="W158" s="1117"/>
      <c r="X158" s="1117"/>
      <c r="Y158" s="1117"/>
      <c r="Z158" s="1117"/>
      <c r="AA158" s="1117"/>
      <c r="AB158" s="1117"/>
      <c r="AC158" s="1117"/>
      <c r="AD158" s="1117"/>
      <c r="AE158" s="1117"/>
      <c r="AF158" s="1117"/>
      <c r="AG158" s="1117"/>
      <c r="AH158" s="1117"/>
    </row>
    <row r="159" spans="1:34" ht="15.75">
      <c r="A159" s="1117" t="s">
        <v>1587</v>
      </c>
      <c r="B159" s="1117"/>
      <c r="C159" s="1117"/>
      <c r="D159" s="1117"/>
      <c r="E159" s="1117"/>
      <c r="F159" s="1117"/>
      <c r="G159" s="1117"/>
      <c r="H159" s="1117"/>
      <c r="I159" s="1117"/>
      <c r="J159" s="1117"/>
      <c r="K159" s="1117"/>
      <c r="L159" s="1117"/>
      <c r="M159" s="1117"/>
      <c r="N159" s="1117"/>
      <c r="O159" s="1117"/>
      <c r="P159" s="1117"/>
      <c r="Q159" s="1117"/>
      <c r="R159" s="1117"/>
      <c r="S159" s="1117"/>
      <c r="T159" s="1117"/>
      <c r="U159" s="1117"/>
      <c r="V159" s="1117"/>
      <c r="W159" s="1117"/>
      <c r="X159" s="1117"/>
      <c r="Y159" s="1117"/>
      <c r="Z159" s="1117"/>
      <c r="AA159" s="1117"/>
      <c r="AB159" s="1117"/>
      <c r="AC159" s="1117"/>
      <c r="AD159" s="1117"/>
      <c r="AE159" s="1117"/>
      <c r="AF159" s="1117"/>
      <c r="AG159" s="1117"/>
      <c r="AH159" s="1117"/>
    </row>
    <row r="160" spans="1:34" ht="15.75">
      <c r="A160" s="1117" t="s">
        <v>1667</v>
      </c>
      <c r="B160" s="1117"/>
      <c r="C160" s="1117"/>
      <c r="D160" s="1117"/>
      <c r="E160" s="1117"/>
      <c r="F160" s="1117"/>
      <c r="G160" s="1117"/>
      <c r="H160" s="1117"/>
      <c r="I160" s="1117"/>
      <c r="J160" s="1117"/>
      <c r="K160" s="1117"/>
      <c r="L160" s="1117"/>
      <c r="M160" s="1117"/>
      <c r="N160" s="1117"/>
      <c r="O160" s="1117"/>
      <c r="P160" s="1117"/>
      <c r="Q160" s="1117"/>
      <c r="R160" s="1117"/>
      <c r="S160" s="1117"/>
      <c r="T160" s="1117"/>
      <c r="U160" s="1117"/>
      <c r="V160" s="1117"/>
      <c r="W160" s="1117"/>
      <c r="X160" s="1117"/>
      <c r="Y160" s="1117"/>
      <c r="Z160" s="1117"/>
      <c r="AA160" s="1117"/>
      <c r="AB160" s="1117"/>
      <c r="AC160" s="1117"/>
      <c r="AD160" s="1117"/>
      <c r="AE160" s="1117"/>
      <c r="AF160" s="1117"/>
      <c r="AG160" s="1117"/>
      <c r="AH160" s="1117"/>
    </row>
    <row r="161" spans="1:34" ht="15.75">
      <c r="A161" s="915" t="s">
        <v>1608</v>
      </c>
      <c r="B161" s="970"/>
      <c r="C161" s="970"/>
      <c r="D161" s="970"/>
      <c r="E161" s="970"/>
      <c r="F161" s="970"/>
      <c r="G161" s="970"/>
      <c r="H161" s="970"/>
      <c r="I161" s="970"/>
      <c r="J161" s="970"/>
      <c r="K161" s="970"/>
      <c r="L161" s="970"/>
      <c r="M161" s="970"/>
      <c r="N161" s="970"/>
      <c r="O161" s="970"/>
      <c r="P161" s="970"/>
      <c r="Q161" s="970"/>
      <c r="R161" s="970"/>
      <c r="S161" s="970"/>
      <c r="T161" s="970"/>
      <c r="U161" s="970"/>
      <c r="V161" s="970"/>
      <c r="W161" s="970"/>
      <c r="X161" s="970"/>
      <c r="Y161" s="970"/>
      <c r="Z161" s="970"/>
      <c r="AA161" s="970"/>
      <c r="AB161" s="970"/>
      <c r="AC161" s="970"/>
      <c r="AD161" s="970"/>
      <c r="AE161" s="970"/>
      <c r="AF161" s="970"/>
      <c r="AG161" s="970"/>
      <c r="AH161" s="970"/>
    </row>
    <row r="162" spans="1:34" ht="15.75">
      <c r="A162" s="902" t="s">
        <v>1681</v>
      </c>
      <c r="J162" s="970"/>
      <c r="K162" s="970"/>
      <c r="L162" s="970"/>
      <c r="M162" s="970"/>
      <c r="N162" s="970"/>
      <c r="O162" s="970"/>
      <c r="P162" s="970"/>
      <c r="Q162" s="970"/>
      <c r="R162" s="970"/>
      <c r="S162" s="970"/>
      <c r="T162" s="970"/>
      <c r="U162" s="970"/>
      <c r="V162" s="970"/>
      <c r="W162" s="970"/>
      <c r="X162" s="970"/>
      <c r="Y162" s="970"/>
      <c r="Z162" s="970"/>
      <c r="AA162" s="970"/>
      <c r="AB162" s="970"/>
      <c r="AC162" s="970"/>
      <c r="AD162" s="970"/>
      <c r="AE162" s="970"/>
      <c r="AF162" s="970"/>
      <c r="AG162" s="970"/>
      <c r="AH162" s="970"/>
    </row>
    <row r="163" spans="1:34">
      <c r="A163" s="1130" t="s">
        <v>129</v>
      </c>
      <c r="B163" s="1104" t="s">
        <v>1610</v>
      </c>
      <c r="C163" s="955" t="s">
        <v>1618</v>
      </c>
      <c r="D163" s="1276" t="s">
        <v>1619</v>
      </c>
      <c r="E163" s="1276"/>
      <c r="F163" s="1276"/>
      <c r="G163" s="1276"/>
      <c r="H163" s="1276"/>
      <c r="I163" s="1276"/>
      <c r="J163" s="1276"/>
      <c r="K163" s="1276"/>
      <c r="L163" s="1276"/>
      <c r="M163" s="1276"/>
      <c r="N163" s="1276"/>
      <c r="O163" s="1276"/>
      <c r="P163" s="1276"/>
      <c r="Q163" s="1276"/>
      <c r="R163" s="1276"/>
      <c r="S163" s="1276"/>
      <c r="T163" s="1276"/>
      <c r="U163" s="1276"/>
      <c r="V163" s="1276"/>
      <c r="W163" s="1276"/>
      <c r="X163" s="1276"/>
      <c r="Y163" s="1276"/>
      <c r="Z163" s="1276"/>
      <c r="AA163" s="1276"/>
      <c r="AB163" s="1276"/>
      <c r="AC163" s="1276"/>
      <c r="AD163" s="1276"/>
      <c r="AE163" s="1276"/>
      <c r="AF163" s="1276"/>
      <c r="AG163" s="1276"/>
      <c r="AH163" s="1276"/>
    </row>
    <row r="164" spans="1:34">
      <c r="A164" s="1131"/>
      <c r="B164" s="1270"/>
      <c r="C164" s="1141">
        <v>42370</v>
      </c>
      <c r="D164" s="954" t="s">
        <v>1616</v>
      </c>
      <c r="E164" s="954" t="s">
        <v>1617</v>
      </c>
      <c r="F164" s="894" t="s">
        <v>1611</v>
      </c>
      <c r="G164" s="894" t="s">
        <v>1612</v>
      </c>
      <c r="H164" s="894" t="s">
        <v>1613</v>
      </c>
      <c r="I164" s="894" t="s">
        <v>1614</v>
      </c>
      <c r="J164" s="894" t="s">
        <v>1615</v>
      </c>
      <c r="K164" s="954" t="s">
        <v>1616</v>
      </c>
      <c r="L164" s="954" t="s">
        <v>1617</v>
      </c>
      <c r="M164" s="894" t="s">
        <v>1611</v>
      </c>
      <c r="N164" s="894" t="s">
        <v>1612</v>
      </c>
      <c r="O164" s="894" t="s">
        <v>1613</v>
      </c>
      <c r="P164" s="894" t="s">
        <v>1614</v>
      </c>
      <c r="Q164" s="894" t="s">
        <v>1615</v>
      </c>
      <c r="R164" s="954" t="s">
        <v>1616</v>
      </c>
      <c r="S164" s="954" t="s">
        <v>1617</v>
      </c>
      <c r="T164" s="894" t="s">
        <v>1611</v>
      </c>
      <c r="U164" s="894" t="s">
        <v>1612</v>
      </c>
      <c r="V164" s="894" t="s">
        <v>1613</v>
      </c>
      <c r="W164" s="894" t="s">
        <v>1614</v>
      </c>
      <c r="X164" s="894" t="s">
        <v>1615</v>
      </c>
      <c r="Y164" s="954" t="s">
        <v>1616</v>
      </c>
      <c r="Z164" s="954" t="s">
        <v>1617</v>
      </c>
      <c r="AA164" s="894" t="s">
        <v>1611</v>
      </c>
      <c r="AB164" s="894" t="s">
        <v>1612</v>
      </c>
      <c r="AC164" s="894" t="s">
        <v>1613</v>
      </c>
      <c r="AD164" s="894" t="s">
        <v>1614</v>
      </c>
      <c r="AE164" s="894" t="s">
        <v>1615</v>
      </c>
      <c r="AF164" s="954" t="s">
        <v>1616</v>
      </c>
      <c r="AG164" s="954" t="s">
        <v>1617</v>
      </c>
      <c r="AH164" s="894" t="s">
        <v>1611</v>
      </c>
    </row>
    <row r="165" spans="1:34">
      <c r="A165" s="1132"/>
      <c r="B165" s="1105"/>
      <c r="C165" s="1142"/>
      <c r="D165" s="968">
        <v>1</v>
      </c>
      <c r="E165" s="954">
        <v>2</v>
      </c>
      <c r="F165" s="894">
        <v>3</v>
      </c>
      <c r="G165" s="894">
        <v>4</v>
      </c>
      <c r="H165" s="894">
        <v>5</v>
      </c>
      <c r="I165" s="894">
        <v>6</v>
      </c>
      <c r="J165" s="894">
        <v>7</v>
      </c>
      <c r="K165" s="954">
        <v>8</v>
      </c>
      <c r="L165" s="954">
        <v>9</v>
      </c>
      <c r="M165" s="894">
        <v>10</v>
      </c>
      <c r="N165" s="894">
        <v>11</v>
      </c>
      <c r="O165" s="894">
        <v>12</v>
      </c>
      <c r="P165" s="894">
        <v>13</v>
      </c>
      <c r="Q165" s="894">
        <v>14</v>
      </c>
      <c r="R165" s="954">
        <v>15</v>
      </c>
      <c r="S165" s="954">
        <v>16</v>
      </c>
      <c r="T165" s="894">
        <v>17</v>
      </c>
      <c r="U165" s="894">
        <v>18</v>
      </c>
      <c r="V165" s="894">
        <v>19</v>
      </c>
      <c r="W165" s="894">
        <v>20</v>
      </c>
      <c r="X165" s="894">
        <v>21</v>
      </c>
      <c r="Y165" s="954">
        <v>22</v>
      </c>
      <c r="Z165" s="954">
        <v>23</v>
      </c>
      <c r="AA165" s="894">
        <v>24</v>
      </c>
      <c r="AB165" s="894">
        <v>25</v>
      </c>
      <c r="AC165" s="894">
        <v>26</v>
      </c>
      <c r="AD165" s="894">
        <v>27</v>
      </c>
      <c r="AE165" s="894">
        <v>28</v>
      </c>
      <c r="AF165" s="954">
        <v>29</v>
      </c>
      <c r="AG165" s="954">
        <v>30</v>
      </c>
      <c r="AH165" s="894">
        <v>31</v>
      </c>
    </row>
    <row r="166" spans="1:34">
      <c r="A166" s="1136">
        <v>11</v>
      </c>
      <c r="B166" s="931" t="s">
        <v>1609</v>
      </c>
      <c r="C166" s="1127">
        <v>42370</v>
      </c>
      <c r="D166" s="932"/>
      <c r="E166" s="933"/>
      <c r="F166" s="934" t="s">
        <v>1655</v>
      </c>
      <c r="G166" s="933"/>
      <c r="H166" s="933"/>
      <c r="I166" s="933"/>
      <c r="J166" s="933"/>
      <c r="K166" s="933"/>
      <c r="L166" s="933"/>
      <c r="M166" s="933"/>
      <c r="N166" s="933"/>
      <c r="O166" s="933"/>
      <c r="P166" s="933"/>
      <c r="Q166" s="933"/>
      <c r="R166" s="933"/>
      <c r="S166" s="933"/>
      <c r="T166" s="933"/>
      <c r="U166" s="933"/>
      <c r="V166" s="933"/>
      <c r="W166" s="933"/>
      <c r="X166" s="933"/>
      <c r="Y166" s="933"/>
      <c r="Z166" s="933"/>
      <c r="AA166" s="933"/>
      <c r="AB166" s="933"/>
      <c r="AC166" s="933"/>
      <c r="AD166" s="933"/>
      <c r="AE166" s="933"/>
      <c r="AF166" s="933"/>
      <c r="AG166" s="933"/>
      <c r="AH166" s="933"/>
    </row>
    <row r="167" spans="1:34">
      <c r="A167" s="1136"/>
      <c r="B167" s="931" t="s">
        <v>1622</v>
      </c>
      <c r="C167" s="1137"/>
      <c r="D167" s="932"/>
      <c r="E167" s="932"/>
      <c r="F167" s="932"/>
      <c r="G167" s="934" t="s">
        <v>1655</v>
      </c>
      <c r="H167" s="932"/>
      <c r="I167" s="933"/>
      <c r="J167" s="933"/>
      <c r="K167" s="933"/>
      <c r="L167" s="933"/>
      <c r="M167" s="933"/>
      <c r="N167" s="933"/>
      <c r="O167" s="933"/>
      <c r="P167" s="933"/>
      <c r="Q167" s="933"/>
      <c r="R167" s="933"/>
      <c r="S167" s="933"/>
      <c r="T167" s="933"/>
      <c r="U167" s="933"/>
      <c r="V167" s="933"/>
      <c r="W167" s="933"/>
      <c r="X167" s="933"/>
      <c r="Y167" s="933"/>
      <c r="Z167" s="933"/>
      <c r="AA167" s="933"/>
      <c r="AB167" s="933"/>
      <c r="AC167" s="933"/>
      <c r="AD167" s="933"/>
      <c r="AE167" s="933"/>
      <c r="AF167" s="933"/>
      <c r="AG167" s="933"/>
      <c r="AH167" s="933"/>
    </row>
    <row r="168" spans="1:34">
      <c r="A168" s="1136"/>
      <c r="B168" s="931" t="s">
        <v>1623</v>
      </c>
      <c r="C168" s="1137"/>
      <c r="D168" s="932"/>
      <c r="E168" s="933"/>
      <c r="F168" s="935"/>
      <c r="G168" s="935"/>
      <c r="H168" s="934" t="s">
        <v>1655</v>
      </c>
      <c r="I168" s="933"/>
      <c r="J168" s="933"/>
      <c r="K168" s="933"/>
      <c r="L168" s="933"/>
      <c r="M168" s="933"/>
      <c r="N168" s="933"/>
      <c r="O168" s="933"/>
      <c r="P168" s="933"/>
      <c r="Q168" s="933"/>
      <c r="R168" s="933"/>
      <c r="S168" s="933"/>
      <c r="T168" s="933"/>
      <c r="U168" s="933"/>
      <c r="V168" s="933"/>
      <c r="W168" s="933"/>
      <c r="X168" s="933"/>
      <c r="Y168" s="933"/>
      <c r="Z168" s="933"/>
      <c r="AA168" s="933"/>
      <c r="AB168" s="933"/>
      <c r="AC168" s="933"/>
      <c r="AD168" s="933"/>
      <c r="AE168" s="933"/>
      <c r="AF168" s="933"/>
      <c r="AG168" s="933"/>
      <c r="AH168" s="933"/>
    </row>
    <row r="169" spans="1:34">
      <c r="A169" s="1136"/>
      <c r="B169" s="931" t="s">
        <v>1624</v>
      </c>
      <c r="C169" s="1137"/>
      <c r="D169" s="932"/>
      <c r="E169" s="933"/>
      <c r="F169" s="932"/>
      <c r="G169" s="932"/>
      <c r="H169" s="932"/>
      <c r="I169" s="934" t="s">
        <v>1655</v>
      </c>
      <c r="J169" s="933"/>
      <c r="K169" s="933"/>
      <c r="L169" s="933"/>
      <c r="M169" s="933"/>
      <c r="N169" s="933"/>
      <c r="O169" s="933"/>
      <c r="P169" s="933"/>
      <c r="Q169" s="933"/>
      <c r="R169" s="933"/>
      <c r="S169" s="933"/>
      <c r="T169" s="933"/>
      <c r="U169" s="933"/>
      <c r="V169" s="933"/>
      <c r="W169" s="933"/>
      <c r="X169" s="933"/>
      <c r="Y169" s="933"/>
      <c r="Z169" s="933"/>
      <c r="AA169" s="933"/>
      <c r="AB169" s="933"/>
      <c r="AC169" s="933"/>
      <c r="AD169" s="933"/>
      <c r="AE169" s="933"/>
      <c r="AF169" s="933"/>
      <c r="AG169" s="933"/>
      <c r="AH169" s="933"/>
    </row>
    <row r="170" spans="1:34">
      <c r="A170" s="1136"/>
      <c r="B170" s="931" t="s">
        <v>1625</v>
      </c>
      <c r="C170" s="1137"/>
      <c r="D170" s="932"/>
      <c r="E170" s="933"/>
      <c r="F170" s="935"/>
      <c r="G170" s="935"/>
      <c r="H170" s="932"/>
      <c r="I170" s="933"/>
      <c r="J170" s="934" t="s">
        <v>1655</v>
      </c>
      <c r="K170" s="933"/>
      <c r="L170" s="933"/>
      <c r="M170" s="933"/>
      <c r="N170" s="933"/>
      <c r="O170" s="933"/>
      <c r="P170" s="933"/>
      <c r="Q170" s="933"/>
      <c r="R170" s="933"/>
      <c r="S170" s="933"/>
      <c r="T170" s="933"/>
      <c r="U170" s="933"/>
      <c r="V170" s="933"/>
      <c r="W170" s="933"/>
      <c r="X170" s="933"/>
      <c r="Y170" s="933"/>
      <c r="Z170" s="933"/>
      <c r="AA170" s="933"/>
      <c r="AB170" s="933"/>
      <c r="AC170" s="933"/>
      <c r="AD170" s="933"/>
      <c r="AE170" s="933"/>
      <c r="AF170" s="933"/>
      <c r="AG170" s="933"/>
      <c r="AH170" s="933"/>
    </row>
    <row r="171" spans="1:34">
      <c r="A171" s="1136"/>
      <c r="B171" s="931" t="s">
        <v>1626</v>
      </c>
      <c r="C171" s="1137"/>
      <c r="D171" s="932"/>
      <c r="E171" s="933"/>
      <c r="F171" s="933"/>
      <c r="G171" s="933"/>
      <c r="H171" s="932"/>
      <c r="I171" s="933"/>
      <c r="J171" s="933"/>
      <c r="K171" s="932"/>
      <c r="L171" s="933"/>
      <c r="M171" s="934" t="s">
        <v>1655</v>
      </c>
      <c r="N171" s="933"/>
      <c r="O171" s="933"/>
      <c r="P171" s="933"/>
      <c r="Q171" s="933"/>
      <c r="R171" s="933"/>
      <c r="S171" s="933"/>
      <c r="T171" s="933"/>
      <c r="U171" s="933"/>
      <c r="V171" s="933"/>
      <c r="W171" s="933"/>
      <c r="X171" s="933"/>
      <c r="Y171" s="933"/>
      <c r="Z171" s="933"/>
      <c r="AA171" s="933"/>
      <c r="AB171" s="933"/>
      <c r="AC171" s="933"/>
      <c r="AD171" s="933"/>
      <c r="AE171" s="933"/>
      <c r="AF171" s="933"/>
      <c r="AG171" s="933"/>
      <c r="AH171" s="933"/>
    </row>
    <row r="172" spans="1:34">
      <c r="A172" s="1136"/>
      <c r="B172" s="931" t="s">
        <v>1627</v>
      </c>
      <c r="C172" s="1137"/>
      <c r="D172" s="935"/>
      <c r="E172" s="935"/>
      <c r="F172" s="935"/>
      <c r="G172" s="935"/>
      <c r="H172" s="935"/>
      <c r="I172" s="935"/>
      <c r="J172" s="935"/>
      <c r="K172" s="932"/>
      <c r="L172" s="932"/>
      <c r="M172" s="932"/>
      <c r="N172" s="934" t="s">
        <v>1655</v>
      </c>
      <c r="O172" s="933"/>
      <c r="P172" s="933"/>
      <c r="Q172" s="933"/>
      <c r="R172" s="935"/>
      <c r="S172" s="935"/>
      <c r="T172" s="935"/>
      <c r="U172" s="935"/>
      <c r="V172" s="935"/>
      <c r="W172" s="935"/>
      <c r="X172" s="935"/>
      <c r="Y172" s="935"/>
      <c r="Z172" s="935"/>
      <c r="AA172" s="935"/>
      <c r="AB172" s="935"/>
      <c r="AC172" s="935"/>
      <c r="AD172" s="935"/>
      <c r="AE172" s="935"/>
      <c r="AF172" s="935"/>
      <c r="AG172" s="935"/>
      <c r="AH172" s="935"/>
    </row>
    <row r="173" spans="1:34">
      <c r="A173" s="1136"/>
      <c r="B173" s="931" t="s">
        <v>1628</v>
      </c>
      <c r="C173" s="1137"/>
      <c r="D173" s="933"/>
      <c r="E173" s="933"/>
      <c r="F173" s="933"/>
      <c r="G173" s="933"/>
      <c r="H173" s="933"/>
      <c r="I173" s="933"/>
      <c r="J173" s="932"/>
      <c r="K173" s="932"/>
      <c r="L173" s="933"/>
      <c r="M173" s="932"/>
      <c r="N173" s="933"/>
      <c r="O173" s="934" t="s">
        <v>1655</v>
      </c>
      <c r="P173" s="933"/>
      <c r="Q173" s="933"/>
      <c r="R173" s="933"/>
      <c r="S173" s="933"/>
      <c r="T173" s="933"/>
      <c r="U173" s="933"/>
      <c r="V173" s="933"/>
      <c r="W173" s="933"/>
      <c r="X173" s="933"/>
      <c r="Y173" s="933"/>
      <c r="Z173" s="933"/>
      <c r="AA173" s="933"/>
      <c r="AB173" s="933"/>
      <c r="AC173" s="933"/>
      <c r="AD173" s="933"/>
      <c r="AE173" s="933"/>
      <c r="AF173" s="933"/>
      <c r="AG173" s="933"/>
      <c r="AH173" s="933"/>
    </row>
    <row r="174" spans="1:34">
      <c r="A174" s="1136"/>
      <c r="B174" s="931" t="s">
        <v>1629</v>
      </c>
      <c r="C174" s="1137"/>
      <c r="D174" s="935"/>
      <c r="E174" s="935"/>
      <c r="F174" s="935"/>
      <c r="G174" s="935"/>
      <c r="H174" s="935"/>
      <c r="I174" s="935"/>
      <c r="J174" s="935"/>
      <c r="K174" s="932"/>
      <c r="L174" s="933"/>
      <c r="M174" s="932"/>
      <c r="N174" s="932"/>
      <c r="O174" s="932"/>
      <c r="P174" s="934" t="s">
        <v>1655</v>
      </c>
      <c r="Q174" s="933"/>
      <c r="R174" s="933"/>
      <c r="S174" s="933"/>
      <c r="T174" s="935"/>
      <c r="U174" s="935"/>
      <c r="V174" s="935"/>
      <c r="W174" s="935"/>
      <c r="X174" s="935"/>
      <c r="Y174" s="935"/>
      <c r="Z174" s="935"/>
      <c r="AA174" s="935"/>
      <c r="AB174" s="935"/>
      <c r="AC174" s="935"/>
      <c r="AD174" s="935"/>
      <c r="AE174" s="935"/>
      <c r="AF174" s="935"/>
      <c r="AG174" s="935"/>
      <c r="AH174" s="935"/>
    </row>
    <row r="175" spans="1:34">
      <c r="A175" s="1136"/>
      <c r="B175" s="931" t="s">
        <v>1630</v>
      </c>
      <c r="C175" s="1137"/>
      <c r="D175" s="935"/>
      <c r="E175" s="935"/>
      <c r="F175" s="935"/>
      <c r="G175" s="935"/>
      <c r="H175" s="935"/>
      <c r="I175" s="935"/>
      <c r="J175" s="935"/>
      <c r="K175" s="932"/>
      <c r="L175" s="933"/>
      <c r="M175" s="935"/>
      <c r="N175" s="935"/>
      <c r="O175" s="932"/>
      <c r="P175" s="933"/>
      <c r="Q175" s="934" t="s">
        <v>1655</v>
      </c>
      <c r="R175" s="933"/>
      <c r="S175" s="933"/>
      <c r="T175" s="933"/>
      <c r="U175" s="935"/>
      <c r="V175" s="935"/>
      <c r="W175" s="935"/>
      <c r="X175" s="935"/>
      <c r="Y175" s="935"/>
      <c r="Z175" s="935"/>
      <c r="AA175" s="935"/>
      <c r="AB175" s="935"/>
      <c r="AC175" s="935"/>
      <c r="AD175" s="935"/>
      <c r="AE175" s="935"/>
      <c r="AF175" s="935"/>
      <c r="AG175" s="935"/>
      <c r="AH175" s="935"/>
    </row>
    <row r="176" spans="1:34">
      <c r="A176" s="1114"/>
      <c r="B176" s="1265"/>
      <c r="C176" s="1127">
        <v>42401</v>
      </c>
      <c r="D176" s="936" t="s">
        <v>1612</v>
      </c>
      <c r="E176" s="936" t="s">
        <v>1613</v>
      </c>
      <c r="F176" s="936" t="s">
        <v>1614</v>
      </c>
      <c r="G176" s="936" t="s">
        <v>1615</v>
      </c>
      <c r="H176" s="978" t="s">
        <v>1616</v>
      </c>
      <c r="I176" s="978" t="s">
        <v>1617</v>
      </c>
      <c r="J176" s="936" t="s">
        <v>1611</v>
      </c>
      <c r="K176" s="936" t="s">
        <v>1612</v>
      </c>
      <c r="L176" s="936" t="s">
        <v>1613</v>
      </c>
      <c r="M176" s="936" t="s">
        <v>1614</v>
      </c>
      <c r="N176" s="936" t="s">
        <v>1615</v>
      </c>
      <c r="O176" s="978" t="s">
        <v>1616</v>
      </c>
      <c r="P176" s="978" t="s">
        <v>1617</v>
      </c>
      <c r="Q176" s="936" t="s">
        <v>1611</v>
      </c>
      <c r="R176" s="936" t="s">
        <v>1612</v>
      </c>
      <c r="S176" s="936" t="s">
        <v>1613</v>
      </c>
      <c r="T176" s="936" t="s">
        <v>1614</v>
      </c>
      <c r="U176" s="936" t="s">
        <v>1615</v>
      </c>
      <c r="V176" s="978" t="s">
        <v>1616</v>
      </c>
      <c r="W176" s="978" t="s">
        <v>1617</v>
      </c>
      <c r="X176" s="978" t="s">
        <v>1611</v>
      </c>
      <c r="Y176" s="936" t="s">
        <v>1612</v>
      </c>
      <c r="Z176" s="936" t="s">
        <v>1613</v>
      </c>
      <c r="AA176" s="936" t="s">
        <v>1614</v>
      </c>
      <c r="AB176" s="936" t="s">
        <v>1615</v>
      </c>
      <c r="AC176" s="978" t="s">
        <v>1616</v>
      </c>
      <c r="AD176" s="978" t="s">
        <v>1617</v>
      </c>
      <c r="AE176" s="936" t="s">
        <v>1611</v>
      </c>
      <c r="AF176" s="936" t="s">
        <v>1612</v>
      </c>
      <c r="AG176" s="937"/>
      <c r="AH176" s="936"/>
    </row>
    <row r="177" spans="1:34">
      <c r="A177" s="1116"/>
      <c r="B177" s="1266"/>
      <c r="C177" s="1138"/>
      <c r="D177" s="938">
        <v>1</v>
      </c>
      <c r="E177" s="936">
        <v>2</v>
      </c>
      <c r="F177" s="936">
        <v>3</v>
      </c>
      <c r="G177" s="936">
        <v>4</v>
      </c>
      <c r="H177" s="978">
        <v>5</v>
      </c>
      <c r="I177" s="978">
        <v>6</v>
      </c>
      <c r="J177" s="936">
        <v>7</v>
      </c>
      <c r="K177" s="936">
        <v>8</v>
      </c>
      <c r="L177" s="936">
        <v>9</v>
      </c>
      <c r="M177" s="936">
        <v>10</v>
      </c>
      <c r="N177" s="936">
        <v>11</v>
      </c>
      <c r="O177" s="978">
        <v>12</v>
      </c>
      <c r="P177" s="978">
        <v>13</v>
      </c>
      <c r="Q177" s="936">
        <v>14</v>
      </c>
      <c r="R177" s="936">
        <v>15</v>
      </c>
      <c r="S177" s="936">
        <v>16</v>
      </c>
      <c r="T177" s="936">
        <v>17</v>
      </c>
      <c r="U177" s="936">
        <v>18</v>
      </c>
      <c r="V177" s="978">
        <v>19</v>
      </c>
      <c r="W177" s="978">
        <v>20</v>
      </c>
      <c r="X177" s="978">
        <v>21</v>
      </c>
      <c r="Y177" s="936">
        <v>22</v>
      </c>
      <c r="Z177" s="936">
        <v>23</v>
      </c>
      <c r="AA177" s="936">
        <v>24</v>
      </c>
      <c r="AB177" s="936">
        <v>25</v>
      </c>
      <c r="AC177" s="978">
        <v>26</v>
      </c>
      <c r="AD177" s="978">
        <v>27</v>
      </c>
      <c r="AE177" s="936">
        <v>28</v>
      </c>
      <c r="AF177" s="936">
        <v>29</v>
      </c>
      <c r="AG177" s="936"/>
      <c r="AH177" s="936"/>
    </row>
    <row r="178" spans="1:34">
      <c r="A178" s="1124">
        <v>12</v>
      </c>
      <c r="B178" s="931" t="s">
        <v>1609</v>
      </c>
      <c r="C178" s="1127">
        <v>42401</v>
      </c>
      <c r="D178" s="934" t="s">
        <v>1656</v>
      </c>
      <c r="E178" s="933"/>
      <c r="F178" s="933"/>
      <c r="G178" s="933"/>
      <c r="H178" s="933"/>
      <c r="I178" s="935"/>
      <c r="J178" s="935"/>
      <c r="K178" s="935"/>
      <c r="L178" s="935"/>
      <c r="M178" s="935"/>
      <c r="N178" s="935"/>
      <c r="O178" s="935"/>
      <c r="P178" s="935"/>
      <c r="Q178" s="935"/>
      <c r="R178" s="935"/>
      <c r="S178" s="935"/>
      <c r="T178" s="932"/>
      <c r="U178" s="935"/>
      <c r="V178" s="933"/>
      <c r="W178" s="935"/>
      <c r="X178" s="935"/>
      <c r="Y178" s="935"/>
      <c r="Z178" s="935"/>
      <c r="AA178" s="935"/>
      <c r="AB178" s="935"/>
      <c r="AC178" s="935"/>
      <c r="AD178" s="935"/>
      <c r="AE178" s="935"/>
      <c r="AF178" s="935"/>
      <c r="AG178" s="935"/>
      <c r="AH178" s="935"/>
    </row>
    <row r="179" spans="1:34">
      <c r="A179" s="1124"/>
      <c r="B179" s="931" t="s">
        <v>1622</v>
      </c>
      <c r="C179" s="1128"/>
      <c r="D179" s="932"/>
      <c r="E179" s="934" t="s">
        <v>1656</v>
      </c>
      <c r="F179" s="933"/>
      <c r="G179" s="933"/>
      <c r="H179" s="933"/>
      <c r="I179" s="933"/>
      <c r="J179" s="933"/>
      <c r="K179" s="933"/>
      <c r="L179" s="935"/>
      <c r="M179" s="935"/>
      <c r="N179" s="935"/>
      <c r="O179" s="935"/>
      <c r="P179" s="935"/>
      <c r="Q179" s="935"/>
      <c r="R179" s="935"/>
      <c r="S179" s="935"/>
      <c r="T179" s="932"/>
      <c r="U179" s="935"/>
      <c r="V179" s="933"/>
      <c r="W179" s="935"/>
      <c r="X179" s="935"/>
      <c r="Y179" s="935"/>
      <c r="Z179" s="935"/>
      <c r="AA179" s="935"/>
      <c r="AB179" s="935"/>
      <c r="AC179" s="935"/>
      <c r="AD179" s="935"/>
      <c r="AE179" s="935"/>
      <c r="AF179" s="935"/>
      <c r="AG179" s="935"/>
      <c r="AH179" s="935"/>
    </row>
    <row r="180" spans="1:34">
      <c r="A180" s="1124"/>
      <c r="B180" s="931" t="s">
        <v>1623</v>
      </c>
      <c r="C180" s="1128"/>
      <c r="D180" s="932"/>
      <c r="E180" s="933"/>
      <c r="F180" s="934" t="s">
        <v>1656</v>
      </c>
      <c r="G180" s="932"/>
      <c r="H180" s="932"/>
      <c r="I180" s="933"/>
      <c r="J180" s="932"/>
      <c r="K180" s="933"/>
      <c r="L180" s="933"/>
      <c r="M180" s="935"/>
      <c r="N180" s="935"/>
      <c r="O180" s="935"/>
      <c r="P180" s="935"/>
      <c r="Q180" s="935"/>
      <c r="R180" s="935"/>
      <c r="S180" s="935"/>
      <c r="T180" s="932"/>
      <c r="U180" s="935"/>
      <c r="V180" s="933"/>
      <c r="W180" s="935"/>
      <c r="X180" s="935"/>
      <c r="Y180" s="935"/>
      <c r="Z180" s="935"/>
      <c r="AA180" s="935"/>
      <c r="AB180" s="935"/>
      <c r="AC180" s="935"/>
      <c r="AD180" s="935"/>
      <c r="AE180" s="935"/>
      <c r="AF180" s="935"/>
      <c r="AG180" s="935"/>
      <c r="AH180" s="935"/>
    </row>
    <row r="181" spans="1:34">
      <c r="A181" s="1124"/>
      <c r="B181" s="931" t="s">
        <v>1624</v>
      </c>
      <c r="C181" s="1128"/>
      <c r="D181" s="932"/>
      <c r="E181" s="933"/>
      <c r="F181" s="933"/>
      <c r="G181" s="932"/>
      <c r="H181" s="932"/>
      <c r="I181" s="932"/>
      <c r="J181" s="934" t="s">
        <v>1656</v>
      </c>
      <c r="K181" s="933"/>
      <c r="L181" s="933"/>
      <c r="M181" s="935"/>
      <c r="N181" s="935"/>
      <c r="O181" s="935"/>
      <c r="P181" s="935"/>
      <c r="Q181" s="935"/>
      <c r="R181" s="935"/>
      <c r="S181" s="935"/>
      <c r="T181" s="932"/>
      <c r="U181" s="935"/>
      <c r="V181" s="933"/>
      <c r="W181" s="935"/>
      <c r="X181" s="935"/>
      <c r="Y181" s="935"/>
      <c r="Z181" s="935"/>
      <c r="AA181" s="935"/>
      <c r="AB181" s="935"/>
      <c r="AC181" s="935"/>
      <c r="AD181" s="935"/>
      <c r="AE181" s="935"/>
      <c r="AF181" s="935"/>
      <c r="AG181" s="935"/>
      <c r="AH181" s="935"/>
    </row>
    <row r="182" spans="1:34">
      <c r="A182" s="1124"/>
      <c r="B182" s="931" t="s">
        <v>1625</v>
      </c>
      <c r="C182" s="1128"/>
      <c r="D182" s="935"/>
      <c r="E182" s="935"/>
      <c r="F182" s="935"/>
      <c r="G182" s="932"/>
      <c r="H182" s="932"/>
      <c r="I182" s="933"/>
      <c r="J182" s="932"/>
      <c r="K182" s="934" t="s">
        <v>1656</v>
      </c>
      <c r="L182" s="932"/>
      <c r="M182" s="935"/>
      <c r="N182" s="935"/>
      <c r="O182" s="935"/>
      <c r="P182" s="935"/>
      <c r="Q182" s="935"/>
      <c r="R182" s="935"/>
      <c r="S182" s="935"/>
      <c r="T182" s="932"/>
      <c r="U182" s="935"/>
      <c r="V182" s="933"/>
      <c r="W182" s="935"/>
      <c r="X182" s="935"/>
      <c r="Y182" s="935"/>
      <c r="Z182" s="935"/>
      <c r="AA182" s="935"/>
      <c r="AB182" s="935"/>
      <c r="AC182" s="935"/>
      <c r="AD182" s="935"/>
      <c r="AE182" s="935"/>
      <c r="AF182" s="935"/>
      <c r="AG182" s="935"/>
      <c r="AH182" s="935"/>
    </row>
    <row r="183" spans="1:34">
      <c r="A183" s="1124"/>
      <c r="B183" s="931" t="s">
        <v>1626</v>
      </c>
      <c r="C183" s="1128"/>
      <c r="D183" s="935"/>
      <c r="E183" s="935"/>
      <c r="F183" s="935"/>
      <c r="G183" s="935"/>
      <c r="H183" s="932"/>
      <c r="I183" s="933"/>
      <c r="J183" s="935"/>
      <c r="K183" s="935"/>
      <c r="L183" s="934" t="s">
        <v>1656</v>
      </c>
      <c r="M183" s="933"/>
      <c r="N183" s="933"/>
      <c r="O183" s="933"/>
      <c r="P183" s="935"/>
      <c r="Q183" s="935"/>
      <c r="R183" s="935"/>
      <c r="S183" s="935"/>
      <c r="T183" s="932"/>
      <c r="U183" s="935"/>
      <c r="V183" s="933"/>
      <c r="W183" s="935"/>
      <c r="X183" s="935"/>
      <c r="Y183" s="935"/>
      <c r="Z183" s="935"/>
      <c r="AA183" s="935"/>
      <c r="AB183" s="935"/>
      <c r="AC183" s="935"/>
      <c r="AD183" s="935"/>
      <c r="AE183" s="935"/>
      <c r="AF183" s="935"/>
      <c r="AG183" s="935"/>
      <c r="AH183" s="935"/>
    </row>
    <row r="184" spans="1:34">
      <c r="A184" s="1124"/>
      <c r="B184" s="931" t="s">
        <v>1627</v>
      </c>
      <c r="C184" s="1128"/>
      <c r="D184" s="935"/>
      <c r="E184" s="935"/>
      <c r="F184" s="935"/>
      <c r="G184" s="935"/>
      <c r="H184" s="932"/>
      <c r="I184" s="933"/>
      <c r="J184" s="935"/>
      <c r="K184" s="935"/>
      <c r="L184" s="932"/>
      <c r="M184" s="933"/>
      <c r="N184" s="934" t="s">
        <v>1656</v>
      </c>
      <c r="O184" s="933"/>
      <c r="P184" s="933"/>
      <c r="Q184" s="933"/>
      <c r="R184" s="933"/>
      <c r="S184" s="935"/>
      <c r="T184" s="932"/>
      <c r="U184" s="935"/>
      <c r="V184" s="933"/>
      <c r="W184" s="935"/>
      <c r="X184" s="935"/>
      <c r="Y184" s="935"/>
      <c r="Z184" s="935"/>
      <c r="AA184" s="935"/>
      <c r="AB184" s="935"/>
      <c r="AC184" s="935"/>
      <c r="AD184" s="935"/>
      <c r="AE184" s="935"/>
      <c r="AF184" s="935"/>
      <c r="AG184" s="935"/>
      <c r="AH184" s="935"/>
    </row>
    <row r="185" spans="1:34">
      <c r="A185" s="1124"/>
      <c r="B185" s="931" t="s">
        <v>1628</v>
      </c>
      <c r="C185" s="1128"/>
      <c r="D185" s="935"/>
      <c r="E185" s="935"/>
      <c r="F185" s="935"/>
      <c r="G185" s="935"/>
      <c r="H185" s="935"/>
      <c r="I185" s="935"/>
      <c r="J185" s="935"/>
      <c r="K185" s="932"/>
      <c r="L185" s="933"/>
      <c r="M185" s="933"/>
      <c r="N185" s="932"/>
      <c r="O185" s="932"/>
      <c r="P185" s="933"/>
      <c r="Q185" s="934" t="s">
        <v>1656</v>
      </c>
      <c r="R185" s="933"/>
      <c r="S185" s="933"/>
      <c r="T185" s="932"/>
      <c r="U185" s="935"/>
      <c r="V185" s="933"/>
      <c r="W185" s="935"/>
      <c r="X185" s="935"/>
      <c r="Y185" s="935"/>
      <c r="Z185" s="935"/>
      <c r="AA185" s="935"/>
      <c r="AB185" s="935"/>
      <c r="AC185" s="935"/>
      <c r="AD185" s="935"/>
      <c r="AE185" s="935"/>
      <c r="AF185" s="935"/>
      <c r="AG185" s="935"/>
      <c r="AH185" s="935"/>
    </row>
    <row r="186" spans="1:34">
      <c r="A186" s="1124"/>
      <c r="B186" s="931" t="s">
        <v>1629</v>
      </c>
      <c r="C186" s="1128"/>
      <c r="D186" s="935"/>
      <c r="E186" s="935"/>
      <c r="F186" s="935"/>
      <c r="G186" s="935"/>
      <c r="H186" s="935"/>
      <c r="I186" s="935"/>
      <c r="J186" s="935"/>
      <c r="K186" s="932"/>
      <c r="L186" s="933"/>
      <c r="M186" s="933"/>
      <c r="N186" s="932"/>
      <c r="O186" s="932"/>
      <c r="P186" s="932"/>
      <c r="Q186" s="935"/>
      <c r="R186" s="934" t="s">
        <v>1656</v>
      </c>
      <c r="S186" s="933"/>
      <c r="T186" s="932"/>
      <c r="U186" s="935"/>
      <c r="V186" s="933"/>
      <c r="W186" s="935"/>
      <c r="X186" s="935"/>
      <c r="Y186" s="935"/>
      <c r="Z186" s="935"/>
      <c r="AA186" s="935"/>
      <c r="AB186" s="935"/>
      <c r="AC186" s="935"/>
      <c r="AD186" s="935"/>
      <c r="AE186" s="935"/>
      <c r="AF186" s="935"/>
      <c r="AG186" s="935"/>
      <c r="AH186" s="935"/>
    </row>
    <row r="187" spans="1:34">
      <c r="A187" s="1124"/>
      <c r="B187" s="931" t="s">
        <v>1630</v>
      </c>
      <c r="C187" s="1129"/>
      <c r="D187" s="935"/>
      <c r="E187" s="935"/>
      <c r="F187" s="935"/>
      <c r="G187" s="935"/>
      <c r="H187" s="935"/>
      <c r="I187" s="935"/>
      <c r="J187" s="935"/>
      <c r="K187" s="935"/>
      <c r="L187" s="935"/>
      <c r="M187" s="935"/>
      <c r="N187" s="932"/>
      <c r="O187" s="932"/>
      <c r="P187" s="933"/>
      <c r="Q187" s="932"/>
      <c r="R187" s="932"/>
      <c r="S187" s="934" t="s">
        <v>1656</v>
      </c>
      <c r="T187" s="933"/>
      <c r="U187" s="935"/>
      <c r="V187" s="933"/>
      <c r="W187" s="935"/>
      <c r="X187" s="935"/>
      <c r="Y187" s="935"/>
      <c r="Z187" s="935"/>
      <c r="AA187" s="935"/>
      <c r="AB187" s="935"/>
      <c r="AC187" s="935"/>
      <c r="AD187" s="935"/>
      <c r="AE187" s="935"/>
      <c r="AF187" s="935"/>
      <c r="AG187" s="935"/>
      <c r="AH187" s="935"/>
    </row>
    <row r="188" spans="1:34">
      <c r="A188" s="903"/>
      <c r="B188" s="904"/>
      <c r="C188" s="905"/>
      <c r="D188" s="661"/>
      <c r="E188" s="661"/>
      <c r="F188" s="906"/>
      <c r="G188" s="661"/>
      <c r="H188" s="661"/>
      <c r="I188" s="661"/>
      <c r="J188" s="661"/>
      <c r="K188" s="661"/>
      <c r="L188" s="661"/>
      <c r="M188" s="661"/>
      <c r="N188" s="661"/>
      <c r="O188" s="661"/>
      <c r="P188" s="661"/>
      <c r="Q188" s="661"/>
      <c r="R188" s="661"/>
      <c r="S188" s="661"/>
      <c r="T188" s="661"/>
      <c r="U188" s="661"/>
      <c r="V188" s="661"/>
      <c r="W188" s="661"/>
      <c r="X188" s="661"/>
      <c r="Y188" s="661"/>
      <c r="Z188" s="661"/>
      <c r="AA188" s="661"/>
      <c r="AB188" s="661"/>
      <c r="AC188" s="661"/>
      <c r="AD188" s="661"/>
      <c r="AE188" s="661"/>
      <c r="AF188" s="661"/>
      <c r="AG188" s="661"/>
      <c r="AH188" s="661"/>
    </row>
    <row r="189" spans="1:34">
      <c r="B189" s="247" t="s">
        <v>1690</v>
      </c>
      <c r="C189" s="896"/>
    </row>
    <row r="207" spans="1:34" ht="15.75">
      <c r="A207" s="1117" t="s">
        <v>3</v>
      </c>
      <c r="B207" s="1117"/>
      <c r="C207" s="1117"/>
      <c r="D207" s="1117"/>
      <c r="E207" s="1117"/>
      <c r="F207" s="1117"/>
      <c r="G207" s="1117"/>
      <c r="H207" s="1117"/>
      <c r="I207" s="1117"/>
      <c r="J207" s="1117"/>
      <c r="K207" s="1117"/>
      <c r="L207" s="1117"/>
      <c r="M207" s="1117"/>
      <c r="N207" s="1117"/>
      <c r="O207" s="1117"/>
      <c r="P207" s="1117"/>
      <c r="Q207" s="1117"/>
      <c r="R207" s="1117"/>
      <c r="S207" s="1117"/>
      <c r="T207" s="1117"/>
      <c r="U207" s="1117"/>
      <c r="V207" s="1117"/>
      <c r="W207" s="1117"/>
      <c r="X207" s="1117"/>
      <c r="Y207" s="1117"/>
      <c r="Z207" s="1117"/>
      <c r="AA207" s="1117"/>
      <c r="AB207" s="1117"/>
      <c r="AC207" s="1117"/>
      <c r="AD207" s="1117"/>
      <c r="AE207" s="1117"/>
      <c r="AF207" s="1117"/>
      <c r="AG207" s="1117"/>
      <c r="AH207" s="1117"/>
    </row>
    <row r="208" spans="1:34" ht="15.75">
      <c r="A208" s="1117" t="s">
        <v>1586</v>
      </c>
      <c r="B208" s="1117"/>
      <c r="C208" s="1117"/>
      <c r="D208" s="1117"/>
      <c r="E208" s="1117"/>
      <c r="F208" s="1117"/>
      <c r="G208" s="1117"/>
      <c r="H208" s="1117"/>
      <c r="I208" s="1117"/>
      <c r="J208" s="1117"/>
      <c r="K208" s="1117"/>
      <c r="L208" s="1117"/>
      <c r="M208" s="1117"/>
      <c r="N208" s="1117"/>
      <c r="O208" s="1117"/>
      <c r="P208" s="1117"/>
      <c r="Q208" s="1117"/>
      <c r="R208" s="1117"/>
      <c r="S208" s="1117"/>
      <c r="T208" s="1117"/>
      <c r="U208" s="1117"/>
      <c r="V208" s="1117"/>
      <c r="W208" s="1117"/>
      <c r="X208" s="1117"/>
      <c r="Y208" s="1117"/>
      <c r="Z208" s="1117"/>
      <c r="AA208" s="1117"/>
      <c r="AB208" s="1117"/>
      <c r="AC208" s="1117"/>
      <c r="AD208" s="1117"/>
      <c r="AE208" s="1117"/>
      <c r="AF208" s="1117"/>
      <c r="AG208" s="1117"/>
      <c r="AH208" s="1117"/>
    </row>
    <row r="209" spans="1:38" ht="15.75">
      <c r="A209" s="1117" t="s">
        <v>1666</v>
      </c>
      <c r="B209" s="1117"/>
      <c r="C209" s="1117"/>
      <c r="D209" s="1117"/>
      <c r="E209" s="1117"/>
      <c r="F209" s="1117"/>
      <c r="G209" s="1117"/>
      <c r="H209" s="1117"/>
      <c r="I209" s="1117"/>
      <c r="J209" s="1117"/>
      <c r="K209" s="1117"/>
      <c r="L209" s="1117"/>
      <c r="M209" s="1117"/>
      <c r="N209" s="1117"/>
      <c r="O209" s="1117"/>
      <c r="P209" s="1117"/>
      <c r="Q209" s="1117"/>
      <c r="R209" s="1117"/>
      <c r="S209" s="1117"/>
      <c r="T209" s="1117"/>
      <c r="U209" s="1117"/>
      <c r="V209" s="1117"/>
      <c r="W209" s="1117"/>
      <c r="X209" s="1117"/>
      <c r="Y209" s="1117"/>
      <c r="Z209" s="1117"/>
      <c r="AA209" s="1117"/>
      <c r="AB209" s="1117"/>
      <c r="AC209" s="1117"/>
      <c r="AD209" s="1117"/>
      <c r="AE209" s="1117"/>
      <c r="AF209" s="1117"/>
      <c r="AG209" s="1117"/>
      <c r="AH209" s="1117"/>
    </row>
    <row r="210" spans="1:38" ht="15.75">
      <c r="A210" s="1117" t="s">
        <v>1587</v>
      </c>
      <c r="B210" s="1117"/>
      <c r="C210" s="1117"/>
      <c r="D210" s="1117"/>
      <c r="E210" s="1117"/>
      <c r="F210" s="1117"/>
      <c r="G210" s="1117"/>
      <c r="H210" s="1117"/>
      <c r="I210" s="1117"/>
      <c r="J210" s="1117"/>
      <c r="K210" s="1117"/>
      <c r="L210" s="1117"/>
      <c r="M210" s="1117"/>
      <c r="N210" s="1117"/>
      <c r="O210" s="1117"/>
      <c r="P210" s="1117"/>
      <c r="Q210" s="1117"/>
      <c r="R210" s="1117"/>
      <c r="S210" s="1117"/>
      <c r="T210" s="1117"/>
      <c r="U210" s="1117"/>
      <c r="V210" s="1117"/>
      <c r="W210" s="1117"/>
      <c r="X210" s="1117"/>
      <c r="Y210" s="1117"/>
      <c r="Z210" s="1117"/>
      <c r="AA210" s="1117"/>
      <c r="AB210" s="1117"/>
      <c r="AC210" s="1117"/>
      <c r="AD210" s="1117"/>
      <c r="AE210" s="1117"/>
      <c r="AF210" s="1117"/>
      <c r="AG210" s="1117"/>
      <c r="AH210" s="1117"/>
    </row>
    <row r="211" spans="1:38" ht="15.75">
      <c r="A211" s="1117" t="s">
        <v>1667</v>
      </c>
      <c r="B211" s="1117"/>
      <c r="C211" s="1117"/>
      <c r="D211" s="1117"/>
      <c r="E211" s="1117"/>
      <c r="F211" s="1117"/>
      <c r="G211" s="1117"/>
      <c r="H211" s="1117"/>
      <c r="I211" s="1117"/>
      <c r="J211" s="1117"/>
      <c r="K211" s="1117"/>
      <c r="L211" s="1117"/>
      <c r="M211" s="1117"/>
      <c r="N211" s="1117"/>
      <c r="O211" s="1117"/>
      <c r="P211" s="1117"/>
      <c r="Q211" s="1117"/>
      <c r="R211" s="1117"/>
      <c r="S211" s="1117"/>
      <c r="T211" s="1117"/>
      <c r="U211" s="1117"/>
      <c r="V211" s="1117"/>
      <c r="W211" s="1117"/>
      <c r="X211" s="1117"/>
      <c r="Y211" s="1117"/>
      <c r="Z211" s="1117"/>
      <c r="AA211" s="1117"/>
      <c r="AB211" s="1117"/>
      <c r="AC211" s="1117"/>
      <c r="AD211" s="1117"/>
      <c r="AE211" s="1117"/>
      <c r="AF211" s="1117"/>
      <c r="AG211" s="1117"/>
      <c r="AH211" s="1117"/>
    </row>
    <row r="212" spans="1:38" ht="15.75">
      <c r="A212" s="915" t="s">
        <v>1608</v>
      </c>
      <c r="B212" s="970"/>
      <c r="C212" s="970"/>
      <c r="D212" s="970"/>
      <c r="E212" s="970"/>
      <c r="F212" s="970"/>
      <c r="G212" s="970"/>
      <c r="H212" s="970"/>
      <c r="I212" s="970"/>
      <c r="J212" s="970"/>
      <c r="K212" s="970"/>
      <c r="L212" s="970"/>
      <c r="M212" s="970"/>
      <c r="N212" s="970"/>
      <c r="O212" s="970"/>
      <c r="P212" s="970"/>
      <c r="Q212" s="970"/>
      <c r="R212" s="970"/>
      <c r="S212" s="970"/>
      <c r="T212" s="970"/>
      <c r="U212" s="970"/>
      <c r="V212" s="970"/>
      <c r="W212" s="970"/>
      <c r="X212" s="970"/>
      <c r="Y212" s="970"/>
      <c r="Z212" s="970"/>
      <c r="AA212" s="970"/>
      <c r="AB212" s="970"/>
      <c r="AC212" s="970"/>
      <c r="AD212" s="970"/>
      <c r="AE212" s="970"/>
      <c r="AF212" s="970"/>
      <c r="AG212" s="970"/>
      <c r="AH212" s="970"/>
    </row>
    <row r="213" spans="1:38" ht="15.75">
      <c r="A213" s="902" t="s">
        <v>1682</v>
      </c>
      <c r="K213" s="966"/>
      <c r="L213" s="974"/>
      <c r="M213" s="974"/>
      <c r="N213" s="974"/>
      <c r="O213" s="974"/>
      <c r="P213" s="974"/>
      <c r="Q213" s="974"/>
      <c r="R213" s="974"/>
      <c r="S213" s="974"/>
      <c r="T213" s="974"/>
      <c r="U213" s="974"/>
      <c r="V213" s="974"/>
      <c r="W213" s="974"/>
      <c r="X213" s="974"/>
      <c r="Y213" s="974"/>
      <c r="Z213" s="974"/>
      <c r="AA213" s="974"/>
      <c r="AB213" s="974"/>
      <c r="AC213" s="974"/>
      <c r="AD213" s="974"/>
      <c r="AE213" s="974"/>
      <c r="AF213" s="974"/>
      <c r="AG213" s="974"/>
      <c r="AH213" s="974"/>
    </row>
    <row r="214" spans="1:38">
      <c r="A214" s="1130" t="s">
        <v>129</v>
      </c>
      <c r="B214" s="1104" t="s">
        <v>1610</v>
      </c>
      <c r="C214" s="955" t="s">
        <v>1618</v>
      </c>
      <c r="D214" s="1276" t="s">
        <v>1619</v>
      </c>
      <c r="E214" s="1276"/>
      <c r="F214" s="1276"/>
      <c r="G214" s="1276"/>
      <c r="H214" s="1276"/>
      <c r="I214" s="1276"/>
      <c r="J214" s="1276"/>
      <c r="K214" s="1276"/>
      <c r="L214" s="1276"/>
      <c r="M214" s="1276"/>
      <c r="N214" s="1276"/>
      <c r="O214" s="1276"/>
      <c r="P214" s="1276"/>
      <c r="Q214" s="1276"/>
      <c r="R214" s="1276"/>
      <c r="S214" s="1276"/>
      <c r="T214" s="1276"/>
      <c r="U214" s="1276"/>
      <c r="V214" s="1276"/>
      <c r="W214" s="1276"/>
      <c r="X214" s="1276"/>
      <c r="Y214" s="1276"/>
      <c r="Z214" s="1276"/>
      <c r="AA214" s="1276"/>
      <c r="AB214" s="1276"/>
      <c r="AC214" s="1276"/>
      <c r="AD214" s="1276"/>
      <c r="AE214" s="1276"/>
      <c r="AF214" s="1276"/>
      <c r="AG214" s="1276"/>
      <c r="AH214" s="1276"/>
    </row>
    <row r="215" spans="1:38" ht="15" customHeight="1">
      <c r="A215" s="1131"/>
      <c r="B215" s="1270"/>
      <c r="C215" s="1141">
        <v>42370</v>
      </c>
      <c r="D215" s="954" t="s">
        <v>1616</v>
      </c>
      <c r="E215" s="954" t="s">
        <v>1617</v>
      </c>
      <c r="F215" s="894" t="s">
        <v>1611</v>
      </c>
      <c r="G215" s="894" t="s">
        <v>1612</v>
      </c>
      <c r="H215" s="894" t="s">
        <v>1613</v>
      </c>
      <c r="I215" s="894" t="s">
        <v>1614</v>
      </c>
      <c r="J215" s="894" t="s">
        <v>1615</v>
      </c>
      <c r="K215" s="954" t="s">
        <v>1616</v>
      </c>
      <c r="L215" s="954" t="s">
        <v>1617</v>
      </c>
      <c r="M215" s="894" t="s">
        <v>1611</v>
      </c>
      <c r="N215" s="894" t="s">
        <v>1612</v>
      </c>
      <c r="O215" s="894" t="s">
        <v>1613</v>
      </c>
      <c r="P215" s="894" t="s">
        <v>1614</v>
      </c>
      <c r="Q215" s="894" t="s">
        <v>1615</v>
      </c>
      <c r="R215" s="954" t="s">
        <v>1616</v>
      </c>
      <c r="S215" s="954" t="s">
        <v>1617</v>
      </c>
      <c r="T215" s="894" t="s">
        <v>1611</v>
      </c>
      <c r="U215" s="894" t="s">
        <v>1612</v>
      </c>
      <c r="V215" s="894" t="s">
        <v>1613</v>
      </c>
      <c r="W215" s="894" t="s">
        <v>1614</v>
      </c>
      <c r="X215" s="894" t="s">
        <v>1615</v>
      </c>
      <c r="Y215" s="954" t="s">
        <v>1616</v>
      </c>
      <c r="Z215" s="954" t="s">
        <v>1617</v>
      </c>
      <c r="AA215" s="894" t="s">
        <v>1611</v>
      </c>
      <c r="AB215" s="894" t="s">
        <v>1612</v>
      </c>
      <c r="AC215" s="894" t="s">
        <v>1613</v>
      </c>
      <c r="AD215" s="894" t="s">
        <v>1614</v>
      </c>
      <c r="AE215" s="894" t="s">
        <v>1615</v>
      </c>
      <c r="AF215" s="954" t="s">
        <v>1616</v>
      </c>
      <c r="AG215" s="954" t="s">
        <v>1617</v>
      </c>
      <c r="AH215" s="894" t="s">
        <v>1611</v>
      </c>
      <c r="AI215" s="893"/>
      <c r="AJ215" s="893"/>
      <c r="AK215" s="893"/>
      <c r="AL215" s="893"/>
    </row>
    <row r="216" spans="1:38" ht="15" customHeight="1">
      <c r="A216" s="1132"/>
      <c r="B216" s="1105"/>
      <c r="C216" s="1142"/>
      <c r="D216" s="968">
        <v>1</v>
      </c>
      <c r="E216" s="954">
        <v>2</v>
      </c>
      <c r="F216" s="894">
        <v>3</v>
      </c>
      <c r="G216" s="894">
        <v>4</v>
      </c>
      <c r="H216" s="894">
        <v>5</v>
      </c>
      <c r="I216" s="894">
        <v>6</v>
      </c>
      <c r="J216" s="894">
        <v>7</v>
      </c>
      <c r="K216" s="954">
        <v>8</v>
      </c>
      <c r="L216" s="954">
        <v>9</v>
      </c>
      <c r="M216" s="894">
        <v>10</v>
      </c>
      <c r="N216" s="894">
        <v>11</v>
      </c>
      <c r="O216" s="894">
        <v>12</v>
      </c>
      <c r="P216" s="894">
        <v>13</v>
      </c>
      <c r="Q216" s="894">
        <v>14</v>
      </c>
      <c r="R216" s="954">
        <v>15</v>
      </c>
      <c r="S216" s="954">
        <v>16</v>
      </c>
      <c r="T216" s="894">
        <v>17</v>
      </c>
      <c r="U216" s="894">
        <v>18</v>
      </c>
      <c r="V216" s="894">
        <v>19</v>
      </c>
      <c r="W216" s="894">
        <v>20</v>
      </c>
      <c r="X216" s="894">
        <v>21</v>
      </c>
      <c r="Y216" s="954">
        <v>22</v>
      </c>
      <c r="Z216" s="954">
        <v>23</v>
      </c>
      <c r="AA216" s="894">
        <v>24</v>
      </c>
      <c r="AB216" s="894">
        <v>25</v>
      </c>
      <c r="AC216" s="894">
        <v>26</v>
      </c>
      <c r="AD216" s="894">
        <v>27</v>
      </c>
      <c r="AE216" s="894">
        <v>28</v>
      </c>
      <c r="AF216" s="954">
        <v>29</v>
      </c>
      <c r="AG216" s="954">
        <v>30</v>
      </c>
      <c r="AH216" s="894">
        <v>31</v>
      </c>
      <c r="AI216" s="893"/>
      <c r="AJ216" s="893"/>
      <c r="AK216" s="893"/>
      <c r="AL216" s="893"/>
    </row>
    <row r="217" spans="1:38">
      <c r="A217" s="1114">
        <v>11</v>
      </c>
      <c r="B217" s="931" t="s">
        <v>1609</v>
      </c>
      <c r="C217" s="1127">
        <v>42370</v>
      </c>
      <c r="D217" s="932"/>
      <c r="E217" s="933"/>
      <c r="F217" s="934" t="s">
        <v>1655</v>
      </c>
      <c r="G217" s="933"/>
      <c r="H217" s="933"/>
      <c r="I217" s="933"/>
      <c r="J217" s="933"/>
      <c r="K217" s="933"/>
      <c r="L217" s="933"/>
      <c r="M217" s="933"/>
      <c r="N217" s="933"/>
      <c r="O217" s="933"/>
      <c r="P217" s="933"/>
      <c r="Q217" s="933"/>
      <c r="R217" s="933"/>
      <c r="S217" s="933"/>
      <c r="T217" s="933"/>
      <c r="U217" s="933"/>
      <c r="V217" s="933"/>
      <c r="W217" s="933"/>
      <c r="X217" s="933"/>
      <c r="Y217" s="933"/>
      <c r="Z217" s="933"/>
      <c r="AA217" s="933"/>
      <c r="AB217" s="933"/>
      <c r="AC217" s="933"/>
      <c r="AD217" s="933"/>
      <c r="AE217" s="933"/>
      <c r="AF217" s="933"/>
      <c r="AG217" s="933"/>
      <c r="AH217" s="933"/>
    </row>
    <row r="218" spans="1:38">
      <c r="A218" s="1115"/>
      <c r="B218" s="931" t="s">
        <v>1622</v>
      </c>
      <c r="C218" s="1128"/>
      <c r="D218" s="932"/>
      <c r="E218" s="932"/>
      <c r="F218" s="932"/>
      <c r="G218" s="934" t="s">
        <v>1655</v>
      </c>
      <c r="H218" s="932"/>
      <c r="I218" s="933"/>
      <c r="J218" s="933"/>
      <c r="K218" s="933"/>
      <c r="L218" s="933"/>
      <c r="M218" s="933"/>
      <c r="N218" s="933"/>
      <c r="O218" s="933"/>
      <c r="P218" s="933"/>
      <c r="Q218" s="933"/>
      <c r="R218" s="933"/>
      <c r="S218" s="933"/>
      <c r="T218" s="933"/>
      <c r="U218" s="933"/>
      <c r="V218" s="933"/>
      <c r="W218" s="933"/>
      <c r="X218" s="933"/>
      <c r="Y218" s="933"/>
      <c r="Z218" s="933"/>
      <c r="AA218" s="933"/>
      <c r="AB218" s="933"/>
      <c r="AC218" s="933"/>
      <c r="AD218" s="933"/>
      <c r="AE218" s="933"/>
      <c r="AF218" s="933"/>
      <c r="AG218" s="933"/>
      <c r="AH218" s="933"/>
    </row>
    <row r="219" spans="1:38">
      <c r="A219" s="1115"/>
      <c r="B219" s="931" t="s">
        <v>1623</v>
      </c>
      <c r="C219" s="1128"/>
      <c r="D219" s="932"/>
      <c r="E219" s="933"/>
      <c r="F219" s="935"/>
      <c r="G219" s="935"/>
      <c r="H219" s="934" t="s">
        <v>1655</v>
      </c>
      <c r="I219" s="933"/>
      <c r="J219" s="933"/>
      <c r="K219" s="933"/>
      <c r="L219" s="933"/>
      <c r="M219" s="933"/>
      <c r="N219" s="933"/>
      <c r="O219" s="933"/>
      <c r="P219" s="933"/>
      <c r="Q219" s="933"/>
      <c r="R219" s="933"/>
      <c r="S219" s="933"/>
      <c r="T219" s="933"/>
      <c r="U219" s="933"/>
      <c r="V219" s="933"/>
      <c r="W219" s="933"/>
      <c r="X219" s="933"/>
      <c r="Y219" s="933"/>
      <c r="Z219" s="933"/>
      <c r="AA219" s="933"/>
      <c r="AB219" s="933"/>
      <c r="AC219" s="933"/>
      <c r="AD219" s="933"/>
      <c r="AE219" s="933"/>
      <c r="AF219" s="933"/>
      <c r="AG219" s="933"/>
      <c r="AH219" s="933"/>
      <c r="AI219" s="661"/>
      <c r="AJ219" s="661"/>
      <c r="AK219" s="661"/>
      <c r="AL219" s="661"/>
    </row>
    <row r="220" spans="1:38">
      <c r="A220" s="1115"/>
      <c r="B220" s="931" t="s">
        <v>1624</v>
      </c>
      <c r="C220" s="1128"/>
      <c r="D220" s="932"/>
      <c r="E220" s="933"/>
      <c r="F220" s="932"/>
      <c r="G220" s="932"/>
      <c r="H220" s="932"/>
      <c r="I220" s="934" t="s">
        <v>1655</v>
      </c>
      <c r="J220" s="933"/>
      <c r="K220" s="933"/>
      <c r="L220" s="933"/>
      <c r="M220" s="933"/>
      <c r="N220" s="933"/>
      <c r="O220" s="933"/>
      <c r="P220" s="933"/>
      <c r="Q220" s="933"/>
      <c r="R220" s="933"/>
      <c r="S220" s="933"/>
      <c r="T220" s="933"/>
      <c r="U220" s="933"/>
      <c r="V220" s="933"/>
      <c r="W220" s="933"/>
      <c r="X220" s="933"/>
      <c r="Y220" s="933"/>
      <c r="Z220" s="933"/>
      <c r="AA220" s="933"/>
      <c r="AB220" s="933"/>
      <c r="AC220" s="933"/>
      <c r="AD220" s="933"/>
      <c r="AE220" s="933"/>
      <c r="AF220" s="933"/>
      <c r="AG220" s="933"/>
      <c r="AH220" s="933"/>
      <c r="AI220" s="661"/>
      <c r="AJ220" s="661"/>
      <c r="AK220" s="661"/>
      <c r="AL220" s="661"/>
    </row>
    <row r="221" spans="1:38">
      <c r="A221" s="1115"/>
      <c r="B221" s="931" t="s">
        <v>1625</v>
      </c>
      <c r="C221" s="1128"/>
      <c r="D221" s="932"/>
      <c r="E221" s="933"/>
      <c r="F221" s="935"/>
      <c r="G221" s="935"/>
      <c r="H221" s="932"/>
      <c r="I221" s="933"/>
      <c r="J221" s="934" t="s">
        <v>1655</v>
      </c>
      <c r="K221" s="933"/>
      <c r="L221" s="933"/>
      <c r="M221" s="933"/>
      <c r="N221" s="933"/>
      <c r="O221" s="933"/>
      <c r="P221" s="933"/>
      <c r="Q221" s="933"/>
      <c r="R221" s="933"/>
      <c r="S221" s="933"/>
      <c r="T221" s="933"/>
      <c r="U221" s="933"/>
      <c r="V221" s="933"/>
      <c r="W221" s="933"/>
      <c r="X221" s="933"/>
      <c r="Y221" s="933"/>
      <c r="Z221" s="933"/>
      <c r="AA221" s="933"/>
      <c r="AB221" s="933"/>
      <c r="AC221" s="933"/>
      <c r="AD221" s="933"/>
      <c r="AE221" s="933"/>
      <c r="AF221" s="933"/>
      <c r="AG221" s="933"/>
      <c r="AH221" s="933"/>
      <c r="AI221" s="661"/>
      <c r="AJ221" s="661"/>
      <c r="AK221" s="661"/>
      <c r="AL221" s="661"/>
    </row>
    <row r="222" spans="1:38">
      <c r="A222" s="1115"/>
      <c r="B222" s="931" t="s">
        <v>1626</v>
      </c>
      <c r="C222" s="1128"/>
      <c r="D222" s="932"/>
      <c r="E222" s="933"/>
      <c r="F222" s="933"/>
      <c r="G222" s="933"/>
      <c r="H222" s="932"/>
      <c r="I222" s="933"/>
      <c r="J222" s="933"/>
      <c r="K222" s="932"/>
      <c r="L222" s="933"/>
      <c r="M222" s="934" t="s">
        <v>1655</v>
      </c>
      <c r="N222" s="933"/>
      <c r="O222" s="933"/>
      <c r="P222" s="933"/>
      <c r="Q222" s="933"/>
      <c r="R222" s="933"/>
      <c r="S222" s="933"/>
      <c r="T222" s="933"/>
      <c r="U222" s="933"/>
      <c r="V222" s="933"/>
      <c r="W222" s="933"/>
      <c r="X222" s="933"/>
      <c r="Y222" s="933"/>
      <c r="Z222" s="933"/>
      <c r="AA222" s="933"/>
      <c r="AB222" s="933"/>
      <c r="AC222" s="933"/>
      <c r="AD222" s="933"/>
      <c r="AE222" s="933"/>
      <c r="AF222" s="933"/>
      <c r="AG222" s="933"/>
      <c r="AH222" s="933"/>
    </row>
    <row r="223" spans="1:38">
      <c r="A223" s="1115"/>
      <c r="B223" s="931" t="s">
        <v>1627</v>
      </c>
      <c r="C223" s="1128"/>
      <c r="D223" s="935"/>
      <c r="E223" s="935"/>
      <c r="F223" s="935"/>
      <c r="G223" s="935"/>
      <c r="H223" s="935"/>
      <c r="I223" s="935"/>
      <c r="J223" s="935"/>
      <c r="K223" s="932"/>
      <c r="L223" s="932"/>
      <c r="M223" s="932"/>
      <c r="N223" s="934" t="s">
        <v>1655</v>
      </c>
      <c r="O223" s="933"/>
      <c r="P223" s="933"/>
      <c r="Q223" s="933"/>
      <c r="R223" s="935"/>
      <c r="S223" s="935"/>
      <c r="T223" s="935"/>
      <c r="U223" s="935"/>
      <c r="V223" s="935"/>
      <c r="W223" s="935"/>
      <c r="X223" s="935"/>
      <c r="Y223" s="935"/>
      <c r="Z223" s="935"/>
      <c r="AA223" s="935"/>
      <c r="AB223" s="935"/>
      <c r="AC223" s="935"/>
      <c r="AD223" s="935"/>
      <c r="AE223" s="935"/>
      <c r="AF223" s="935"/>
      <c r="AG223" s="935"/>
      <c r="AH223" s="935"/>
    </row>
    <row r="224" spans="1:38">
      <c r="A224" s="1115"/>
      <c r="B224" s="931" t="s">
        <v>1628</v>
      </c>
      <c r="C224" s="1128"/>
      <c r="D224" s="933"/>
      <c r="E224" s="933"/>
      <c r="F224" s="933"/>
      <c r="G224" s="933"/>
      <c r="H224" s="933"/>
      <c r="I224" s="933"/>
      <c r="J224" s="932"/>
      <c r="K224" s="932"/>
      <c r="L224" s="933"/>
      <c r="M224" s="932"/>
      <c r="N224" s="933"/>
      <c r="O224" s="934" t="s">
        <v>1655</v>
      </c>
      <c r="P224" s="933"/>
      <c r="Q224" s="933"/>
      <c r="R224" s="933"/>
      <c r="S224" s="933"/>
      <c r="T224" s="933"/>
      <c r="U224" s="933"/>
      <c r="V224" s="933"/>
      <c r="W224" s="933"/>
      <c r="X224" s="933"/>
      <c r="Y224" s="933"/>
      <c r="Z224" s="933"/>
      <c r="AA224" s="933"/>
      <c r="AB224" s="933"/>
      <c r="AC224" s="933"/>
      <c r="AD224" s="933"/>
      <c r="AE224" s="933"/>
      <c r="AF224" s="933"/>
      <c r="AG224" s="933"/>
      <c r="AH224" s="933"/>
    </row>
    <row r="225" spans="1:34">
      <c r="A225" s="1115"/>
      <c r="B225" s="931" t="s">
        <v>1629</v>
      </c>
      <c r="C225" s="1128"/>
      <c r="D225" s="935"/>
      <c r="E225" s="935"/>
      <c r="F225" s="935"/>
      <c r="G225" s="935"/>
      <c r="H225" s="935"/>
      <c r="I225" s="935"/>
      <c r="J225" s="935"/>
      <c r="K225" s="932"/>
      <c r="L225" s="933"/>
      <c r="M225" s="932"/>
      <c r="N225" s="932"/>
      <c r="O225" s="932"/>
      <c r="P225" s="934" t="s">
        <v>1655</v>
      </c>
      <c r="Q225" s="933"/>
      <c r="R225" s="933"/>
      <c r="S225" s="933"/>
      <c r="T225" s="935"/>
      <c r="U225" s="935"/>
      <c r="V225" s="935"/>
      <c r="W225" s="935"/>
      <c r="X225" s="935"/>
      <c r="Y225" s="935"/>
      <c r="Z225" s="935"/>
      <c r="AA225" s="935"/>
      <c r="AB225" s="935"/>
      <c r="AC225" s="935"/>
      <c r="AD225" s="935"/>
      <c r="AE225" s="935"/>
      <c r="AF225" s="935"/>
      <c r="AG225" s="935"/>
      <c r="AH225" s="935"/>
    </row>
    <row r="226" spans="1:34">
      <c r="A226" s="1115"/>
      <c r="B226" s="931" t="s">
        <v>1630</v>
      </c>
      <c r="C226" s="1128"/>
      <c r="D226" s="935"/>
      <c r="E226" s="935"/>
      <c r="F226" s="935"/>
      <c r="G226" s="935"/>
      <c r="H226" s="935"/>
      <c r="I226" s="935"/>
      <c r="J226" s="935"/>
      <c r="K226" s="932"/>
      <c r="L226" s="933"/>
      <c r="M226" s="935"/>
      <c r="N226" s="935"/>
      <c r="O226" s="932"/>
      <c r="P226" s="933"/>
      <c r="Q226" s="934" t="s">
        <v>1655</v>
      </c>
      <c r="R226" s="933"/>
      <c r="S226" s="933"/>
      <c r="T226" s="933"/>
      <c r="U226" s="935"/>
      <c r="V226" s="935"/>
      <c r="W226" s="935"/>
      <c r="X226" s="935"/>
      <c r="Y226" s="935"/>
      <c r="Z226" s="935"/>
      <c r="AA226" s="935"/>
      <c r="AB226" s="935"/>
      <c r="AC226" s="935"/>
      <c r="AD226" s="935"/>
      <c r="AE226" s="935"/>
      <c r="AF226" s="935"/>
      <c r="AG226" s="935"/>
      <c r="AH226" s="935"/>
    </row>
    <row r="227" spans="1:34">
      <c r="A227" s="1115"/>
      <c r="B227" s="931" t="s">
        <v>1631</v>
      </c>
      <c r="C227" s="1128"/>
      <c r="D227" s="935"/>
      <c r="E227" s="935"/>
      <c r="F227" s="935"/>
      <c r="G227" s="935"/>
      <c r="H227" s="935"/>
      <c r="I227" s="935"/>
      <c r="J227" s="935"/>
      <c r="K227" s="935"/>
      <c r="L227" s="935"/>
      <c r="M227" s="933"/>
      <c r="N227" s="933"/>
      <c r="O227" s="932"/>
      <c r="P227" s="933"/>
      <c r="Q227" s="933"/>
      <c r="R227" s="932"/>
      <c r="S227" s="933"/>
      <c r="T227" s="934" t="s">
        <v>1655</v>
      </c>
      <c r="U227" s="933"/>
      <c r="V227" s="933"/>
      <c r="W227" s="935"/>
      <c r="X227" s="935"/>
      <c r="Y227" s="935"/>
      <c r="Z227" s="935"/>
      <c r="AA227" s="935"/>
      <c r="AB227" s="935"/>
      <c r="AC227" s="935"/>
      <c r="AD227" s="935"/>
      <c r="AE227" s="935"/>
      <c r="AF227" s="935"/>
      <c r="AG227" s="935"/>
      <c r="AH227" s="935"/>
    </row>
    <row r="228" spans="1:34">
      <c r="A228" s="1115"/>
      <c r="B228" s="931" t="s">
        <v>1632</v>
      </c>
      <c r="C228" s="1128"/>
      <c r="D228" s="933"/>
      <c r="E228" s="933"/>
      <c r="F228" s="933"/>
      <c r="G228" s="933"/>
      <c r="H228" s="933"/>
      <c r="I228" s="933"/>
      <c r="J228" s="933"/>
      <c r="K228" s="933"/>
      <c r="L228" s="933"/>
      <c r="M228" s="935"/>
      <c r="N228" s="935"/>
      <c r="O228" s="935"/>
      <c r="P228" s="935"/>
      <c r="Q228" s="935"/>
      <c r="R228" s="932"/>
      <c r="S228" s="932"/>
      <c r="T228" s="932"/>
      <c r="U228" s="934" t="s">
        <v>1655</v>
      </c>
      <c r="V228" s="933"/>
      <c r="W228" s="933"/>
      <c r="X228" s="933"/>
      <c r="Y228" s="933"/>
      <c r="Z228" s="933"/>
      <c r="AA228" s="933"/>
      <c r="AB228" s="933"/>
      <c r="AC228" s="933"/>
      <c r="AD228" s="933"/>
      <c r="AE228" s="933"/>
      <c r="AF228" s="933"/>
      <c r="AG228" s="933"/>
      <c r="AH228" s="933"/>
    </row>
    <row r="229" spans="1:34">
      <c r="A229" s="1115"/>
      <c r="B229" s="931" t="s">
        <v>1633</v>
      </c>
      <c r="C229" s="1128"/>
      <c r="D229" s="933"/>
      <c r="E229" s="933"/>
      <c r="F229" s="933"/>
      <c r="G229" s="933"/>
      <c r="H229" s="933"/>
      <c r="I229" s="933"/>
      <c r="J229" s="933"/>
      <c r="K229" s="933"/>
      <c r="L229" s="933"/>
      <c r="M229" s="935"/>
      <c r="N229" s="935"/>
      <c r="O229" s="935"/>
      <c r="P229" s="935"/>
      <c r="Q229" s="935"/>
      <c r="R229" s="932"/>
      <c r="S229" s="932"/>
      <c r="T229" s="932"/>
      <c r="U229" s="933"/>
      <c r="V229" s="933"/>
      <c r="W229" s="934" t="s">
        <v>1655</v>
      </c>
      <c r="X229" s="933"/>
      <c r="Y229" s="933"/>
      <c r="Z229" s="933"/>
      <c r="AA229" s="933"/>
      <c r="AB229" s="933"/>
      <c r="AC229" s="933"/>
      <c r="AD229" s="933"/>
      <c r="AE229" s="933"/>
      <c r="AF229" s="933"/>
      <c r="AG229" s="933"/>
      <c r="AH229" s="933"/>
    </row>
    <row r="230" spans="1:34">
      <c r="A230" s="1115"/>
      <c r="B230" s="931" t="s">
        <v>1644</v>
      </c>
      <c r="C230" s="1128"/>
      <c r="D230" s="933"/>
      <c r="E230" s="933"/>
      <c r="F230" s="933"/>
      <c r="G230" s="933"/>
      <c r="H230" s="933"/>
      <c r="I230" s="933"/>
      <c r="J230" s="933"/>
      <c r="K230" s="933"/>
      <c r="L230" s="933"/>
      <c r="M230" s="935"/>
      <c r="N230" s="935"/>
      <c r="O230" s="935"/>
      <c r="P230" s="935"/>
      <c r="Q230" s="935"/>
      <c r="R230" s="932"/>
      <c r="S230" s="932"/>
      <c r="T230" s="932"/>
      <c r="U230" s="933"/>
      <c r="V230" s="933"/>
      <c r="W230" s="933"/>
      <c r="X230" s="933"/>
      <c r="Y230" s="933"/>
      <c r="Z230" s="933"/>
      <c r="AA230" s="934" t="s">
        <v>1655</v>
      </c>
      <c r="AB230" s="933"/>
      <c r="AC230" s="933"/>
      <c r="AD230" s="933"/>
      <c r="AE230" s="933"/>
      <c r="AF230" s="933"/>
      <c r="AG230" s="933"/>
      <c r="AH230" s="933"/>
    </row>
    <row r="231" spans="1:34">
      <c r="A231" s="1115"/>
      <c r="B231" s="931" t="s">
        <v>1645</v>
      </c>
      <c r="C231" s="1128"/>
      <c r="D231" s="933"/>
      <c r="E231" s="933"/>
      <c r="F231" s="933"/>
      <c r="G231" s="933"/>
      <c r="H231" s="933"/>
      <c r="I231" s="933"/>
      <c r="J231" s="933"/>
      <c r="K231" s="933"/>
      <c r="L231" s="933"/>
      <c r="M231" s="935"/>
      <c r="N231" s="935"/>
      <c r="O231" s="935"/>
      <c r="P231" s="935"/>
      <c r="Q231" s="935"/>
      <c r="R231" s="932"/>
      <c r="S231" s="932"/>
      <c r="T231" s="932"/>
      <c r="U231" s="933"/>
      <c r="V231" s="933"/>
      <c r="W231" s="933"/>
      <c r="X231" s="933"/>
      <c r="Y231" s="933"/>
      <c r="Z231" s="933"/>
      <c r="AA231" s="933"/>
      <c r="AB231" s="934" t="s">
        <v>1655</v>
      </c>
      <c r="AC231" s="933"/>
      <c r="AD231" s="933"/>
      <c r="AE231" s="933"/>
      <c r="AF231" s="933"/>
      <c r="AG231" s="933"/>
      <c r="AH231" s="933"/>
    </row>
    <row r="232" spans="1:34">
      <c r="A232" s="1115"/>
      <c r="B232" s="931" t="s">
        <v>1646</v>
      </c>
      <c r="C232" s="1128"/>
      <c r="D232" s="935"/>
      <c r="E232" s="935"/>
      <c r="F232" s="935"/>
      <c r="G232" s="935"/>
      <c r="H232" s="935"/>
      <c r="I232" s="935"/>
      <c r="J232" s="935"/>
      <c r="K232" s="935"/>
      <c r="L232" s="935"/>
      <c r="M232" s="935"/>
      <c r="N232" s="935"/>
      <c r="O232" s="935"/>
      <c r="P232" s="935"/>
      <c r="Q232" s="932"/>
      <c r="R232" s="935"/>
      <c r="S232" s="935"/>
      <c r="T232" s="932"/>
      <c r="U232" s="933"/>
      <c r="V232" s="933"/>
      <c r="W232" s="935"/>
      <c r="X232" s="935"/>
      <c r="Y232" s="935"/>
      <c r="Z232" s="935"/>
      <c r="AA232" s="935"/>
      <c r="AB232" s="935"/>
      <c r="AC232" s="934" t="s">
        <v>1655</v>
      </c>
      <c r="AD232" s="935"/>
      <c r="AE232" s="935"/>
      <c r="AF232" s="935"/>
      <c r="AG232" s="935"/>
      <c r="AH232" s="935"/>
    </row>
    <row r="233" spans="1:34">
      <c r="A233" s="1115"/>
      <c r="B233" s="971" t="s">
        <v>1647</v>
      </c>
      <c r="C233" s="1128"/>
      <c r="D233" s="935"/>
      <c r="E233" s="935"/>
      <c r="F233" s="935"/>
      <c r="G233" s="935"/>
      <c r="H233" s="935"/>
      <c r="I233" s="935"/>
      <c r="J233" s="935"/>
      <c r="K233" s="935"/>
      <c r="L233" s="935"/>
      <c r="M233" s="935"/>
      <c r="N233" s="935"/>
      <c r="O233" s="935"/>
      <c r="P233" s="935"/>
      <c r="Q233" s="932"/>
      <c r="R233" s="935"/>
      <c r="S233" s="935"/>
      <c r="T233" s="932"/>
      <c r="U233" s="933"/>
      <c r="V233" s="933"/>
      <c r="W233" s="935"/>
      <c r="X233" s="935"/>
      <c r="Y233" s="935"/>
      <c r="Z233" s="935"/>
      <c r="AA233" s="935"/>
      <c r="AB233" s="935"/>
      <c r="AC233" s="935"/>
      <c r="AD233" s="934" t="s">
        <v>1655</v>
      </c>
      <c r="AE233" s="935"/>
      <c r="AF233" s="935"/>
      <c r="AG233" s="935"/>
      <c r="AH233" s="935"/>
    </row>
    <row r="234" spans="1:34">
      <c r="A234" s="1116"/>
      <c r="B234" s="931" t="s">
        <v>1668</v>
      </c>
      <c r="C234" s="1129"/>
      <c r="D234" s="935"/>
      <c r="E234" s="935"/>
      <c r="F234" s="935"/>
      <c r="G234" s="935"/>
      <c r="H234" s="935"/>
      <c r="I234" s="935"/>
      <c r="J234" s="935"/>
      <c r="K234" s="935"/>
      <c r="L234" s="935"/>
      <c r="M234" s="935"/>
      <c r="N234" s="935"/>
      <c r="O234" s="935"/>
      <c r="P234" s="935"/>
      <c r="Q234" s="932"/>
      <c r="R234" s="935"/>
      <c r="S234" s="935"/>
      <c r="T234" s="932"/>
      <c r="U234" s="933"/>
      <c r="V234" s="933"/>
      <c r="W234" s="935"/>
      <c r="X234" s="935"/>
      <c r="Y234" s="935"/>
      <c r="Z234" s="935"/>
      <c r="AA234" s="935"/>
      <c r="AB234" s="935"/>
      <c r="AC234" s="935"/>
      <c r="AD234" s="935"/>
      <c r="AE234" s="934" t="s">
        <v>1655</v>
      </c>
      <c r="AF234" s="935"/>
      <c r="AG234" s="935"/>
      <c r="AH234" s="935"/>
    </row>
    <row r="235" spans="1:34">
      <c r="A235" s="1114"/>
      <c r="B235" s="1265"/>
      <c r="C235" s="1127">
        <v>42401</v>
      </c>
      <c r="D235" s="936" t="s">
        <v>1612</v>
      </c>
      <c r="E235" s="936" t="s">
        <v>1613</v>
      </c>
      <c r="F235" s="936" t="s">
        <v>1614</v>
      </c>
      <c r="G235" s="936" t="s">
        <v>1615</v>
      </c>
      <c r="H235" s="978" t="s">
        <v>1616</v>
      </c>
      <c r="I235" s="978" t="s">
        <v>1617</v>
      </c>
      <c r="J235" s="936" t="s">
        <v>1611</v>
      </c>
      <c r="K235" s="936" t="s">
        <v>1612</v>
      </c>
      <c r="L235" s="936" t="s">
        <v>1613</v>
      </c>
      <c r="M235" s="936" t="s">
        <v>1614</v>
      </c>
      <c r="N235" s="936" t="s">
        <v>1615</v>
      </c>
      <c r="O235" s="978" t="s">
        <v>1616</v>
      </c>
      <c r="P235" s="978" t="s">
        <v>1617</v>
      </c>
      <c r="Q235" s="936" t="s">
        <v>1611</v>
      </c>
      <c r="R235" s="936" t="s">
        <v>1612</v>
      </c>
      <c r="S235" s="936" t="s">
        <v>1613</v>
      </c>
      <c r="T235" s="936" t="s">
        <v>1614</v>
      </c>
      <c r="U235" s="936" t="s">
        <v>1615</v>
      </c>
      <c r="V235" s="978" t="s">
        <v>1616</v>
      </c>
      <c r="W235" s="978" t="s">
        <v>1617</v>
      </c>
      <c r="X235" s="978" t="s">
        <v>1611</v>
      </c>
      <c r="Y235" s="936" t="s">
        <v>1612</v>
      </c>
      <c r="Z235" s="936" t="s">
        <v>1613</v>
      </c>
      <c r="AA235" s="936" t="s">
        <v>1614</v>
      </c>
      <c r="AB235" s="936" t="s">
        <v>1615</v>
      </c>
      <c r="AC235" s="978" t="s">
        <v>1616</v>
      </c>
      <c r="AD235" s="978" t="s">
        <v>1617</v>
      </c>
      <c r="AE235" s="936" t="s">
        <v>1611</v>
      </c>
      <c r="AF235" s="936" t="s">
        <v>1612</v>
      </c>
      <c r="AG235" s="983"/>
      <c r="AH235" s="936"/>
    </row>
    <row r="236" spans="1:34">
      <c r="A236" s="1116"/>
      <c r="B236" s="1266"/>
      <c r="C236" s="1138"/>
      <c r="D236" s="938">
        <v>1</v>
      </c>
      <c r="E236" s="936">
        <v>2</v>
      </c>
      <c r="F236" s="936">
        <v>3</v>
      </c>
      <c r="G236" s="936">
        <v>4</v>
      </c>
      <c r="H236" s="978">
        <v>5</v>
      </c>
      <c r="I236" s="978">
        <v>6</v>
      </c>
      <c r="J236" s="936">
        <v>7</v>
      </c>
      <c r="K236" s="936">
        <v>8</v>
      </c>
      <c r="L236" s="936">
        <v>9</v>
      </c>
      <c r="M236" s="936">
        <v>10</v>
      </c>
      <c r="N236" s="936">
        <v>11</v>
      </c>
      <c r="O236" s="978">
        <v>12</v>
      </c>
      <c r="P236" s="978">
        <v>13</v>
      </c>
      <c r="Q236" s="936">
        <v>14</v>
      </c>
      <c r="R236" s="936">
        <v>15</v>
      </c>
      <c r="S236" s="936">
        <v>16</v>
      </c>
      <c r="T236" s="936">
        <v>17</v>
      </c>
      <c r="U236" s="936">
        <v>18</v>
      </c>
      <c r="V236" s="978">
        <v>19</v>
      </c>
      <c r="W236" s="978">
        <v>20</v>
      </c>
      <c r="X236" s="978">
        <v>21</v>
      </c>
      <c r="Y236" s="936">
        <v>22</v>
      </c>
      <c r="Z236" s="936">
        <v>23</v>
      </c>
      <c r="AA236" s="936">
        <v>24</v>
      </c>
      <c r="AB236" s="936">
        <v>25</v>
      </c>
      <c r="AC236" s="978">
        <v>26</v>
      </c>
      <c r="AD236" s="978">
        <v>27</v>
      </c>
      <c r="AE236" s="936">
        <v>28</v>
      </c>
      <c r="AF236" s="936">
        <v>29</v>
      </c>
      <c r="AG236" s="936"/>
      <c r="AH236" s="936"/>
    </row>
    <row r="237" spans="1:34">
      <c r="A237" s="1114">
        <v>12</v>
      </c>
      <c r="B237" s="931" t="s">
        <v>1609</v>
      </c>
      <c r="C237" s="1127">
        <v>42401</v>
      </c>
      <c r="D237" s="934" t="s">
        <v>1656</v>
      </c>
      <c r="E237" s="933"/>
      <c r="F237" s="933"/>
      <c r="G237" s="933"/>
      <c r="H237" s="933"/>
      <c r="I237" s="935"/>
      <c r="J237" s="935"/>
      <c r="K237" s="935"/>
      <c r="L237" s="935"/>
      <c r="M237" s="935"/>
      <c r="N237" s="935"/>
      <c r="O237" s="935"/>
      <c r="P237" s="935"/>
      <c r="Q237" s="935"/>
      <c r="R237" s="935"/>
      <c r="S237" s="935"/>
      <c r="T237" s="932"/>
      <c r="U237" s="935"/>
      <c r="V237" s="933"/>
      <c r="W237" s="935"/>
      <c r="X237" s="935"/>
      <c r="Y237" s="935"/>
      <c r="Z237" s="935"/>
      <c r="AA237" s="935"/>
      <c r="AB237" s="935"/>
      <c r="AC237" s="935"/>
      <c r="AD237" s="935"/>
      <c r="AE237" s="935"/>
      <c r="AF237" s="935"/>
      <c r="AG237" s="935"/>
      <c r="AH237" s="935"/>
    </row>
    <row r="238" spans="1:34">
      <c r="A238" s="1115"/>
      <c r="B238" s="931" t="s">
        <v>1622</v>
      </c>
      <c r="C238" s="1128"/>
      <c r="D238" s="932"/>
      <c r="E238" s="934" t="s">
        <v>1656</v>
      </c>
      <c r="F238" s="933"/>
      <c r="G238" s="933"/>
      <c r="H238" s="933"/>
      <c r="I238" s="933"/>
      <c r="J238" s="933"/>
      <c r="K238" s="933"/>
      <c r="L238" s="935"/>
      <c r="M238" s="935"/>
      <c r="N238" s="935"/>
      <c r="O238" s="935"/>
      <c r="P238" s="935"/>
      <c r="Q238" s="935"/>
      <c r="R238" s="935"/>
      <c r="S238" s="935"/>
      <c r="T238" s="932"/>
      <c r="U238" s="935"/>
      <c r="V238" s="933"/>
      <c r="W238" s="935"/>
      <c r="X238" s="935"/>
      <c r="Y238" s="935"/>
      <c r="Z238" s="935"/>
      <c r="AA238" s="935"/>
      <c r="AB238" s="935"/>
      <c r="AC238" s="935"/>
      <c r="AD238" s="935"/>
      <c r="AE238" s="935"/>
      <c r="AF238" s="935"/>
      <c r="AG238" s="935"/>
      <c r="AH238" s="935"/>
    </row>
    <row r="239" spans="1:34">
      <c r="A239" s="1115"/>
      <c r="B239" s="931" t="s">
        <v>1623</v>
      </c>
      <c r="C239" s="1128"/>
      <c r="D239" s="932"/>
      <c r="E239" s="933"/>
      <c r="F239" s="934" t="s">
        <v>1656</v>
      </c>
      <c r="G239" s="932"/>
      <c r="H239" s="932"/>
      <c r="I239" s="933"/>
      <c r="J239" s="932"/>
      <c r="K239" s="933"/>
      <c r="L239" s="933"/>
      <c r="M239" s="935"/>
      <c r="N239" s="935"/>
      <c r="O239" s="935"/>
      <c r="P239" s="935"/>
      <c r="Q239" s="935"/>
      <c r="R239" s="935"/>
      <c r="S239" s="935"/>
      <c r="T239" s="932"/>
      <c r="U239" s="935"/>
      <c r="V239" s="933"/>
      <c r="W239" s="935"/>
      <c r="X239" s="935"/>
      <c r="Y239" s="935"/>
      <c r="Z239" s="935"/>
      <c r="AA239" s="935"/>
      <c r="AB239" s="935"/>
      <c r="AC239" s="935"/>
      <c r="AD239" s="935"/>
      <c r="AE239" s="935"/>
      <c r="AF239" s="935"/>
      <c r="AG239" s="935"/>
      <c r="AH239" s="935"/>
    </row>
    <row r="240" spans="1:34">
      <c r="A240" s="1115"/>
      <c r="B240" s="931" t="s">
        <v>1624</v>
      </c>
      <c r="C240" s="1128"/>
      <c r="D240" s="932"/>
      <c r="E240" s="933"/>
      <c r="F240" s="933"/>
      <c r="G240" s="934" t="s">
        <v>1656</v>
      </c>
      <c r="H240" s="932"/>
      <c r="I240" s="932"/>
      <c r="J240" s="932"/>
      <c r="K240" s="933"/>
      <c r="L240" s="933"/>
      <c r="M240" s="935"/>
      <c r="N240" s="935"/>
      <c r="O240" s="935"/>
      <c r="P240" s="935"/>
      <c r="Q240" s="935"/>
      <c r="R240" s="935"/>
      <c r="S240" s="935"/>
      <c r="T240" s="932"/>
      <c r="U240" s="935"/>
      <c r="V240" s="933"/>
      <c r="W240" s="935"/>
      <c r="X240" s="935"/>
      <c r="Y240" s="935"/>
      <c r="Z240" s="935"/>
      <c r="AA240" s="935"/>
      <c r="AB240" s="935"/>
      <c r="AC240" s="935"/>
      <c r="AD240" s="935"/>
      <c r="AE240" s="935"/>
      <c r="AF240" s="935"/>
      <c r="AG240" s="935"/>
      <c r="AH240" s="935"/>
    </row>
    <row r="241" spans="1:34">
      <c r="A241" s="1115"/>
      <c r="B241" s="931" t="s">
        <v>1625</v>
      </c>
      <c r="C241" s="1128"/>
      <c r="D241" s="935"/>
      <c r="E241" s="935"/>
      <c r="F241" s="935"/>
      <c r="G241" s="932"/>
      <c r="H241" s="932"/>
      <c r="I241" s="933"/>
      <c r="J241" s="934" t="s">
        <v>1656</v>
      </c>
      <c r="K241" s="932"/>
      <c r="L241" s="933"/>
      <c r="M241" s="935"/>
      <c r="N241" s="935"/>
      <c r="O241" s="935"/>
      <c r="P241" s="935"/>
      <c r="Q241" s="935"/>
      <c r="R241" s="935"/>
      <c r="S241" s="935"/>
      <c r="T241" s="932"/>
      <c r="U241" s="935"/>
      <c r="V241" s="933"/>
      <c r="W241" s="935"/>
      <c r="X241" s="935"/>
      <c r="Y241" s="935"/>
      <c r="Z241" s="935"/>
      <c r="AA241" s="935"/>
      <c r="AB241" s="935"/>
      <c r="AC241" s="935"/>
      <c r="AD241" s="935"/>
      <c r="AE241" s="935"/>
      <c r="AF241" s="935"/>
      <c r="AG241" s="935"/>
      <c r="AH241" s="935"/>
    </row>
    <row r="242" spans="1:34">
      <c r="A242" s="1115"/>
      <c r="B242" s="931" t="s">
        <v>1626</v>
      </c>
      <c r="C242" s="1128"/>
      <c r="D242" s="935"/>
      <c r="E242" s="935"/>
      <c r="F242" s="935"/>
      <c r="G242" s="935"/>
      <c r="H242" s="932"/>
      <c r="I242" s="933"/>
      <c r="J242" s="935"/>
      <c r="K242" s="934" t="s">
        <v>1656</v>
      </c>
      <c r="L242" s="933"/>
      <c r="M242" s="933"/>
      <c r="N242" s="933"/>
      <c r="O242" s="933"/>
      <c r="P242" s="935"/>
      <c r="Q242" s="935"/>
      <c r="R242" s="935"/>
      <c r="S242" s="935"/>
      <c r="T242" s="932"/>
      <c r="U242" s="935"/>
      <c r="V242" s="933"/>
      <c r="W242" s="935"/>
      <c r="X242" s="935"/>
      <c r="Y242" s="935"/>
      <c r="Z242" s="935"/>
      <c r="AA242" s="935"/>
      <c r="AB242" s="935"/>
      <c r="AC242" s="935"/>
      <c r="AD242" s="935"/>
      <c r="AE242" s="935"/>
      <c r="AF242" s="935"/>
      <c r="AG242" s="935"/>
      <c r="AH242" s="935"/>
    </row>
    <row r="243" spans="1:34">
      <c r="A243" s="1115"/>
      <c r="B243" s="931" t="s">
        <v>1627</v>
      </c>
      <c r="C243" s="1128"/>
      <c r="D243" s="935"/>
      <c r="E243" s="935"/>
      <c r="F243" s="935"/>
      <c r="G243" s="935"/>
      <c r="H243" s="932"/>
      <c r="I243" s="933"/>
      <c r="J243" s="935"/>
      <c r="K243" s="935"/>
      <c r="L243" s="934" t="s">
        <v>1656</v>
      </c>
      <c r="M243" s="933"/>
      <c r="N243" s="933"/>
      <c r="O243" s="933"/>
      <c r="P243" s="933"/>
      <c r="Q243" s="933"/>
      <c r="R243" s="933"/>
      <c r="S243" s="935"/>
      <c r="T243" s="932"/>
      <c r="U243" s="935"/>
      <c r="V243" s="933"/>
      <c r="W243" s="935"/>
      <c r="X243" s="935"/>
      <c r="Y243" s="935"/>
      <c r="Z243" s="935"/>
      <c r="AA243" s="935"/>
      <c r="AB243" s="935"/>
      <c r="AC243" s="935"/>
      <c r="AD243" s="935"/>
      <c r="AE243" s="935"/>
      <c r="AF243" s="935"/>
      <c r="AG243" s="935"/>
      <c r="AH243" s="935"/>
    </row>
    <row r="244" spans="1:34">
      <c r="A244" s="1115"/>
      <c r="B244" s="931" t="s">
        <v>1628</v>
      </c>
      <c r="C244" s="1128"/>
      <c r="D244" s="935"/>
      <c r="E244" s="935"/>
      <c r="F244" s="935"/>
      <c r="G244" s="935"/>
      <c r="H244" s="935"/>
      <c r="I244" s="935"/>
      <c r="J244" s="935"/>
      <c r="K244" s="932"/>
      <c r="L244" s="933"/>
      <c r="M244" s="934" t="s">
        <v>1656</v>
      </c>
      <c r="N244" s="933"/>
      <c r="O244" s="932"/>
      <c r="P244" s="933"/>
      <c r="Q244" s="933"/>
      <c r="R244" s="933"/>
      <c r="S244" s="933"/>
      <c r="T244" s="932"/>
      <c r="U244" s="935"/>
      <c r="V244" s="933"/>
      <c r="W244" s="935"/>
      <c r="X244" s="935"/>
      <c r="Y244" s="935"/>
      <c r="Z244" s="935"/>
      <c r="AA244" s="935"/>
      <c r="AB244" s="935"/>
      <c r="AC244" s="935"/>
      <c r="AD244" s="935"/>
      <c r="AE244" s="935"/>
      <c r="AF244" s="935"/>
      <c r="AG244" s="935"/>
      <c r="AH244" s="935"/>
    </row>
    <row r="245" spans="1:34">
      <c r="A245" s="1115"/>
      <c r="B245" s="931" t="s">
        <v>1629</v>
      </c>
      <c r="C245" s="1128"/>
      <c r="D245" s="935"/>
      <c r="E245" s="935"/>
      <c r="F245" s="935"/>
      <c r="G245" s="935"/>
      <c r="H245" s="935"/>
      <c r="I245" s="935"/>
      <c r="J245" s="935"/>
      <c r="K245" s="932"/>
      <c r="L245" s="933"/>
      <c r="M245" s="935"/>
      <c r="N245" s="934" t="s">
        <v>1656</v>
      </c>
      <c r="O245" s="932"/>
      <c r="P245" s="932"/>
      <c r="Q245" s="933"/>
      <c r="R245" s="933"/>
      <c r="S245" s="933"/>
      <c r="T245" s="932"/>
      <c r="U245" s="935"/>
      <c r="V245" s="933"/>
      <c r="W245" s="935"/>
      <c r="X245" s="935"/>
      <c r="Y245" s="935"/>
      <c r="Z245" s="935"/>
      <c r="AA245" s="935"/>
      <c r="AB245" s="935"/>
      <c r="AC245" s="935"/>
      <c r="AD245" s="935"/>
      <c r="AE245" s="935"/>
      <c r="AF245" s="935"/>
      <c r="AG245" s="935"/>
      <c r="AH245" s="935"/>
    </row>
    <row r="246" spans="1:34">
      <c r="A246" s="1115"/>
      <c r="B246" s="931" t="s">
        <v>1630</v>
      </c>
      <c r="C246" s="1128"/>
      <c r="D246" s="935"/>
      <c r="E246" s="935"/>
      <c r="F246" s="935"/>
      <c r="G246" s="935"/>
      <c r="H246" s="935"/>
      <c r="I246" s="935"/>
      <c r="J246" s="935"/>
      <c r="K246" s="935"/>
      <c r="L246" s="935"/>
      <c r="M246" s="935"/>
      <c r="N246" s="932"/>
      <c r="O246" s="932"/>
      <c r="P246" s="933"/>
      <c r="Q246" s="934" t="s">
        <v>1656</v>
      </c>
      <c r="R246" s="933"/>
      <c r="S246" s="935"/>
      <c r="T246" s="932"/>
      <c r="U246" s="935"/>
      <c r="V246" s="933"/>
      <c r="W246" s="935"/>
      <c r="X246" s="935"/>
      <c r="Y246" s="935"/>
      <c r="Z246" s="935"/>
      <c r="AA246" s="935"/>
      <c r="AB246" s="935"/>
      <c r="AC246" s="935"/>
      <c r="AD246" s="935"/>
      <c r="AE246" s="935"/>
      <c r="AF246" s="935"/>
      <c r="AG246" s="935"/>
      <c r="AH246" s="935"/>
    </row>
    <row r="247" spans="1:34">
      <c r="A247" s="1115"/>
      <c r="B247" s="931" t="s">
        <v>1631</v>
      </c>
      <c r="C247" s="1128"/>
      <c r="D247" s="935"/>
      <c r="E247" s="935"/>
      <c r="F247" s="935"/>
      <c r="G247" s="935"/>
      <c r="H247" s="935"/>
      <c r="I247" s="935"/>
      <c r="J247" s="935"/>
      <c r="K247" s="935"/>
      <c r="L247" s="935"/>
      <c r="M247" s="935"/>
      <c r="N247" s="935"/>
      <c r="O247" s="932"/>
      <c r="P247" s="933"/>
      <c r="Q247" s="932"/>
      <c r="R247" s="934" t="s">
        <v>1656</v>
      </c>
      <c r="S247" s="935"/>
      <c r="T247" s="932"/>
      <c r="U247" s="935"/>
      <c r="V247" s="933"/>
      <c r="W247" s="935"/>
      <c r="X247" s="935"/>
      <c r="Y247" s="935"/>
      <c r="Z247" s="935"/>
      <c r="AA247" s="935"/>
      <c r="AB247" s="935"/>
      <c r="AC247" s="935"/>
      <c r="AD247" s="935"/>
      <c r="AE247" s="935"/>
      <c r="AF247" s="935"/>
      <c r="AG247" s="935"/>
      <c r="AH247" s="935"/>
    </row>
    <row r="248" spans="1:34">
      <c r="A248" s="1115"/>
      <c r="B248" s="931" t="s">
        <v>1632</v>
      </c>
      <c r="C248" s="1128"/>
      <c r="D248" s="935"/>
      <c r="E248" s="935"/>
      <c r="F248" s="935"/>
      <c r="G248" s="935"/>
      <c r="H248" s="935"/>
      <c r="I248" s="935"/>
      <c r="J248" s="935"/>
      <c r="K248" s="935"/>
      <c r="L248" s="935"/>
      <c r="M248" s="935"/>
      <c r="N248" s="935"/>
      <c r="O248" s="932"/>
      <c r="P248" s="933"/>
      <c r="Q248" s="932"/>
      <c r="R248" s="933"/>
      <c r="S248" s="934" t="s">
        <v>1656</v>
      </c>
      <c r="T248" s="932"/>
      <c r="U248" s="935"/>
      <c r="V248" s="933"/>
      <c r="W248" s="935"/>
      <c r="X248" s="935"/>
      <c r="Y248" s="935"/>
      <c r="Z248" s="935"/>
      <c r="AA248" s="935"/>
      <c r="AB248" s="935"/>
      <c r="AC248" s="935"/>
      <c r="AD248" s="935"/>
      <c r="AE248" s="935"/>
      <c r="AF248" s="935"/>
      <c r="AG248" s="935"/>
      <c r="AH248" s="935"/>
    </row>
    <row r="249" spans="1:34">
      <c r="A249" s="1115"/>
      <c r="B249" s="931" t="s">
        <v>1633</v>
      </c>
      <c r="C249" s="1128"/>
      <c r="D249" s="935"/>
      <c r="E249" s="935"/>
      <c r="F249" s="935"/>
      <c r="G249" s="935"/>
      <c r="H249" s="935"/>
      <c r="I249" s="935"/>
      <c r="J249" s="935"/>
      <c r="K249" s="935"/>
      <c r="L249" s="935"/>
      <c r="M249" s="935"/>
      <c r="N249" s="935"/>
      <c r="O249" s="932"/>
      <c r="P249" s="933"/>
      <c r="Q249" s="935"/>
      <c r="R249" s="935"/>
      <c r="S249" s="932"/>
      <c r="T249" s="934" t="s">
        <v>1656</v>
      </c>
      <c r="U249" s="935"/>
      <c r="V249" s="935"/>
      <c r="W249" s="935"/>
      <c r="X249" s="935"/>
      <c r="Y249" s="935"/>
      <c r="Z249" s="935"/>
      <c r="AA249" s="935"/>
      <c r="AB249" s="935"/>
      <c r="AC249" s="935"/>
      <c r="AD249" s="935"/>
      <c r="AE249" s="935"/>
      <c r="AF249" s="935"/>
      <c r="AG249" s="935"/>
      <c r="AH249" s="935"/>
    </row>
    <row r="250" spans="1:34">
      <c r="A250" s="1115"/>
      <c r="B250" s="931" t="s">
        <v>1644</v>
      </c>
      <c r="C250" s="1128"/>
      <c r="D250" s="935"/>
      <c r="E250" s="935"/>
      <c r="F250" s="935"/>
      <c r="G250" s="935"/>
      <c r="H250" s="935"/>
      <c r="I250" s="935"/>
      <c r="J250" s="935"/>
      <c r="K250" s="935"/>
      <c r="L250" s="935"/>
      <c r="M250" s="935"/>
      <c r="N250" s="935"/>
      <c r="O250" s="932"/>
      <c r="P250" s="933"/>
      <c r="Q250" s="935"/>
      <c r="R250" s="935"/>
      <c r="S250" s="932"/>
      <c r="T250" s="935"/>
      <c r="U250" s="934" t="s">
        <v>1656</v>
      </c>
      <c r="V250" s="935"/>
      <c r="W250" s="935"/>
      <c r="X250" s="935"/>
      <c r="Y250" s="935"/>
      <c r="Z250" s="935"/>
      <c r="AA250" s="935"/>
      <c r="AB250" s="935"/>
      <c r="AC250" s="935"/>
      <c r="AD250" s="935"/>
      <c r="AE250" s="935"/>
      <c r="AF250" s="935"/>
      <c r="AG250" s="935"/>
      <c r="AH250" s="935"/>
    </row>
    <row r="251" spans="1:34">
      <c r="A251" s="1115"/>
      <c r="B251" s="931" t="s">
        <v>1645</v>
      </c>
      <c r="C251" s="1128"/>
      <c r="D251" s="935"/>
      <c r="E251" s="935"/>
      <c r="F251" s="935"/>
      <c r="G251" s="935"/>
      <c r="H251" s="935"/>
      <c r="I251" s="935"/>
      <c r="J251" s="935"/>
      <c r="K251" s="935"/>
      <c r="L251" s="935"/>
      <c r="M251" s="935"/>
      <c r="N251" s="935"/>
      <c r="O251" s="932"/>
      <c r="P251" s="933"/>
      <c r="Q251" s="935"/>
      <c r="R251" s="935"/>
      <c r="S251" s="932"/>
      <c r="T251" s="935"/>
      <c r="U251" s="935"/>
      <c r="V251" s="935"/>
      <c r="W251" s="935"/>
      <c r="X251" s="935"/>
      <c r="Y251" s="934" t="s">
        <v>1656</v>
      </c>
      <c r="Z251" s="935"/>
      <c r="AA251" s="935"/>
      <c r="AB251" s="935"/>
      <c r="AC251" s="935"/>
      <c r="AD251" s="935"/>
      <c r="AE251" s="935"/>
      <c r="AF251" s="935"/>
      <c r="AG251" s="935"/>
      <c r="AH251" s="935"/>
    </row>
    <row r="252" spans="1:34">
      <c r="A252" s="1115"/>
      <c r="B252" s="971" t="s">
        <v>1646</v>
      </c>
      <c r="C252" s="1128"/>
      <c r="D252" s="979"/>
      <c r="E252" s="979"/>
      <c r="F252" s="979"/>
      <c r="G252" s="979"/>
      <c r="H252" s="979"/>
      <c r="I252" s="979"/>
      <c r="J252" s="979"/>
      <c r="K252" s="979"/>
      <c r="L252" s="979"/>
      <c r="M252" s="979"/>
      <c r="N252" s="979"/>
      <c r="O252" s="979"/>
      <c r="P252" s="979"/>
      <c r="Q252" s="979"/>
      <c r="R252" s="979"/>
      <c r="S252" s="980"/>
      <c r="T252" s="980"/>
      <c r="U252" s="980"/>
      <c r="V252" s="981"/>
      <c r="W252" s="979"/>
      <c r="X252" s="979"/>
      <c r="Y252" s="979"/>
      <c r="Z252" s="982" t="s">
        <v>1656</v>
      </c>
      <c r="AA252" s="979"/>
      <c r="AB252" s="979"/>
      <c r="AC252" s="979"/>
      <c r="AD252" s="979"/>
      <c r="AE252" s="935"/>
      <c r="AF252" s="979"/>
      <c r="AG252" s="979"/>
      <c r="AH252" s="979"/>
    </row>
    <row r="253" spans="1:34">
      <c r="A253" s="1115"/>
      <c r="B253" s="931" t="s">
        <v>1647</v>
      </c>
      <c r="C253" s="1128"/>
      <c r="D253" s="935"/>
      <c r="E253" s="935"/>
      <c r="F253" s="935"/>
      <c r="G253" s="935"/>
      <c r="H253" s="935"/>
      <c r="I253" s="935"/>
      <c r="J253" s="935"/>
      <c r="K253" s="935"/>
      <c r="L253" s="935"/>
      <c r="M253" s="935"/>
      <c r="N253" s="935"/>
      <c r="O253" s="935"/>
      <c r="P253" s="935"/>
      <c r="Q253" s="935"/>
      <c r="R253" s="935"/>
      <c r="S253" s="933"/>
      <c r="T253" s="933"/>
      <c r="U253" s="933"/>
      <c r="V253" s="932"/>
      <c r="W253" s="935"/>
      <c r="X253" s="935"/>
      <c r="Y253" s="935"/>
      <c r="Z253" s="935"/>
      <c r="AA253" s="934" t="s">
        <v>1656</v>
      </c>
      <c r="AB253" s="935"/>
      <c r="AC253" s="935"/>
      <c r="AD253" s="935"/>
      <c r="AE253" s="935"/>
      <c r="AF253" s="935"/>
      <c r="AG253" s="935"/>
      <c r="AH253" s="935"/>
    </row>
    <row r="254" spans="1:34">
      <c r="A254" s="1116"/>
      <c r="B254" s="931" t="s">
        <v>1668</v>
      </c>
      <c r="C254" s="1129"/>
      <c r="D254" s="935"/>
      <c r="E254" s="935"/>
      <c r="F254" s="935"/>
      <c r="G254" s="935"/>
      <c r="H254" s="935"/>
      <c r="I254" s="935"/>
      <c r="J254" s="935"/>
      <c r="K254" s="935"/>
      <c r="L254" s="935"/>
      <c r="M254" s="935"/>
      <c r="N254" s="935"/>
      <c r="O254" s="935"/>
      <c r="P254" s="935"/>
      <c r="Q254" s="935"/>
      <c r="R254" s="935"/>
      <c r="S254" s="933"/>
      <c r="T254" s="933"/>
      <c r="U254" s="933"/>
      <c r="V254" s="932"/>
      <c r="W254" s="935"/>
      <c r="X254" s="935"/>
      <c r="Y254" s="935"/>
      <c r="Z254" s="935"/>
      <c r="AA254" s="935"/>
      <c r="AB254" s="934" t="s">
        <v>1656</v>
      </c>
      <c r="AC254" s="935"/>
      <c r="AD254" s="935"/>
      <c r="AE254" s="935"/>
      <c r="AF254" s="935"/>
      <c r="AG254" s="935"/>
      <c r="AH254" s="935"/>
    </row>
    <row r="255" spans="1:34">
      <c r="B255" s="247" t="s">
        <v>1690</v>
      </c>
      <c r="C255" s="896"/>
    </row>
    <row r="258" spans="1:38" ht="15.75">
      <c r="A258" s="1117" t="s">
        <v>3</v>
      </c>
      <c r="B258" s="1117"/>
      <c r="C258" s="1117"/>
      <c r="D258" s="1117"/>
      <c r="E258" s="1117"/>
      <c r="F258" s="1117"/>
      <c r="G258" s="1117"/>
      <c r="H258" s="1117"/>
      <c r="I258" s="1117"/>
      <c r="J258" s="1117"/>
      <c r="K258" s="1117"/>
      <c r="L258" s="1117"/>
      <c r="M258" s="1117"/>
      <c r="N258" s="1117"/>
      <c r="O258" s="1117"/>
      <c r="P258" s="1117"/>
      <c r="Q258" s="1117"/>
      <c r="R258" s="1117"/>
      <c r="S258" s="1117"/>
      <c r="T258" s="1117"/>
      <c r="U258" s="1117"/>
      <c r="V258" s="1117"/>
      <c r="W258" s="1117"/>
      <c r="X258" s="1117"/>
      <c r="Y258" s="1117"/>
      <c r="Z258" s="1117"/>
      <c r="AA258" s="1117"/>
      <c r="AB258" s="1117"/>
      <c r="AC258" s="1117"/>
      <c r="AD258" s="1117"/>
      <c r="AE258" s="1117"/>
      <c r="AF258" s="1117"/>
      <c r="AG258" s="1117"/>
      <c r="AH258" s="1117"/>
    </row>
    <row r="259" spans="1:38" ht="15.75">
      <c r="A259" s="1117" t="s">
        <v>1586</v>
      </c>
      <c r="B259" s="1117"/>
      <c r="C259" s="1117"/>
      <c r="D259" s="1117"/>
      <c r="E259" s="1117"/>
      <c r="F259" s="1117"/>
      <c r="G259" s="1117"/>
      <c r="H259" s="1117"/>
      <c r="I259" s="1117"/>
      <c r="J259" s="1117"/>
      <c r="K259" s="1117"/>
      <c r="L259" s="1117"/>
      <c r="M259" s="1117"/>
      <c r="N259" s="1117"/>
      <c r="O259" s="1117"/>
      <c r="P259" s="1117"/>
      <c r="Q259" s="1117"/>
      <c r="R259" s="1117"/>
      <c r="S259" s="1117"/>
      <c r="T259" s="1117"/>
      <c r="U259" s="1117"/>
      <c r="V259" s="1117"/>
      <c r="W259" s="1117"/>
      <c r="X259" s="1117"/>
      <c r="Y259" s="1117"/>
      <c r="Z259" s="1117"/>
      <c r="AA259" s="1117"/>
      <c r="AB259" s="1117"/>
      <c r="AC259" s="1117"/>
      <c r="AD259" s="1117"/>
      <c r="AE259" s="1117"/>
      <c r="AF259" s="1117"/>
      <c r="AG259" s="1117"/>
      <c r="AH259" s="1117"/>
    </row>
    <row r="260" spans="1:38" ht="15.75">
      <c r="A260" s="1117" t="s">
        <v>1666</v>
      </c>
      <c r="B260" s="1117"/>
      <c r="C260" s="1117"/>
      <c r="D260" s="1117"/>
      <c r="E260" s="1117"/>
      <c r="F260" s="1117"/>
      <c r="G260" s="1117"/>
      <c r="H260" s="1117"/>
      <c r="I260" s="1117"/>
      <c r="J260" s="1117"/>
      <c r="K260" s="1117"/>
      <c r="L260" s="1117"/>
      <c r="M260" s="1117"/>
      <c r="N260" s="1117"/>
      <c r="O260" s="1117"/>
      <c r="P260" s="1117"/>
      <c r="Q260" s="1117"/>
      <c r="R260" s="1117"/>
      <c r="S260" s="1117"/>
      <c r="T260" s="1117"/>
      <c r="U260" s="1117"/>
      <c r="V260" s="1117"/>
      <c r="W260" s="1117"/>
      <c r="X260" s="1117"/>
      <c r="Y260" s="1117"/>
      <c r="Z260" s="1117"/>
      <c r="AA260" s="1117"/>
      <c r="AB260" s="1117"/>
      <c r="AC260" s="1117"/>
      <c r="AD260" s="1117"/>
      <c r="AE260" s="1117"/>
      <c r="AF260" s="1117"/>
      <c r="AG260" s="1117"/>
      <c r="AH260" s="1117"/>
    </row>
    <row r="261" spans="1:38" ht="15.75">
      <c r="A261" s="1117" t="s">
        <v>1587</v>
      </c>
      <c r="B261" s="1117"/>
      <c r="C261" s="1117"/>
      <c r="D261" s="1117"/>
      <c r="E261" s="1117"/>
      <c r="F261" s="1117"/>
      <c r="G261" s="1117"/>
      <c r="H261" s="1117"/>
      <c r="I261" s="1117"/>
      <c r="J261" s="1117"/>
      <c r="K261" s="1117"/>
      <c r="L261" s="1117"/>
      <c r="M261" s="1117"/>
      <c r="N261" s="1117"/>
      <c r="O261" s="1117"/>
      <c r="P261" s="1117"/>
      <c r="Q261" s="1117"/>
      <c r="R261" s="1117"/>
      <c r="S261" s="1117"/>
      <c r="T261" s="1117"/>
      <c r="U261" s="1117"/>
      <c r="V261" s="1117"/>
      <c r="W261" s="1117"/>
      <c r="X261" s="1117"/>
      <c r="Y261" s="1117"/>
      <c r="Z261" s="1117"/>
      <c r="AA261" s="1117"/>
      <c r="AB261" s="1117"/>
      <c r="AC261" s="1117"/>
      <c r="AD261" s="1117"/>
      <c r="AE261" s="1117"/>
      <c r="AF261" s="1117"/>
      <c r="AG261" s="1117"/>
      <c r="AH261" s="1117"/>
    </row>
    <row r="262" spans="1:38" ht="15.75">
      <c r="A262" s="1117" t="s">
        <v>1667</v>
      </c>
      <c r="B262" s="1117"/>
      <c r="C262" s="1117"/>
      <c r="D262" s="1117"/>
      <c r="E262" s="1117"/>
      <c r="F262" s="1117"/>
      <c r="G262" s="1117"/>
      <c r="H262" s="1117"/>
      <c r="I262" s="1117"/>
      <c r="J262" s="1117"/>
      <c r="K262" s="1117"/>
      <c r="L262" s="1117"/>
      <c r="M262" s="1117"/>
      <c r="N262" s="1117"/>
      <c r="O262" s="1117"/>
      <c r="P262" s="1117"/>
      <c r="Q262" s="1117"/>
      <c r="R262" s="1117"/>
      <c r="S262" s="1117"/>
      <c r="T262" s="1117"/>
      <c r="U262" s="1117"/>
      <c r="V262" s="1117"/>
      <c r="W262" s="1117"/>
      <c r="X262" s="1117"/>
      <c r="Y262" s="1117"/>
      <c r="Z262" s="1117"/>
      <c r="AA262" s="1117"/>
      <c r="AB262" s="1117"/>
      <c r="AC262" s="1117"/>
      <c r="AD262" s="1117"/>
      <c r="AE262" s="1117"/>
      <c r="AF262" s="1117"/>
      <c r="AG262" s="1117"/>
      <c r="AH262" s="1117"/>
    </row>
    <row r="263" spans="1:38" ht="15.75">
      <c r="A263" s="915" t="s">
        <v>1608</v>
      </c>
      <c r="B263" s="970"/>
      <c r="C263" s="970"/>
      <c r="D263" s="970"/>
      <c r="E263" s="970"/>
      <c r="F263" s="970"/>
      <c r="G263" s="970"/>
      <c r="H263" s="970"/>
      <c r="I263" s="970"/>
      <c r="J263" s="970"/>
      <c r="K263" s="970"/>
      <c r="L263" s="970"/>
      <c r="M263" s="970"/>
      <c r="N263" s="970"/>
      <c r="O263" s="970"/>
      <c r="P263" s="970"/>
      <c r="Q263" s="970"/>
      <c r="R263" s="970"/>
      <c r="S263" s="970"/>
      <c r="T263" s="970"/>
      <c r="U263" s="970"/>
      <c r="V263" s="970"/>
      <c r="W263" s="970"/>
      <c r="X263" s="970"/>
      <c r="Y263" s="970"/>
      <c r="Z263" s="970"/>
      <c r="AA263" s="970"/>
      <c r="AB263" s="970"/>
      <c r="AC263" s="970"/>
      <c r="AD263" s="970"/>
      <c r="AE263" s="970"/>
      <c r="AF263" s="970"/>
      <c r="AG263" s="970"/>
      <c r="AH263" s="970"/>
    </row>
    <row r="264" spans="1:38" ht="15.75">
      <c r="A264" s="902" t="s">
        <v>1675</v>
      </c>
      <c r="J264" s="970"/>
      <c r="K264" s="970"/>
      <c r="L264" s="970"/>
      <c r="M264" s="970"/>
      <c r="N264" s="970"/>
      <c r="O264" s="970"/>
      <c r="P264" s="970"/>
      <c r="Q264" s="970"/>
      <c r="R264" s="970"/>
      <c r="S264" s="970"/>
      <c r="T264" s="970"/>
      <c r="U264" s="970"/>
      <c r="V264" s="970"/>
      <c r="W264" s="970"/>
      <c r="X264" s="970"/>
      <c r="Y264" s="970"/>
      <c r="Z264" s="970"/>
      <c r="AA264" s="970"/>
      <c r="AB264" s="970"/>
      <c r="AC264" s="970"/>
      <c r="AD264" s="970"/>
      <c r="AE264" s="970"/>
      <c r="AF264" s="970"/>
      <c r="AG264" s="970"/>
      <c r="AH264" s="970"/>
    </row>
    <row r="265" spans="1:38">
      <c r="A265" s="1130" t="s">
        <v>129</v>
      </c>
      <c r="B265" s="1104" t="s">
        <v>1610</v>
      </c>
      <c r="C265" s="955" t="s">
        <v>1618</v>
      </c>
      <c r="D265" s="1276" t="s">
        <v>1619</v>
      </c>
      <c r="E265" s="1276"/>
      <c r="F265" s="1276"/>
      <c r="G265" s="1276"/>
      <c r="H265" s="1276"/>
      <c r="I265" s="1276"/>
      <c r="J265" s="1276"/>
      <c r="K265" s="1276"/>
      <c r="L265" s="1276"/>
      <c r="M265" s="1276"/>
      <c r="N265" s="1276"/>
      <c r="O265" s="1276"/>
      <c r="P265" s="1276"/>
      <c r="Q265" s="1276"/>
      <c r="R265" s="1276"/>
      <c r="S265" s="1276"/>
      <c r="T265" s="1276"/>
      <c r="U265" s="1276"/>
      <c r="V265" s="1276"/>
      <c r="W265" s="1276"/>
      <c r="X265" s="1276"/>
      <c r="Y265" s="1276"/>
      <c r="Z265" s="1276"/>
      <c r="AA265" s="1276"/>
      <c r="AB265" s="1276"/>
      <c r="AC265" s="1276"/>
      <c r="AD265" s="1276"/>
      <c r="AE265" s="1276"/>
      <c r="AF265" s="1276"/>
      <c r="AG265" s="1276"/>
      <c r="AH265" s="1276"/>
    </row>
    <row r="266" spans="1:38" ht="15" customHeight="1">
      <c r="A266" s="1131"/>
      <c r="B266" s="1270"/>
      <c r="C266" s="1141">
        <v>42370</v>
      </c>
      <c r="D266" s="954" t="s">
        <v>1616</v>
      </c>
      <c r="E266" s="954" t="s">
        <v>1617</v>
      </c>
      <c r="F266" s="894" t="s">
        <v>1611</v>
      </c>
      <c r="G266" s="894" t="s">
        <v>1612</v>
      </c>
      <c r="H266" s="894" t="s">
        <v>1613</v>
      </c>
      <c r="I266" s="894" t="s">
        <v>1614</v>
      </c>
      <c r="J266" s="894" t="s">
        <v>1615</v>
      </c>
      <c r="K266" s="954" t="s">
        <v>1616</v>
      </c>
      <c r="L266" s="954" t="s">
        <v>1617</v>
      </c>
      <c r="M266" s="894" t="s">
        <v>1611</v>
      </c>
      <c r="N266" s="894" t="s">
        <v>1612</v>
      </c>
      <c r="O266" s="894" t="s">
        <v>1613</v>
      </c>
      <c r="P266" s="894" t="s">
        <v>1614</v>
      </c>
      <c r="Q266" s="894" t="s">
        <v>1615</v>
      </c>
      <c r="R266" s="954" t="s">
        <v>1616</v>
      </c>
      <c r="S266" s="954" t="s">
        <v>1617</v>
      </c>
      <c r="T266" s="894" t="s">
        <v>1611</v>
      </c>
      <c r="U266" s="894" t="s">
        <v>1612</v>
      </c>
      <c r="V266" s="894" t="s">
        <v>1613</v>
      </c>
      <c r="W266" s="894" t="s">
        <v>1614</v>
      </c>
      <c r="X266" s="894" t="s">
        <v>1615</v>
      </c>
      <c r="Y266" s="954" t="s">
        <v>1616</v>
      </c>
      <c r="Z266" s="954" t="s">
        <v>1617</v>
      </c>
      <c r="AA266" s="894" t="s">
        <v>1611</v>
      </c>
      <c r="AB266" s="894" t="s">
        <v>1612</v>
      </c>
      <c r="AC266" s="894" t="s">
        <v>1613</v>
      </c>
      <c r="AD266" s="894" t="s">
        <v>1614</v>
      </c>
      <c r="AE266" s="894" t="s">
        <v>1615</v>
      </c>
      <c r="AF266" s="954" t="s">
        <v>1616</v>
      </c>
      <c r="AG266" s="954" t="s">
        <v>1617</v>
      </c>
      <c r="AH266" s="894" t="s">
        <v>1611</v>
      </c>
      <c r="AI266" s="893"/>
      <c r="AJ266" s="893"/>
      <c r="AK266" s="893"/>
      <c r="AL266" s="893"/>
    </row>
    <row r="267" spans="1:38" ht="15" customHeight="1">
      <c r="A267" s="1132"/>
      <c r="B267" s="1105"/>
      <c r="C267" s="1142"/>
      <c r="D267" s="968">
        <v>1</v>
      </c>
      <c r="E267" s="954">
        <v>2</v>
      </c>
      <c r="F267" s="894">
        <v>3</v>
      </c>
      <c r="G267" s="894">
        <v>4</v>
      </c>
      <c r="H267" s="894">
        <v>5</v>
      </c>
      <c r="I267" s="894">
        <v>6</v>
      </c>
      <c r="J267" s="894">
        <v>7</v>
      </c>
      <c r="K267" s="954">
        <v>8</v>
      </c>
      <c r="L267" s="954">
        <v>9</v>
      </c>
      <c r="M267" s="894">
        <v>10</v>
      </c>
      <c r="N267" s="894">
        <v>11</v>
      </c>
      <c r="O267" s="894">
        <v>12</v>
      </c>
      <c r="P267" s="894">
        <v>13</v>
      </c>
      <c r="Q267" s="894">
        <v>14</v>
      </c>
      <c r="R267" s="954">
        <v>15</v>
      </c>
      <c r="S267" s="954">
        <v>16</v>
      </c>
      <c r="T267" s="894">
        <v>17</v>
      </c>
      <c r="U267" s="894">
        <v>18</v>
      </c>
      <c r="V267" s="894">
        <v>19</v>
      </c>
      <c r="W267" s="894">
        <v>20</v>
      </c>
      <c r="X267" s="894">
        <v>21</v>
      </c>
      <c r="Y267" s="954">
        <v>22</v>
      </c>
      <c r="Z267" s="954">
        <v>23</v>
      </c>
      <c r="AA267" s="894">
        <v>24</v>
      </c>
      <c r="AB267" s="894">
        <v>25</v>
      </c>
      <c r="AC267" s="894">
        <v>26</v>
      </c>
      <c r="AD267" s="894">
        <v>27</v>
      </c>
      <c r="AE267" s="894">
        <v>28</v>
      </c>
      <c r="AF267" s="954">
        <v>29</v>
      </c>
      <c r="AG267" s="954">
        <v>30</v>
      </c>
      <c r="AH267" s="894">
        <v>31</v>
      </c>
      <c r="AI267" s="893"/>
      <c r="AJ267" s="893"/>
      <c r="AK267" s="893"/>
      <c r="AL267" s="893"/>
    </row>
    <row r="268" spans="1:38">
      <c r="A268" s="1114">
        <v>11</v>
      </c>
      <c r="B268" s="931" t="s">
        <v>1609</v>
      </c>
      <c r="C268" s="1127">
        <v>42370</v>
      </c>
      <c r="D268" s="932"/>
      <c r="E268" s="933"/>
      <c r="F268" s="934" t="s">
        <v>1655</v>
      </c>
      <c r="G268" s="933"/>
      <c r="H268" s="933"/>
      <c r="I268" s="933"/>
      <c r="J268" s="933"/>
      <c r="K268" s="933"/>
      <c r="L268" s="933"/>
      <c r="M268" s="933"/>
      <c r="N268" s="933"/>
      <c r="O268" s="933"/>
      <c r="P268" s="933"/>
      <c r="Q268" s="933"/>
      <c r="R268" s="933"/>
      <c r="S268" s="933"/>
      <c r="T268" s="933"/>
      <c r="U268" s="933"/>
      <c r="V268" s="933"/>
      <c r="W268" s="933"/>
      <c r="X268" s="933"/>
      <c r="Y268" s="933"/>
      <c r="Z268" s="933"/>
      <c r="AA268" s="933"/>
      <c r="AB268" s="933"/>
      <c r="AC268" s="933"/>
      <c r="AD268" s="933"/>
      <c r="AE268" s="933"/>
      <c r="AF268" s="933"/>
      <c r="AG268" s="933"/>
      <c r="AH268" s="933"/>
    </row>
    <row r="269" spans="1:38">
      <c r="A269" s="1115"/>
      <c r="B269" s="931" t="s">
        <v>1622</v>
      </c>
      <c r="C269" s="1128"/>
      <c r="D269" s="932"/>
      <c r="E269" s="932"/>
      <c r="F269" s="932"/>
      <c r="G269" s="934" t="s">
        <v>1655</v>
      </c>
      <c r="H269" s="932"/>
      <c r="I269" s="933"/>
      <c r="J269" s="933"/>
      <c r="K269" s="933"/>
      <c r="L269" s="933"/>
      <c r="M269" s="933"/>
      <c r="N269" s="933"/>
      <c r="O269" s="933"/>
      <c r="P269" s="933"/>
      <c r="Q269" s="933"/>
      <c r="R269" s="933"/>
      <c r="S269" s="933"/>
      <c r="T269" s="933"/>
      <c r="U269" s="933"/>
      <c r="V269" s="933"/>
      <c r="W269" s="933"/>
      <c r="X269" s="933"/>
      <c r="Y269" s="933"/>
      <c r="Z269" s="933"/>
      <c r="AA269" s="933"/>
      <c r="AB269" s="933"/>
      <c r="AC269" s="933"/>
      <c r="AD269" s="933"/>
      <c r="AE269" s="933"/>
      <c r="AF269" s="933"/>
      <c r="AG269" s="933"/>
      <c r="AH269" s="933"/>
    </row>
    <row r="270" spans="1:38">
      <c r="A270" s="1115"/>
      <c r="B270" s="931" t="s">
        <v>1623</v>
      </c>
      <c r="C270" s="1128"/>
      <c r="D270" s="932"/>
      <c r="E270" s="933"/>
      <c r="F270" s="935"/>
      <c r="G270" s="935"/>
      <c r="H270" s="934" t="s">
        <v>1655</v>
      </c>
      <c r="I270" s="933"/>
      <c r="J270" s="933"/>
      <c r="K270" s="933"/>
      <c r="L270" s="933"/>
      <c r="M270" s="933"/>
      <c r="N270" s="933"/>
      <c r="O270" s="933"/>
      <c r="P270" s="933"/>
      <c r="Q270" s="933"/>
      <c r="R270" s="933"/>
      <c r="S270" s="933"/>
      <c r="T270" s="933"/>
      <c r="U270" s="933"/>
      <c r="V270" s="933"/>
      <c r="W270" s="933"/>
      <c r="X270" s="933"/>
      <c r="Y270" s="933"/>
      <c r="Z270" s="933"/>
      <c r="AA270" s="933"/>
      <c r="AB270" s="933"/>
      <c r="AC270" s="933"/>
      <c r="AD270" s="933"/>
      <c r="AE270" s="933"/>
      <c r="AF270" s="933"/>
      <c r="AG270" s="933"/>
      <c r="AH270" s="933"/>
      <c r="AI270" s="661"/>
      <c r="AJ270" s="661"/>
      <c r="AK270" s="661"/>
      <c r="AL270" s="661"/>
    </row>
    <row r="271" spans="1:38">
      <c r="A271" s="1115"/>
      <c r="B271" s="931" t="s">
        <v>1624</v>
      </c>
      <c r="C271" s="1128"/>
      <c r="D271" s="932"/>
      <c r="E271" s="933"/>
      <c r="F271" s="932"/>
      <c r="G271" s="932"/>
      <c r="H271" s="932"/>
      <c r="I271" s="934" t="s">
        <v>1655</v>
      </c>
      <c r="J271" s="933"/>
      <c r="K271" s="933"/>
      <c r="L271" s="933"/>
      <c r="M271" s="933"/>
      <c r="N271" s="933"/>
      <c r="O271" s="933"/>
      <c r="P271" s="933"/>
      <c r="Q271" s="933"/>
      <c r="R271" s="933"/>
      <c r="S271" s="933"/>
      <c r="T271" s="933"/>
      <c r="U271" s="933"/>
      <c r="V271" s="933"/>
      <c r="W271" s="933"/>
      <c r="X271" s="933"/>
      <c r="Y271" s="933"/>
      <c r="Z271" s="933"/>
      <c r="AA271" s="933"/>
      <c r="AB271" s="933"/>
      <c r="AC271" s="933"/>
      <c r="AD271" s="933"/>
      <c r="AE271" s="933"/>
      <c r="AF271" s="933"/>
      <c r="AG271" s="933"/>
      <c r="AH271" s="933"/>
      <c r="AI271" s="661"/>
      <c r="AJ271" s="661"/>
      <c r="AK271" s="661"/>
      <c r="AL271" s="661"/>
    </row>
    <row r="272" spans="1:38">
      <c r="A272" s="1115"/>
      <c r="B272" s="931" t="s">
        <v>1625</v>
      </c>
      <c r="C272" s="1128"/>
      <c r="D272" s="932"/>
      <c r="E272" s="933"/>
      <c r="F272" s="935"/>
      <c r="G272" s="935"/>
      <c r="H272" s="932"/>
      <c r="I272" s="933"/>
      <c r="J272" s="934" t="s">
        <v>1655</v>
      </c>
      <c r="K272" s="933"/>
      <c r="L272" s="933"/>
      <c r="M272" s="933"/>
      <c r="N272" s="933"/>
      <c r="O272" s="933"/>
      <c r="P272" s="933"/>
      <c r="Q272" s="933"/>
      <c r="R272" s="933"/>
      <c r="S272" s="933"/>
      <c r="T272" s="933"/>
      <c r="U272" s="933"/>
      <c r="V272" s="933"/>
      <c r="W272" s="933"/>
      <c r="X272" s="933"/>
      <c r="Y272" s="933"/>
      <c r="Z272" s="933"/>
      <c r="AA272" s="933"/>
      <c r="AB272" s="933"/>
      <c r="AC272" s="933"/>
      <c r="AD272" s="933"/>
      <c r="AE272" s="933"/>
      <c r="AF272" s="933"/>
      <c r="AG272" s="933"/>
      <c r="AH272" s="933"/>
      <c r="AI272" s="661"/>
      <c r="AJ272" s="661"/>
      <c r="AK272" s="661"/>
      <c r="AL272" s="661"/>
    </row>
    <row r="273" spans="1:34">
      <c r="A273" s="1115"/>
      <c r="B273" s="931" t="s">
        <v>1626</v>
      </c>
      <c r="C273" s="1128"/>
      <c r="D273" s="932"/>
      <c r="E273" s="933"/>
      <c r="F273" s="933"/>
      <c r="G273" s="933"/>
      <c r="H273" s="932"/>
      <c r="I273" s="933"/>
      <c r="J273" s="933"/>
      <c r="K273" s="932"/>
      <c r="L273" s="933"/>
      <c r="M273" s="934" t="s">
        <v>1655</v>
      </c>
      <c r="N273" s="933"/>
      <c r="O273" s="933"/>
      <c r="P273" s="933"/>
      <c r="Q273" s="933"/>
      <c r="R273" s="933"/>
      <c r="S273" s="933"/>
      <c r="T273" s="933"/>
      <c r="U273" s="933"/>
      <c r="V273" s="933"/>
      <c r="W273" s="933"/>
      <c r="X273" s="933"/>
      <c r="Y273" s="933"/>
      <c r="Z273" s="933"/>
      <c r="AA273" s="933"/>
      <c r="AB273" s="933"/>
      <c r="AC273" s="933"/>
      <c r="AD273" s="933"/>
      <c r="AE273" s="933"/>
      <c r="AF273" s="933"/>
      <c r="AG273" s="933"/>
      <c r="AH273" s="933"/>
    </row>
    <row r="274" spans="1:34">
      <c r="A274" s="1115"/>
      <c r="B274" s="931" t="s">
        <v>1627</v>
      </c>
      <c r="C274" s="1128"/>
      <c r="D274" s="935"/>
      <c r="E274" s="935"/>
      <c r="F274" s="935"/>
      <c r="G274" s="935"/>
      <c r="H274" s="935"/>
      <c r="I274" s="935"/>
      <c r="J274" s="935"/>
      <c r="K274" s="932"/>
      <c r="L274" s="932"/>
      <c r="M274" s="932"/>
      <c r="N274" s="934" t="s">
        <v>1655</v>
      </c>
      <c r="O274" s="933"/>
      <c r="P274" s="933"/>
      <c r="Q274" s="933"/>
      <c r="R274" s="935"/>
      <c r="S274" s="935"/>
      <c r="T274" s="935"/>
      <c r="U274" s="935"/>
      <c r="V274" s="935"/>
      <c r="W274" s="935"/>
      <c r="X274" s="935"/>
      <c r="Y274" s="935"/>
      <c r="Z274" s="935"/>
      <c r="AA274" s="935"/>
      <c r="AB274" s="935"/>
      <c r="AC274" s="935"/>
      <c r="AD274" s="935"/>
      <c r="AE274" s="935"/>
      <c r="AF274" s="935"/>
      <c r="AG274" s="935"/>
      <c r="AH274" s="935"/>
    </row>
    <row r="275" spans="1:34">
      <c r="A275" s="1115"/>
      <c r="B275" s="931" t="s">
        <v>1628</v>
      </c>
      <c r="C275" s="1128"/>
      <c r="D275" s="933"/>
      <c r="E275" s="933"/>
      <c r="F275" s="933"/>
      <c r="G275" s="933"/>
      <c r="H275" s="933"/>
      <c r="I275" s="933"/>
      <c r="J275" s="932"/>
      <c r="K275" s="932"/>
      <c r="L275" s="933"/>
      <c r="M275" s="932"/>
      <c r="N275" s="933"/>
      <c r="O275" s="934" t="s">
        <v>1655</v>
      </c>
      <c r="P275" s="933"/>
      <c r="Q275" s="933"/>
      <c r="R275" s="933"/>
      <c r="S275" s="933"/>
      <c r="T275" s="933"/>
      <c r="U275" s="933"/>
      <c r="V275" s="933"/>
      <c r="W275" s="933"/>
      <c r="X275" s="933"/>
      <c r="Y275" s="933"/>
      <c r="Z275" s="933"/>
      <c r="AA275" s="933"/>
      <c r="AB275" s="933"/>
      <c r="AC275" s="933"/>
      <c r="AD275" s="933"/>
      <c r="AE275" s="933"/>
      <c r="AF275" s="933"/>
      <c r="AG275" s="933"/>
      <c r="AH275" s="933"/>
    </row>
    <row r="276" spans="1:34">
      <c r="A276" s="1115"/>
      <c r="B276" s="931" t="s">
        <v>1629</v>
      </c>
      <c r="C276" s="1128"/>
      <c r="D276" s="935"/>
      <c r="E276" s="935"/>
      <c r="F276" s="935"/>
      <c r="G276" s="935"/>
      <c r="H276" s="935"/>
      <c r="I276" s="935"/>
      <c r="J276" s="935"/>
      <c r="K276" s="932"/>
      <c r="L276" s="933"/>
      <c r="M276" s="932"/>
      <c r="N276" s="932"/>
      <c r="O276" s="932"/>
      <c r="P276" s="934" t="s">
        <v>1655</v>
      </c>
      <c r="Q276" s="933"/>
      <c r="R276" s="933"/>
      <c r="S276" s="933"/>
      <c r="T276" s="935"/>
      <c r="U276" s="935"/>
      <c r="V276" s="935"/>
      <c r="W276" s="935"/>
      <c r="X276" s="935"/>
      <c r="Y276" s="935"/>
      <c r="Z276" s="935"/>
      <c r="AA276" s="935"/>
      <c r="AB276" s="935"/>
      <c r="AC276" s="935"/>
      <c r="AD276" s="935"/>
      <c r="AE276" s="935"/>
      <c r="AF276" s="935"/>
      <c r="AG276" s="935"/>
      <c r="AH276" s="935"/>
    </row>
    <row r="277" spans="1:34">
      <c r="A277" s="1115"/>
      <c r="B277" s="931" t="s">
        <v>1630</v>
      </c>
      <c r="C277" s="1128"/>
      <c r="D277" s="935"/>
      <c r="E277" s="935"/>
      <c r="F277" s="935"/>
      <c r="G277" s="935"/>
      <c r="H277" s="935"/>
      <c r="I277" s="935"/>
      <c r="J277" s="935"/>
      <c r="K277" s="932"/>
      <c r="L277" s="933"/>
      <c r="M277" s="935"/>
      <c r="N277" s="935"/>
      <c r="O277" s="932"/>
      <c r="P277" s="933"/>
      <c r="Q277" s="934" t="s">
        <v>1655</v>
      </c>
      <c r="R277" s="933"/>
      <c r="S277" s="933"/>
      <c r="T277" s="933"/>
      <c r="U277" s="935"/>
      <c r="V277" s="935"/>
      <c r="W277" s="935"/>
      <c r="X277" s="935"/>
      <c r="Y277" s="935"/>
      <c r="Z277" s="935"/>
      <c r="AA277" s="935"/>
      <c r="AB277" s="935"/>
      <c r="AC277" s="935"/>
      <c r="AD277" s="935"/>
      <c r="AE277" s="935"/>
      <c r="AF277" s="935"/>
      <c r="AG277" s="935"/>
      <c r="AH277" s="935"/>
    </row>
    <row r="278" spans="1:34">
      <c r="A278" s="1115"/>
      <c r="B278" s="931" t="s">
        <v>1631</v>
      </c>
      <c r="C278" s="1128"/>
      <c r="D278" s="935"/>
      <c r="E278" s="935"/>
      <c r="F278" s="935"/>
      <c r="G278" s="935"/>
      <c r="H278" s="935"/>
      <c r="I278" s="935"/>
      <c r="J278" s="935"/>
      <c r="K278" s="935"/>
      <c r="L278" s="935"/>
      <c r="M278" s="933"/>
      <c r="N278" s="933"/>
      <c r="O278" s="932"/>
      <c r="P278" s="933"/>
      <c r="Q278" s="933"/>
      <c r="R278" s="932"/>
      <c r="S278" s="933"/>
      <c r="T278" s="934" t="s">
        <v>1655</v>
      </c>
      <c r="U278" s="933"/>
      <c r="V278" s="933"/>
      <c r="W278" s="935"/>
      <c r="X278" s="935"/>
      <c r="Y278" s="935"/>
      <c r="Z278" s="935"/>
      <c r="AA278" s="935"/>
      <c r="AB278" s="935"/>
      <c r="AC278" s="935"/>
      <c r="AD278" s="935"/>
      <c r="AE278" s="935"/>
      <c r="AF278" s="935"/>
      <c r="AG278" s="935"/>
      <c r="AH278" s="935"/>
    </row>
    <row r="279" spans="1:34">
      <c r="A279" s="1115"/>
      <c r="B279" s="931" t="s">
        <v>1632</v>
      </c>
      <c r="C279" s="1128"/>
      <c r="D279" s="933"/>
      <c r="E279" s="933"/>
      <c r="F279" s="933"/>
      <c r="G279" s="933"/>
      <c r="H279" s="933"/>
      <c r="I279" s="933"/>
      <c r="J279" s="933"/>
      <c r="K279" s="933"/>
      <c r="L279" s="933"/>
      <c r="M279" s="935"/>
      <c r="N279" s="935"/>
      <c r="O279" s="935"/>
      <c r="P279" s="935"/>
      <c r="Q279" s="935"/>
      <c r="R279" s="932"/>
      <c r="S279" s="932"/>
      <c r="T279" s="932"/>
      <c r="U279" s="934" t="s">
        <v>1655</v>
      </c>
      <c r="V279" s="933"/>
      <c r="W279" s="933"/>
      <c r="X279" s="933"/>
      <c r="Y279" s="933"/>
      <c r="Z279" s="933"/>
      <c r="AA279" s="933"/>
      <c r="AB279" s="933"/>
      <c r="AC279" s="933"/>
      <c r="AD279" s="933"/>
      <c r="AE279" s="933"/>
      <c r="AF279" s="933"/>
      <c r="AG279" s="933"/>
      <c r="AH279" s="933"/>
    </row>
    <row r="280" spans="1:34">
      <c r="A280" s="1115"/>
      <c r="B280" s="931" t="s">
        <v>1633</v>
      </c>
      <c r="C280" s="1128"/>
      <c r="D280" s="933"/>
      <c r="E280" s="933"/>
      <c r="F280" s="933"/>
      <c r="G280" s="933"/>
      <c r="H280" s="933"/>
      <c r="I280" s="933"/>
      <c r="J280" s="933"/>
      <c r="K280" s="933"/>
      <c r="L280" s="933"/>
      <c r="M280" s="935"/>
      <c r="N280" s="935"/>
      <c r="O280" s="935"/>
      <c r="P280" s="935"/>
      <c r="Q280" s="935"/>
      <c r="R280" s="932"/>
      <c r="S280" s="932"/>
      <c r="T280" s="932"/>
      <c r="U280" s="933"/>
      <c r="V280" s="933"/>
      <c r="W280" s="934" t="s">
        <v>1655</v>
      </c>
      <c r="X280" s="933"/>
      <c r="Y280" s="933"/>
      <c r="Z280" s="933"/>
      <c r="AA280" s="933"/>
      <c r="AB280" s="933"/>
      <c r="AC280" s="933"/>
      <c r="AD280" s="933"/>
      <c r="AE280" s="933"/>
      <c r="AF280" s="933"/>
      <c r="AG280" s="933"/>
      <c r="AH280" s="933"/>
    </row>
    <row r="281" spans="1:34">
      <c r="A281" s="1115"/>
      <c r="B281" s="931" t="s">
        <v>1644</v>
      </c>
      <c r="C281" s="1128"/>
      <c r="D281" s="933"/>
      <c r="E281" s="933"/>
      <c r="F281" s="933"/>
      <c r="G281" s="933"/>
      <c r="H281" s="933"/>
      <c r="I281" s="933"/>
      <c r="J281" s="933"/>
      <c r="K281" s="933"/>
      <c r="L281" s="933"/>
      <c r="M281" s="935"/>
      <c r="N281" s="935"/>
      <c r="O281" s="935"/>
      <c r="P281" s="935"/>
      <c r="Q281" s="935"/>
      <c r="R281" s="932"/>
      <c r="S281" s="932"/>
      <c r="T281" s="932"/>
      <c r="U281" s="933"/>
      <c r="V281" s="933"/>
      <c r="W281" s="933"/>
      <c r="X281" s="933"/>
      <c r="Y281" s="933"/>
      <c r="Z281" s="933"/>
      <c r="AA281" s="934" t="s">
        <v>1655</v>
      </c>
      <c r="AB281" s="933"/>
      <c r="AC281" s="933"/>
      <c r="AD281" s="933"/>
      <c r="AE281" s="933"/>
      <c r="AF281" s="933"/>
      <c r="AG281" s="933"/>
      <c r="AH281" s="933"/>
    </row>
    <row r="282" spans="1:34">
      <c r="A282" s="1115"/>
      <c r="B282" s="931" t="s">
        <v>1645</v>
      </c>
      <c r="C282" s="1128"/>
      <c r="D282" s="933"/>
      <c r="E282" s="933"/>
      <c r="F282" s="933"/>
      <c r="G282" s="933"/>
      <c r="H282" s="933"/>
      <c r="I282" s="933"/>
      <c r="J282" s="933"/>
      <c r="K282" s="933"/>
      <c r="L282" s="933"/>
      <c r="M282" s="935"/>
      <c r="N282" s="935"/>
      <c r="O282" s="935"/>
      <c r="P282" s="935"/>
      <c r="Q282" s="935"/>
      <c r="R282" s="932"/>
      <c r="S282" s="932"/>
      <c r="T282" s="932"/>
      <c r="U282" s="933"/>
      <c r="V282" s="933"/>
      <c r="W282" s="933"/>
      <c r="X282" s="933"/>
      <c r="Y282" s="933"/>
      <c r="Z282" s="933"/>
      <c r="AA282" s="933"/>
      <c r="AB282" s="934" t="s">
        <v>1655</v>
      </c>
      <c r="AC282" s="933"/>
      <c r="AD282" s="933"/>
      <c r="AE282" s="933"/>
      <c r="AF282" s="933"/>
      <c r="AG282" s="933"/>
      <c r="AH282" s="933"/>
    </row>
    <row r="283" spans="1:34">
      <c r="A283" s="1115"/>
      <c r="B283" s="931" t="s">
        <v>1646</v>
      </c>
      <c r="C283" s="1128"/>
      <c r="D283" s="935"/>
      <c r="E283" s="935"/>
      <c r="F283" s="935"/>
      <c r="G283" s="935"/>
      <c r="H283" s="935"/>
      <c r="I283" s="935"/>
      <c r="J283" s="935"/>
      <c r="K283" s="935"/>
      <c r="L283" s="935"/>
      <c r="M283" s="935"/>
      <c r="N283" s="935"/>
      <c r="O283" s="935"/>
      <c r="P283" s="935"/>
      <c r="Q283" s="932"/>
      <c r="R283" s="935"/>
      <c r="S283" s="935"/>
      <c r="T283" s="932"/>
      <c r="U283" s="933"/>
      <c r="V283" s="933"/>
      <c r="W283" s="935"/>
      <c r="X283" s="935"/>
      <c r="Y283" s="935"/>
      <c r="Z283" s="935"/>
      <c r="AA283" s="935"/>
      <c r="AB283" s="935"/>
      <c r="AC283" s="934" t="s">
        <v>1655</v>
      </c>
      <c r="AD283" s="935"/>
      <c r="AE283" s="935"/>
      <c r="AF283" s="935"/>
      <c r="AG283" s="935"/>
      <c r="AH283" s="935"/>
    </row>
    <row r="284" spans="1:34">
      <c r="A284" s="1115"/>
      <c r="B284" s="971" t="s">
        <v>1647</v>
      </c>
      <c r="C284" s="1128"/>
      <c r="D284" s="935"/>
      <c r="E284" s="935"/>
      <c r="F284" s="935"/>
      <c r="G284" s="935"/>
      <c r="H284" s="935"/>
      <c r="I284" s="935"/>
      <c r="J284" s="935"/>
      <c r="K284" s="935"/>
      <c r="L284" s="935"/>
      <c r="M284" s="935"/>
      <c r="N284" s="935"/>
      <c r="O284" s="935"/>
      <c r="P284" s="935"/>
      <c r="Q284" s="932"/>
      <c r="R284" s="935"/>
      <c r="S284" s="935"/>
      <c r="T284" s="932"/>
      <c r="U284" s="933"/>
      <c r="V284" s="933"/>
      <c r="W284" s="935"/>
      <c r="X284" s="935"/>
      <c r="Y284" s="935"/>
      <c r="Z284" s="935"/>
      <c r="AA284" s="935"/>
      <c r="AB284" s="935"/>
      <c r="AC284" s="935"/>
      <c r="AD284" s="934" t="s">
        <v>1655</v>
      </c>
      <c r="AE284" s="935"/>
      <c r="AF284" s="935"/>
      <c r="AG284" s="935"/>
      <c r="AH284" s="935"/>
    </row>
    <row r="285" spans="1:34">
      <c r="A285" s="1116"/>
      <c r="B285" s="931" t="s">
        <v>1668</v>
      </c>
      <c r="C285" s="1129"/>
      <c r="D285" s="935"/>
      <c r="E285" s="935"/>
      <c r="F285" s="935"/>
      <c r="G285" s="935"/>
      <c r="H285" s="935"/>
      <c r="I285" s="935"/>
      <c r="J285" s="935"/>
      <c r="K285" s="935"/>
      <c r="L285" s="935"/>
      <c r="M285" s="935"/>
      <c r="N285" s="935"/>
      <c r="O285" s="935"/>
      <c r="P285" s="935"/>
      <c r="Q285" s="932"/>
      <c r="R285" s="935"/>
      <c r="S285" s="935"/>
      <c r="T285" s="932"/>
      <c r="U285" s="933"/>
      <c r="V285" s="933"/>
      <c r="W285" s="935"/>
      <c r="X285" s="935"/>
      <c r="Y285" s="935"/>
      <c r="Z285" s="935"/>
      <c r="AA285" s="935"/>
      <c r="AB285" s="935"/>
      <c r="AC285" s="935"/>
      <c r="AD285" s="935"/>
      <c r="AE285" s="934" t="s">
        <v>1655</v>
      </c>
      <c r="AF285" s="935"/>
      <c r="AG285" s="935"/>
      <c r="AH285" s="935"/>
    </row>
    <row r="286" spans="1:34">
      <c r="A286" s="1114"/>
      <c r="B286" s="1265"/>
      <c r="C286" s="1127">
        <v>42401</v>
      </c>
      <c r="D286" s="936" t="s">
        <v>1612</v>
      </c>
      <c r="E286" s="936" t="s">
        <v>1613</v>
      </c>
      <c r="F286" s="936" t="s">
        <v>1614</v>
      </c>
      <c r="G286" s="936" t="s">
        <v>1615</v>
      </c>
      <c r="H286" s="978" t="s">
        <v>1616</v>
      </c>
      <c r="I286" s="978" t="s">
        <v>1617</v>
      </c>
      <c r="J286" s="936" t="s">
        <v>1611</v>
      </c>
      <c r="K286" s="936" t="s">
        <v>1612</v>
      </c>
      <c r="L286" s="936" t="s">
        <v>1613</v>
      </c>
      <c r="M286" s="936" t="s">
        <v>1614</v>
      </c>
      <c r="N286" s="936" t="s">
        <v>1615</v>
      </c>
      <c r="O286" s="978" t="s">
        <v>1616</v>
      </c>
      <c r="P286" s="978" t="s">
        <v>1617</v>
      </c>
      <c r="Q286" s="936" t="s">
        <v>1611</v>
      </c>
      <c r="R286" s="936" t="s">
        <v>1612</v>
      </c>
      <c r="S286" s="936" t="s">
        <v>1613</v>
      </c>
      <c r="T286" s="936" t="s">
        <v>1614</v>
      </c>
      <c r="U286" s="936" t="s">
        <v>1615</v>
      </c>
      <c r="V286" s="978" t="s">
        <v>1616</v>
      </c>
      <c r="W286" s="978" t="s">
        <v>1617</v>
      </c>
      <c r="X286" s="978" t="s">
        <v>1611</v>
      </c>
      <c r="Y286" s="936" t="s">
        <v>1612</v>
      </c>
      <c r="Z286" s="936" t="s">
        <v>1613</v>
      </c>
      <c r="AA286" s="936" t="s">
        <v>1614</v>
      </c>
      <c r="AB286" s="936" t="s">
        <v>1615</v>
      </c>
      <c r="AC286" s="978" t="s">
        <v>1616</v>
      </c>
      <c r="AD286" s="978" t="s">
        <v>1617</v>
      </c>
      <c r="AE286" s="936" t="s">
        <v>1611</v>
      </c>
      <c r="AF286" s="936" t="s">
        <v>1612</v>
      </c>
      <c r="AG286" s="983"/>
      <c r="AH286" s="936"/>
    </row>
    <row r="287" spans="1:34">
      <c r="A287" s="1116"/>
      <c r="B287" s="1266"/>
      <c r="C287" s="1138"/>
      <c r="D287" s="938">
        <v>1</v>
      </c>
      <c r="E287" s="936">
        <v>2</v>
      </c>
      <c r="F287" s="936">
        <v>3</v>
      </c>
      <c r="G287" s="936">
        <v>4</v>
      </c>
      <c r="H287" s="978">
        <v>5</v>
      </c>
      <c r="I287" s="978">
        <v>6</v>
      </c>
      <c r="J287" s="936">
        <v>7</v>
      </c>
      <c r="K287" s="936">
        <v>8</v>
      </c>
      <c r="L287" s="936">
        <v>9</v>
      </c>
      <c r="M287" s="936">
        <v>10</v>
      </c>
      <c r="N287" s="936">
        <v>11</v>
      </c>
      <c r="O287" s="978">
        <v>12</v>
      </c>
      <c r="P287" s="978">
        <v>13</v>
      </c>
      <c r="Q287" s="936">
        <v>14</v>
      </c>
      <c r="R287" s="936">
        <v>15</v>
      </c>
      <c r="S287" s="936">
        <v>16</v>
      </c>
      <c r="T287" s="936">
        <v>17</v>
      </c>
      <c r="U287" s="936">
        <v>18</v>
      </c>
      <c r="V287" s="978">
        <v>19</v>
      </c>
      <c r="W287" s="978">
        <v>20</v>
      </c>
      <c r="X287" s="978">
        <v>21</v>
      </c>
      <c r="Y287" s="936">
        <v>22</v>
      </c>
      <c r="Z287" s="936">
        <v>23</v>
      </c>
      <c r="AA287" s="936">
        <v>24</v>
      </c>
      <c r="AB287" s="936">
        <v>25</v>
      </c>
      <c r="AC287" s="978">
        <v>26</v>
      </c>
      <c r="AD287" s="978">
        <v>27</v>
      </c>
      <c r="AE287" s="936">
        <v>28</v>
      </c>
      <c r="AF287" s="936">
        <v>29</v>
      </c>
      <c r="AG287" s="936"/>
      <c r="AH287" s="936"/>
    </row>
    <row r="288" spans="1:34">
      <c r="A288" s="1114">
        <v>12</v>
      </c>
      <c r="B288" s="931" t="s">
        <v>1609</v>
      </c>
      <c r="C288" s="1127">
        <v>42401</v>
      </c>
      <c r="D288" s="934" t="s">
        <v>1656</v>
      </c>
      <c r="E288" s="933"/>
      <c r="F288" s="933"/>
      <c r="G288" s="933"/>
      <c r="H288" s="933"/>
      <c r="I288" s="935"/>
      <c r="J288" s="935"/>
      <c r="K288" s="935"/>
      <c r="L288" s="935"/>
      <c r="M288" s="935"/>
      <c r="N288" s="935"/>
      <c r="O288" s="935"/>
      <c r="P288" s="935"/>
      <c r="Q288" s="935"/>
      <c r="R288" s="935"/>
      <c r="S288" s="935"/>
      <c r="T288" s="932"/>
      <c r="U288" s="935"/>
      <c r="V288" s="933"/>
      <c r="W288" s="935"/>
      <c r="X288" s="935"/>
      <c r="Y288" s="935"/>
      <c r="Z288" s="935"/>
      <c r="AA288" s="935"/>
      <c r="AB288" s="935"/>
      <c r="AC288" s="935"/>
      <c r="AD288" s="935"/>
      <c r="AE288" s="935"/>
      <c r="AF288" s="935"/>
      <c r="AG288" s="935"/>
      <c r="AH288" s="935"/>
    </row>
    <row r="289" spans="1:34">
      <c r="A289" s="1115"/>
      <c r="B289" s="931" t="s">
        <v>1622</v>
      </c>
      <c r="C289" s="1128"/>
      <c r="D289" s="932"/>
      <c r="E289" s="934" t="s">
        <v>1656</v>
      </c>
      <c r="F289" s="933"/>
      <c r="G289" s="933"/>
      <c r="H289" s="933"/>
      <c r="I289" s="933"/>
      <c r="J289" s="933"/>
      <c r="K289" s="933"/>
      <c r="L289" s="935"/>
      <c r="M289" s="935"/>
      <c r="N289" s="935"/>
      <c r="O289" s="935"/>
      <c r="P289" s="935"/>
      <c r="Q289" s="935"/>
      <c r="R289" s="935"/>
      <c r="S289" s="935"/>
      <c r="T289" s="932"/>
      <c r="U289" s="935"/>
      <c r="V289" s="933"/>
      <c r="W289" s="935"/>
      <c r="X289" s="935"/>
      <c r="Y289" s="935"/>
      <c r="Z289" s="935"/>
      <c r="AA289" s="935"/>
      <c r="AB289" s="935"/>
      <c r="AC289" s="935"/>
      <c r="AD289" s="935"/>
      <c r="AE289" s="935"/>
      <c r="AF289" s="935"/>
      <c r="AG289" s="935"/>
      <c r="AH289" s="935"/>
    </row>
    <row r="290" spans="1:34">
      <c r="A290" s="1115"/>
      <c r="B290" s="931" t="s">
        <v>1623</v>
      </c>
      <c r="C290" s="1128"/>
      <c r="D290" s="932"/>
      <c r="E290" s="933"/>
      <c r="F290" s="934" t="s">
        <v>1656</v>
      </c>
      <c r="G290" s="932"/>
      <c r="H290" s="932"/>
      <c r="I290" s="933"/>
      <c r="J290" s="932"/>
      <c r="K290" s="933"/>
      <c r="L290" s="933"/>
      <c r="M290" s="935"/>
      <c r="N290" s="935"/>
      <c r="O290" s="935"/>
      <c r="P290" s="935"/>
      <c r="Q290" s="935"/>
      <c r="R290" s="935"/>
      <c r="S290" s="935"/>
      <c r="T290" s="932"/>
      <c r="U290" s="935"/>
      <c r="V290" s="933"/>
      <c r="W290" s="935"/>
      <c r="X290" s="935"/>
      <c r="Y290" s="935"/>
      <c r="Z290" s="935"/>
      <c r="AA290" s="935"/>
      <c r="AB290" s="935"/>
      <c r="AC290" s="935"/>
      <c r="AD290" s="935"/>
      <c r="AE290" s="935"/>
      <c r="AF290" s="935"/>
      <c r="AG290" s="935"/>
      <c r="AH290" s="935"/>
    </row>
    <row r="291" spans="1:34">
      <c r="A291" s="1115"/>
      <c r="B291" s="931" t="s">
        <v>1624</v>
      </c>
      <c r="C291" s="1128"/>
      <c r="D291" s="932"/>
      <c r="E291" s="933"/>
      <c r="F291" s="933"/>
      <c r="G291" s="934" t="s">
        <v>1656</v>
      </c>
      <c r="H291" s="932"/>
      <c r="I291" s="932"/>
      <c r="J291" s="932"/>
      <c r="K291" s="933"/>
      <c r="L291" s="933"/>
      <c r="M291" s="935"/>
      <c r="N291" s="935"/>
      <c r="O291" s="935"/>
      <c r="P291" s="935"/>
      <c r="Q291" s="935"/>
      <c r="R291" s="935"/>
      <c r="S291" s="935"/>
      <c r="T291" s="932"/>
      <c r="U291" s="935"/>
      <c r="V291" s="933"/>
      <c r="W291" s="935"/>
      <c r="X291" s="935"/>
      <c r="Y291" s="935"/>
      <c r="Z291" s="935"/>
      <c r="AA291" s="935"/>
      <c r="AB291" s="935"/>
      <c r="AC291" s="935"/>
      <c r="AD291" s="935"/>
      <c r="AE291" s="935"/>
      <c r="AF291" s="935"/>
      <c r="AG291" s="935"/>
      <c r="AH291" s="935"/>
    </row>
    <row r="292" spans="1:34">
      <c r="A292" s="1115"/>
      <c r="B292" s="931" t="s">
        <v>1625</v>
      </c>
      <c r="C292" s="1128"/>
      <c r="D292" s="935"/>
      <c r="E292" s="935"/>
      <c r="F292" s="935"/>
      <c r="G292" s="932"/>
      <c r="H292" s="932"/>
      <c r="I292" s="933"/>
      <c r="J292" s="934" t="s">
        <v>1656</v>
      </c>
      <c r="K292" s="932"/>
      <c r="L292" s="933"/>
      <c r="M292" s="935"/>
      <c r="N292" s="935"/>
      <c r="O292" s="935"/>
      <c r="P292" s="935"/>
      <c r="Q292" s="935"/>
      <c r="R292" s="935"/>
      <c r="S292" s="935"/>
      <c r="T292" s="932"/>
      <c r="U292" s="935"/>
      <c r="V292" s="933"/>
      <c r="W292" s="935"/>
      <c r="X292" s="935"/>
      <c r="Y292" s="935"/>
      <c r="Z292" s="935"/>
      <c r="AA292" s="935"/>
      <c r="AB292" s="935"/>
      <c r="AC292" s="935"/>
      <c r="AD292" s="935"/>
      <c r="AE292" s="935"/>
      <c r="AF292" s="935"/>
      <c r="AG292" s="935"/>
      <c r="AH292" s="935"/>
    </row>
    <row r="293" spans="1:34">
      <c r="A293" s="1115"/>
      <c r="B293" s="931" t="s">
        <v>1626</v>
      </c>
      <c r="C293" s="1128"/>
      <c r="D293" s="935"/>
      <c r="E293" s="935"/>
      <c r="F293" s="935"/>
      <c r="G293" s="935"/>
      <c r="H293" s="932"/>
      <c r="I293" s="933"/>
      <c r="J293" s="935"/>
      <c r="K293" s="934" t="s">
        <v>1656</v>
      </c>
      <c r="L293" s="933"/>
      <c r="M293" s="933"/>
      <c r="N293" s="933"/>
      <c r="O293" s="933"/>
      <c r="P293" s="935"/>
      <c r="Q293" s="935"/>
      <c r="R293" s="935"/>
      <c r="S293" s="935"/>
      <c r="T293" s="932"/>
      <c r="U293" s="935"/>
      <c r="V293" s="933"/>
      <c r="W293" s="935"/>
      <c r="X293" s="935"/>
      <c r="Y293" s="935"/>
      <c r="Z293" s="935"/>
      <c r="AA293" s="935"/>
      <c r="AB293" s="935"/>
      <c r="AC293" s="935"/>
      <c r="AD293" s="935"/>
      <c r="AE293" s="935"/>
      <c r="AF293" s="935"/>
      <c r="AG293" s="935"/>
      <c r="AH293" s="935"/>
    </row>
    <row r="294" spans="1:34">
      <c r="A294" s="1115"/>
      <c r="B294" s="931" t="s">
        <v>1627</v>
      </c>
      <c r="C294" s="1128"/>
      <c r="D294" s="935"/>
      <c r="E294" s="935"/>
      <c r="F294" s="935"/>
      <c r="G294" s="935"/>
      <c r="H294" s="932"/>
      <c r="I294" s="933"/>
      <c r="J294" s="935"/>
      <c r="K294" s="935"/>
      <c r="L294" s="934" t="s">
        <v>1656</v>
      </c>
      <c r="M294" s="933"/>
      <c r="N294" s="933"/>
      <c r="O294" s="933"/>
      <c r="P294" s="933"/>
      <c r="Q294" s="933"/>
      <c r="R294" s="933"/>
      <c r="S294" s="935"/>
      <c r="T294" s="932"/>
      <c r="U294" s="935"/>
      <c r="V294" s="933"/>
      <c r="W294" s="935"/>
      <c r="X294" s="935"/>
      <c r="Y294" s="935"/>
      <c r="Z294" s="935"/>
      <c r="AA294" s="935"/>
      <c r="AB294" s="935"/>
      <c r="AC294" s="935"/>
      <c r="AD294" s="935"/>
      <c r="AE294" s="935"/>
      <c r="AF294" s="935"/>
      <c r="AG294" s="935"/>
      <c r="AH294" s="935"/>
    </row>
    <row r="295" spans="1:34">
      <c r="A295" s="1115"/>
      <c r="B295" s="931" t="s">
        <v>1628</v>
      </c>
      <c r="C295" s="1128"/>
      <c r="D295" s="935"/>
      <c r="E295" s="935"/>
      <c r="F295" s="935"/>
      <c r="G295" s="935"/>
      <c r="H295" s="935"/>
      <c r="I295" s="935"/>
      <c r="J295" s="935"/>
      <c r="K295" s="932"/>
      <c r="L295" s="933"/>
      <c r="M295" s="934" t="s">
        <v>1656</v>
      </c>
      <c r="N295" s="933"/>
      <c r="O295" s="932"/>
      <c r="P295" s="933"/>
      <c r="Q295" s="933"/>
      <c r="R295" s="933"/>
      <c r="S295" s="933"/>
      <c r="T295" s="932"/>
      <c r="U295" s="935"/>
      <c r="V295" s="933"/>
      <c r="W295" s="935"/>
      <c r="X295" s="935"/>
      <c r="Y295" s="935"/>
      <c r="Z295" s="935"/>
      <c r="AA295" s="935"/>
      <c r="AB295" s="935"/>
      <c r="AC295" s="935"/>
      <c r="AD295" s="935"/>
      <c r="AE295" s="935"/>
      <c r="AF295" s="935"/>
      <c r="AG295" s="935"/>
      <c r="AH295" s="935"/>
    </row>
    <row r="296" spans="1:34">
      <c r="A296" s="1115"/>
      <c r="B296" s="931" t="s">
        <v>1629</v>
      </c>
      <c r="C296" s="1128"/>
      <c r="D296" s="935"/>
      <c r="E296" s="935"/>
      <c r="F296" s="935"/>
      <c r="G296" s="935"/>
      <c r="H296" s="935"/>
      <c r="I296" s="935"/>
      <c r="J296" s="935"/>
      <c r="K296" s="932"/>
      <c r="L296" s="933"/>
      <c r="M296" s="935"/>
      <c r="N296" s="934" t="s">
        <v>1656</v>
      </c>
      <c r="O296" s="932"/>
      <c r="P296" s="932"/>
      <c r="Q296" s="933"/>
      <c r="R296" s="933"/>
      <c r="S296" s="933"/>
      <c r="T296" s="932"/>
      <c r="U296" s="935"/>
      <c r="V296" s="933"/>
      <c r="W296" s="935"/>
      <c r="X296" s="935"/>
      <c r="Y296" s="935"/>
      <c r="Z296" s="935"/>
      <c r="AA296" s="935"/>
      <c r="AB296" s="935"/>
      <c r="AC296" s="935"/>
      <c r="AD296" s="935"/>
      <c r="AE296" s="935"/>
      <c r="AF296" s="935"/>
      <c r="AG296" s="935"/>
      <c r="AH296" s="935"/>
    </row>
    <row r="297" spans="1:34">
      <c r="A297" s="1115"/>
      <c r="B297" s="931" t="s">
        <v>1630</v>
      </c>
      <c r="C297" s="1128"/>
      <c r="D297" s="935"/>
      <c r="E297" s="935"/>
      <c r="F297" s="935"/>
      <c r="G297" s="935"/>
      <c r="H297" s="935"/>
      <c r="I297" s="935"/>
      <c r="J297" s="935"/>
      <c r="K297" s="935"/>
      <c r="L297" s="935"/>
      <c r="M297" s="935"/>
      <c r="N297" s="932"/>
      <c r="O297" s="932"/>
      <c r="P297" s="933"/>
      <c r="Q297" s="934" t="s">
        <v>1656</v>
      </c>
      <c r="R297" s="933"/>
      <c r="S297" s="935"/>
      <c r="T297" s="932"/>
      <c r="U297" s="935"/>
      <c r="V297" s="933"/>
      <c r="W297" s="935"/>
      <c r="X297" s="935"/>
      <c r="Y297" s="935"/>
      <c r="Z297" s="935"/>
      <c r="AA297" s="935"/>
      <c r="AB297" s="935"/>
      <c r="AC297" s="935"/>
      <c r="AD297" s="935"/>
      <c r="AE297" s="935"/>
      <c r="AF297" s="935"/>
      <c r="AG297" s="935"/>
      <c r="AH297" s="935"/>
    </row>
    <row r="298" spans="1:34">
      <c r="A298" s="1115"/>
      <c r="B298" s="931" t="s">
        <v>1631</v>
      </c>
      <c r="C298" s="1128"/>
      <c r="D298" s="935"/>
      <c r="E298" s="935"/>
      <c r="F298" s="935"/>
      <c r="G298" s="935"/>
      <c r="H298" s="935"/>
      <c r="I298" s="935"/>
      <c r="J298" s="935"/>
      <c r="K298" s="935"/>
      <c r="L298" s="935"/>
      <c r="M298" s="935"/>
      <c r="N298" s="935"/>
      <c r="O298" s="932"/>
      <c r="P298" s="933"/>
      <c r="Q298" s="932"/>
      <c r="R298" s="934" t="s">
        <v>1656</v>
      </c>
      <c r="S298" s="935"/>
      <c r="T298" s="932"/>
      <c r="U298" s="935"/>
      <c r="V298" s="933"/>
      <c r="W298" s="935"/>
      <c r="X298" s="935"/>
      <c r="Y298" s="935"/>
      <c r="Z298" s="935"/>
      <c r="AA298" s="935"/>
      <c r="AB298" s="935"/>
      <c r="AC298" s="935"/>
      <c r="AD298" s="935"/>
      <c r="AE298" s="935"/>
      <c r="AF298" s="935"/>
      <c r="AG298" s="935"/>
      <c r="AH298" s="935"/>
    </row>
    <row r="299" spans="1:34">
      <c r="A299" s="1115"/>
      <c r="B299" s="931" t="s">
        <v>1632</v>
      </c>
      <c r="C299" s="1128"/>
      <c r="D299" s="935"/>
      <c r="E299" s="935"/>
      <c r="F299" s="935"/>
      <c r="G299" s="935"/>
      <c r="H299" s="935"/>
      <c r="I299" s="935"/>
      <c r="J299" s="935"/>
      <c r="K299" s="935"/>
      <c r="L299" s="935"/>
      <c r="M299" s="935"/>
      <c r="N299" s="935"/>
      <c r="O299" s="932"/>
      <c r="P299" s="933"/>
      <c r="Q299" s="932"/>
      <c r="R299" s="933"/>
      <c r="S299" s="934" t="s">
        <v>1656</v>
      </c>
      <c r="T299" s="932"/>
      <c r="U299" s="935"/>
      <c r="V299" s="933"/>
      <c r="W299" s="935"/>
      <c r="X299" s="935"/>
      <c r="Y299" s="935"/>
      <c r="Z299" s="935"/>
      <c r="AA299" s="935"/>
      <c r="AB299" s="935"/>
      <c r="AC299" s="935"/>
      <c r="AD299" s="935"/>
      <c r="AE299" s="935"/>
      <c r="AF299" s="935"/>
      <c r="AG299" s="935"/>
      <c r="AH299" s="935"/>
    </row>
    <row r="300" spans="1:34">
      <c r="A300" s="1115"/>
      <c r="B300" s="931" t="s">
        <v>1633</v>
      </c>
      <c r="C300" s="1128"/>
      <c r="D300" s="935"/>
      <c r="E300" s="935"/>
      <c r="F300" s="935"/>
      <c r="G300" s="935"/>
      <c r="H300" s="935"/>
      <c r="I300" s="935"/>
      <c r="J300" s="935"/>
      <c r="K300" s="935"/>
      <c r="L300" s="935"/>
      <c r="M300" s="935"/>
      <c r="N300" s="935"/>
      <c r="O300" s="932"/>
      <c r="P300" s="933"/>
      <c r="Q300" s="935"/>
      <c r="R300" s="935"/>
      <c r="S300" s="932"/>
      <c r="T300" s="934" t="s">
        <v>1656</v>
      </c>
      <c r="U300" s="935"/>
      <c r="V300" s="935"/>
      <c r="W300" s="935"/>
      <c r="X300" s="935"/>
      <c r="Y300" s="935"/>
      <c r="Z300" s="935"/>
      <c r="AA300" s="935"/>
      <c r="AB300" s="935"/>
      <c r="AC300" s="935"/>
      <c r="AD300" s="935"/>
      <c r="AE300" s="935"/>
      <c r="AF300" s="935"/>
      <c r="AG300" s="935"/>
      <c r="AH300" s="935"/>
    </row>
    <row r="301" spans="1:34">
      <c r="A301" s="1115"/>
      <c r="B301" s="931" t="s">
        <v>1644</v>
      </c>
      <c r="C301" s="1128"/>
      <c r="D301" s="935"/>
      <c r="E301" s="935"/>
      <c r="F301" s="935"/>
      <c r="G301" s="935"/>
      <c r="H301" s="935"/>
      <c r="I301" s="935"/>
      <c r="J301" s="935"/>
      <c r="K301" s="935"/>
      <c r="L301" s="935"/>
      <c r="M301" s="935"/>
      <c r="N301" s="935"/>
      <c r="O301" s="932"/>
      <c r="P301" s="933"/>
      <c r="Q301" s="935"/>
      <c r="R301" s="935"/>
      <c r="S301" s="932"/>
      <c r="T301" s="935"/>
      <c r="U301" s="934" t="s">
        <v>1656</v>
      </c>
      <c r="V301" s="935"/>
      <c r="W301" s="935"/>
      <c r="X301" s="935"/>
      <c r="Y301" s="935"/>
      <c r="Z301" s="935"/>
      <c r="AA301" s="935"/>
      <c r="AB301" s="935"/>
      <c r="AC301" s="935"/>
      <c r="AD301" s="935"/>
      <c r="AE301" s="935"/>
      <c r="AF301" s="935"/>
      <c r="AG301" s="935"/>
      <c r="AH301" s="935"/>
    </row>
    <row r="302" spans="1:34">
      <c r="A302" s="1115"/>
      <c r="B302" s="931" t="s">
        <v>1645</v>
      </c>
      <c r="C302" s="1128"/>
      <c r="D302" s="935"/>
      <c r="E302" s="935"/>
      <c r="F302" s="935"/>
      <c r="G302" s="935"/>
      <c r="H302" s="935"/>
      <c r="I302" s="935"/>
      <c r="J302" s="935"/>
      <c r="K302" s="935"/>
      <c r="L302" s="935"/>
      <c r="M302" s="935"/>
      <c r="N302" s="935"/>
      <c r="O302" s="932"/>
      <c r="P302" s="933"/>
      <c r="Q302" s="935"/>
      <c r="R302" s="935"/>
      <c r="S302" s="932"/>
      <c r="T302" s="935"/>
      <c r="U302" s="935"/>
      <c r="V302" s="935"/>
      <c r="W302" s="935"/>
      <c r="X302" s="935"/>
      <c r="Y302" s="934" t="s">
        <v>1656</v>
      </c>
      <c r="Z302" s="935"/>
      <c r="AA302" s="935"/>
      <c r="AB302" s="935"/>
      <c r="AC302" s="935"/>
      <c r="AD302" s="935"/>
      <c r="AE302" s="935"/>
      <c r="AF302" s="935"/>
      <c r="AG302" s="935"/>
      <c r="AH302" s="935"/>
    </row>
    <row r="303" spans="1:34">
      <c r="A303" s="1115"/>
      <c r="B303" s="971" t="s">
        <v>1646</v>
      </c>
      <c r="C303" s="1128"/>
      <c r="D303" s="979"/>
      <c r="E303" s="979"/>
      <c r="F303" s="979"/>
      <c r="G303" s="979"/>
      <c r="H303" s="979"/>
      <c r="I303" s="979"/>
      <c r="J303" s="979"/>
      <c r="K303" s="979"/>
      <c r="L303" s="979"/>
      <c r="M303" s="979"/>
      <c r="N303" s="979"/>
      <c r="O303" s="979"/>
      <c r="P303" s="979"/>
      <c r="Q303" s="979"/>
      <c r="R303" s="979"/>
      <c r="S303" s="980"/>
      <c r="T303" s="980"/>
      <c r="U303" s="980"/>
      <c r="V303" s="981"/>
      <c r="W303" s="979"/>
      <c r="X303" s="979"/>
      <c r="Y303" s="979"/>
      <c r="Z303" s="982" t="s">
        <v>1656</v>
      </c>
      <c r="AA303" s="979"/>
      <c r="AB303" s="979"/>
      <c r="AC303" s="979"/>
      <c r="AD303" s="979"/>
      <c r="AE303" s="935"/>
      <c r="AF303" s="979"/>
      <c r="AG303" s="979"/>
      <c r="AH303" s="979"/>
    </row>
    <row r="304" spans="1:34">
      <c r="A304" s="1115"/>
      <c r="B304" s="931" t="s">
        <v>1647</v>
      </c>
      <c r="C304" s="1128"/>
      <c r="D304" s="935"/>
      <c r="E304" s="935"/>
      <c r="F304" s="935"/>
      <c r="G304" s="935"/>
      <c r="H304" s="935"/>
      <c r="I304" s="935"/>
      <c r="J304" s="935"/>
      <c r="K304" s="935"/>
      <c r="L304" s="935"/>
      <c r="M304" s="935"/>
      <c r="N304" s="935"/>
      <c r="O304" s="935"/>
      <c r="P304" s="935"/>
      <c r="Q304" s="935"/>
      <c r="R304" s="935"/>
      <c r="S304" s="933"/>
      <c r="T304" s="933"/>
      <c r="U304" s="933"/>
      <c r="V304" s="932"/>
      <c r="W304" s="935"/>
      <c r="X304" s="935"/>
      <c r="Y304" s="935"/>
      <c r="Z304" s="935"/>
      <c r="AA304" s="934" t="s">
        <v>1656</v>
      </c>
      <c r="AB304" s="935"/>
      <c r="AC304" s="935"/>
      <c r="AD304" s="935"/>
      <c r="AE304" s="935"/>
      <c r="AF304" s="935"/>
      <c r="AG304" s="935"/>
      <c r="AH304" s="935"/>
    </row>
    <row r="305" spans="1:34">
      <c r="A305" s="1116"/>
      <c r="B305" s="931" t="s">
        <v>1668</v>
      </c>
      <c r="C305" s="1129"/>
      <c r="D305" s="935"/>
      <c r="E305" s="935"/>
      <c r="F305" s="935"/>
      <c r="G305" s="935"/>
      <c r="H305" s="935"/>
      <c r="I305" s="935"/>
      <c r="J305" s="935"/>
      <c r="K305" s="935"/>
      <c r="L305" s="935"/>
      <c r="M305" s="935"/>
      <c r="N305" s="935"/>
      <c r="O305" s="935"/>
      <c r="P305" s="935"/>
      <c r="Q305" s="935"/>
      <c r="R305" s="935"/>
      <c r="S305" s="933"/>
      <c r="T305" s="933"/>
      <c r="U305" s="933"/>
      <c r="V305" s="932"/>
      <c r="W305" s="935"/>
      <c r="X305" s="935"/>
      <c r="Y305" s="935"/>
      <c r="Z305" s="935"/>
      <c r="AA305" s="935"/>
      <c r="AB305" s="934" t="s">
        <v>1656</v>
      </c>
      <c r="AC305" s="935"/>
      <c r="AD305" s="935"/>
      <c r="AE305" s="935"/>
      <c r="AF305" s="935"/>
      <c r="AG305" s="935"/>
      <c r="AH305" s="935"/>
    </row>
    <row r="306" spans="1:34">
      <c r="B306" s="247" t="s">
        <v>1690</v>
      </c>
      <c r="C306" s="896"/>
    </row>
    <row r="309" spans="1:34" ht="15.75">
      <c r="A309" s="1117" t="s">
        <v>3</v>
      </c>
      <c r="B309" s="1117"/>
      <c r="C309" s="1117"/>
      <c r="D309" s="1117"/>
      <c r="E309" s="1117"/>
      <c r="F309" s="1117"/>
      <c r="G309" s="1117"/>
      <c r="H309" s="1117"/>
      <c r="I309" s="1117"/>
      <c r="J309" s="1117"/>
      <c r="K309" s="1117"/>
      <c r="L309" s="1117"/>
      <c r="M309" s="1117"/>
      <c r="N309" s="1117"/>
      <c r="O309" s="1117"/>
      <c r="P309" s="1117"/>
      <c r="Q309" s="1117"/>
      <c r="R309" s="1117"/>
      <c r="S309" s="1117"/>
      <c r="T309" s="1117"/>
      <c r="U309" s="1117"/>
      <c r="V309" s="1117"/>
      <c r="W309" s="1117"/>
      <c r="X309" s="1117"/>
      <c r="Y309" s="1117"/>
      <c r="Z309" s="1117"/>
      <c r="AA309" s="1117"/>
      <c r="AB309" s="1117"/>
      <c r="AC309" s="1117"/>
      <c r="AD309" s="1117"/>
      <c r="AE309" s="1117"/>
      <c r="AF309" s="1117"/>
      <c r="AG309" s="1117"/>
      <c r="AH309" s="1117"/>
    </row>
    <row r="310" spans="1:34" ht="15.75">
      <c r="A310" s="1117" t="s">
        <v>1586</v>
      </c>
      <c r="B310" s="1117"/>
      <c r="C310" s="1117"/>
      <c r="D310" s="1117"/>
      <c r="E310" s="1117"/>
      <c r="F310" s="1117"/>
      <c r="G310" s="1117"/>
      <c r="H310" s="1117"/>
      <c r="I310" s="1117"/>
      <c r="J310" s="1117"/>
      <c r="K310" s="1117"/>
      <c r="L310" s="1117"/>
      <c r="M310" s="1117"/>
      <c r="N310" s="1117"/>
      <c r="O310" s="1117"/>
      <c r="P310" s="1117"/>
      <c r="Q310" s="1117"/>
      <c r="R310" s="1117"/>
      <c r="S310" s="1117"/>
      <c r="T310" s="1117"/>
      <c r="U310" s="1117"/>
      <c r="V310" s="1117"/>
      <c r="W310" s="1117"/>
      <c r="X310" s="1117"/>
      <c r="Y310" s="1117"/>
      <c r="Z310" s="1117"/>
      <c r="AA310" s="1117"/>
      <c r="AB310" s="1117"/>
      <c r="AC310" s="1117"/>
      <c r="AD310" s="1117"/>
      <c r="AE310" s="1117"/>
      <c r="AF310" s="1117"/>
      <c r="AG310" s="1117"/>
      <c r="AH310" s="1117"/>
    </row>
    <row r="311" spans="1:34" ht="15.75">
      <c r="A311" s="1117" t="s">
        <v>1666</v>
      </c>
      <c r="B311" s="1117"/>
      <c r="C311" s="1117"/>
      <c r="D311" s="1117"/>
      <c r="E311" s="1117"/>
      <c r="F311" s="1117"/>
      <c r="G311" s="1117"/>
      <c r="H311" s="1117"/>
      <c r="I311" s="1117"/>
      <c r="J311" s="1117"/>
      <c r="K311" s="1117"/>
      <c r="L311" s="1117"/>
      <c r="M311" s="1117"/>
      <c r="N311" s="1117"/>
      <c r="O311" s="1117"/>
      <c r="P311" s="1117"/>
      <c r="Q311" s="1117"/>
      <c r="R311" s="1117"/>
      <c r="S311" s="1117"/>
      <c r="T311" s="1117"/>
      <c r="U311" s="1117"/>
      <c r="V311" s="1117"/>
      <c r="W311" s="1117"/>
      <c r="X311" s="1117"/>
      <c r="Y311" s="1117"/>
      <c r="Z311" s="1117"/>
      <c r="AA311" s="1117"/>
      <c r="AB311" s="1117"/>
      <c r="AC311" s="1117"/>
      <c r="AD311" s="1117"/>
      <c r="AE311" s="1117"/>
      <c r="AF311" s="1117"/>
      <c r="AG311" s="1117"/>
      <c r="AH311" s="1117"/>
    </row>
    <row r="312" spans="1:34" ht="15.75">
      <c r="A312" s="1117" t="s">
        <v>1587</v>
      </c>
      <c r="B312" s="1117"/>
      <c r="C312" s="1117"/>
      <c r="D312" s="1117"/>
      <c r="E312" s="1117"/>
      <c r="F312" s="1117"/>
      <c r="G312" s="1117"/>
      <c r="H312" s="1117"/>
      <c r="I312" s="1117"/>
      <c r="J312" s="1117"/>
      <c r="K312" s="1117"/>
      <c r="L312" s="1117"/>
      <c r="M312" s="1117"/>
      <c r="N312" s="1117"/>
      <c r="O312" s="1117"/>
      <c r="P312" s="1117"/>
      <c r="Q312" s="1117"/>
      <c r="R312" s="1117"/>
      <c r="S312" s="1117"/>
      <c r="T312" s="1117"/>
      <c r="U312" s="1117"/>
      <c r="V312" s="1117"/>
      <c r="W312" s="1117"/>
      <c r="X312" s="1117"/>
      <c r="Y312" s="1117"/>
      <c r="Z312" s="1117"/>
      <c r="AA312" s="1117"/>
      <c r="AB312" s="1117"/>
      <c r="AC312" s="1117"/>
      <c r="AD312" s="1117"/>
      <c r="AE312" s="1117"/>
      <c r="AF312" s="1117"/>
      <c r="AG312" s="1117"/>
      <c r="AH312" s="1117"/>
    </row>
    <row r="313" spans="1:34" ht="15.75">
      <c r="A313" s="1117" t="s">
        <v>1667</v>
      </c>
      <c r="B313" s="1117"/>
      <c r="C313" s="1117"/>
      <c r="D313" s="1117"/>
      <c r="E313" s="1117"/>
      <c r="F313" s="1117"/>
      <c r="G313" s="1117"/>
      <c r="H313" s="1117"/>
      <c r="I313" s="1117"/>
      <c r="J313" s="1117"/>
      <c r="K313" s="1117"/>
      <c r="L313" s="1117"/>
      <c r="M313" s="1117"/>
      <c r="N313" s="1117"/>
      <c r="O313" s="1117"/>
      <c r="P313" s="1117"/>
      <c r="Q313" s="1117"/>
      <c r="R313" s="1117"/>
      <c r="S313" s="1117"/>
      <c r="T313" s="1117"/>
      <c r="U313" s="1117"/>
      <c r="V313" s="1117"/>
      <c r="W313" s="1117"/>
      <c r="X313" s="1117"/>
      <c r="Y313" s="1117"/>
      <c r="Z313" s="1117"/>
      <c r="AA313" s="1117"/>
      <c r="AB313" s="1117"/>
      <c r="AC313" s="1117"/>
      <c r="AD313" s="1117"/>
      <c r="AE313" s="1117"/>
      <c r="AF313" s="1117"/>
      <c r="AG313" s="1117"/>
      <c r="AH313" s="1117"/>
    </row>
    <row r="314" spans="1:34" s="966" customFormat="1" ht="15.75">
      <c r="A314" s="973" t="s">
        <v>1608</v>
      </c>
      <c r="B314" s="974"/>
      <c r="C314" s="974"/>
      <c r="D314" s="974"/>
      <c r="E314" s="974"/>
      <c r="F314" s="974"/>
      <c r="G314" s="974"/>
      <c r="H314" s="974"/>
      <c r="I314" s="974"/>
      <c r="J314" s="974"/>
      <c r="K314" s="974"/>
      <c r="L314" s="974"/>
      <c r="M314" s="974"/>
      <c r="N314" s="974"/>
      <c r="O314" s="974"/>
      <c r="P314" s="974"/>
      <c r="Q314" s="974"/>
      <c r="R314" s="974"/>
      <c r="S314" s="974"/>
      <c r="T314" s="974"/>
      <c r="U314" s="974"/>
      <c r="V314" s="974"/>
      <c r="W314" s="974"/>
      <c r="X314" s="974"/>
      <c r="Y314" s="974"/>
      <c r="Z314" s="974"/>
      <c r="AA314" s="974"/>
      <c r="AB314" s="974"/>
      <c r="AC314" s="974"/>
      <c r="AD314" s="974"/>
      <c r="AE314" s="974"/>
      <c r="AF314" s="974"/>
      <c r="AG314" s="974"/>
      <c r="AH314" s="974"/>
    </row>
    <row r="315" spans="1:34" s="966" customFormat="1" ht="15.75">
      <c r="A315" s="967" t="s">
        <v>1683</v>
      </c>
      <c r="K315" s="974"/>
      <c r="L315" s="974"/>
      <c r="M315" s="974"/>
      <c r="N315" s="974"/>
      <c r="O315" s="974"/>
      <c r="P315" s="974"/>
      <c r="Q315" s="974"/>
      <c r="R315" s="974"/>
      <c r="S315" s="974"/>
      <c r="T315" s="974"/>
      <c r="U315" s="974"/>
      <c r="V315" s="974"/>
      <c r="W315" s="974"/>
      <c r="X315" s="974"/>
      <c r="Y315" s="974"/>
      <c r="Z315" s="974"/>
      <c r="AA315" s="974"/>
      <c r="AB315" s="974"/>
      <c r="AC315" s="974"/>
      <c r="AD315" s="974"/>
      <c r="AE315" s="974"/>
      <c r="AF315" s="974"/>
      <c r="AG315" s="974"/>
      <c r="AH315" s="974"/>
    </row>
    <row r="316" spans="1:34">
      <c r="A316" s="1130" t="s">
        <v>129</v>
      </c>
      <c r="B316" s="1104" t="s">
        <v>1610</v>
      </c>
      <c r="C316" s="955" t="s">
        <v>1618</v>
      </c>
      <c r="D316" s="1276" t="s">
        <v>1619</v>
      </c>
      <c r="E316" s="1276"/>
      <c r="F316" s="1276"/>
      <c r="G316" s="1276"/>
      <c r="H316" s="1276"/>
      <c r="I316" s="1276"/>
      <c r="J316" s="1276"/>
      <c r="K316" s="1276"/>
      <c r="L316" s="1276"/>
      <c r="M316" s="1276"/>
      <c r="N316" s="1276"/>
      <c r="O316" s="1276"/>
      <c r="P316" s="1276"/>
      <c r="Q316" s="1276"/>
      <c r="R316" s="1276"/>
      <c r="S316" s="1276"/>
      <c r="T316" s="1276"/>
      <c r="U316" s="1276"/>
      <c r="V316" s="1276"/>
      <c r="W316" s="1276"/>
      <c r="X316" s="1276"/>
      <c r="Y316" s="1276"/>
      <c r="Z316" s="1276"/>
      <c r="AA316" s="1276"/>
      <c r="AB316" s="1276"/>
      <c r="AC316" s="1276"/>
      <c r="AD316" s="1276"/>
      <c r="AE316" s="1276"/>
      <c r="AF316" s="1276"/>
      <c r="AG316" s="1276"/>
      <c r="AH316" s="1276"/>
    </row>
    <row r="317" spans="1:34">
      <c r="A317" s="1131"/>
      <c r="B317" s="1270"/>
      <c r="C317" s="1141">
        <v>42370</v>
      </c>
      <c r="D317" s="954" t="s">
        <v>1616</v>
      </c>
      <c r="E317" s="954" t="s">
        <v>1617</v>
      </c>
      <c r="F317" s="894" t="s">
        <v>1611</v>
      </c>
      <c r="G317" s="894" t="s">
        <v>1612</v>
      </c>
      <c r="H317" s="894" t="s">
        <v>1613</v>
      </c>
      <c r="I317" s="894" t="s">
        <v>1614</v>
      </c>
      <c r="J317" s="894" t="s">
        <v>1615</v>
      </c>
      <c r="K317" s="954" t="s">
        <v>1616</v>
      </c>
      <c r="L317" s="954" t="s">
        <v>1617</v>
      </c>
      <c r="M317" s="894" t="s">
        <v>1611</v>
      </c>
      <c r="N317" s="894" t="s">
        <v>1612</v>
      </c>
      <c r="O317" s="894" t="s">
        <v>1613</v>
      </c>
      <c r="P317" s="894" t="s">
        <v>1614</v>
      </c>
      <c r="Q317" s="894" t="s">
        <v>1615</v>
      </c>
      <c r="R317" s="954" t="s">
        <v>1616</v>
      </c>
      <c r="S317" s="954" t="s">
        <v>1617</v>
      </c>
      <c r="T317" s="894" t="s">
        <v>1611</v>
      </c>
      <c r="U317" s="894" t="s">
        <v>1612</v>
      </c>
      <c r="V317" s="894" t="s">
        <v>1613</v>
      </c>
      <c r="W317" s="894" t="s">
        <v>1614</v>
      </c>
      <c r="X317" s="894" t="s">
        <v>1615</v>
      </c>
      <c r="Y317" s="954" t="s">
        <v>1616</v>
      </c>
      <c r="Z317" s="954" t="s">
        <v>1617</v>
      </c>
      <c r="AA317" s="894" t="s">
        <v>1611</v>
      </c>
      <c r="AB317" s="894" t="s">
        <v>1612</v>
      </c>
      <c r="AC317" s="894" t="s">
        <v>1613</v>
      </c>
      <c r="AD317" s="894" t="s">
        <v>1614</v>
      </c>
      <c r="AE317" s="894" t="s">
        <v>1615</v>
      </c>
      <c r="AF317" s="954" t="s">
        <v>1616</v>
      </c>
      <c r="AG317" s="954" t="s">
        <v>1617</v>
      </c>
      <c r="AH317" s="894" t="s">
        <v>1611</v>
      </c>
    </row>
    <row r="318" spans="1:34">
      <c r="A318" s="1132"/>
      <c r="B318" s="1105"/>
      <c r="C318" s="1142"/>
      <c r="D318" s="968">
        <v>1</v>
      </c>
      <c r="E318" s="954">
        <v>2</v>
      </c>
      <c r="F318" s="894">
        <v>3</v>
      </c>
      <c r="G318" s="894">
        <v>4</v>
      </c>
      <c r="H318" s="894">
        <v>5</v>
      </c>
      <c r="I318" s="894">
        <v>6</v>
      </c>
      <c r="J318" s="894">
        <v>7</v>
      </c>
      <c r="K318" s="954">
        <v>8</v>
      </c>
      <c r="L318" s="954">
        <v>9</v>
      </c>
      <c r="M318" s="894">
        <v>10</v>
      </c>
      <c r="N318" s="894">
        <v>11</v>
      </c>
      <c r="O318" s="894">
        <v>12</v>
      </c>
      <c r="P318" s="894">
        <v>13</v>
      </c>
      <c r="Q318" s="894">
        <v>14</v>
      </c>
      <c r="R318" s="954">
        <v>15</v>
      </c>
      <c r="S318" s="954">
        <v>16</v>
      </c>
      <c r="T318" s="894">
        <v>17</v>
      </c>
      <c r="U318" s="894">
        <v>18</v>
      </c>
      <c r="V318" s="894">
        <v>19</v>
      </c>
      <c r="W318" s="894">
        <v>20</v>
      </c>
      <c r="X318" s="894">
        <v>21</v>
      </c>
      <c r="Y318" s="954">
        <v>22</v>
      </c>
      <c r="Z318" s="954">
        <v>23</v>
      </c>
      <c r="AA318" s="894">
        <v>24</v>
      </c>
      <c r="AB318" s="894">
        <v>25</v>
      </c>
      <c r="AC318" s="894">
        <v>26</v>
      </c>
      <c r="AD318" s="894">
        <v>27</v>
      </c>
      <c r="AE318" s="894">
        <v>28</v>
      </c>
      <c r="AF318" s="954">
        <v>29</v>
      </c>
      <c r="AG318" s="954">
        <v>30</v>
      </c>
      <c r="AH318" s="894">
        <v>31</v>
      </c>
    </row>
    <row r="319" spans="1:34">
      <c r="A319" s="1136">
        <v>11</v>
      </c>
      <c r="B319" s="931" t="s">
        <v>1609</v>
      </c>
      <c r="C319" s="1127">
        <v>42370</v>
      </c>
      <c r="D319" s="932"/>
      <c r="E319" s="933"/>
      <c r="F319" s="934" t="s">
        <v>1655</v>
      </c>
      <c r="G319" s="933"/>
      <c r="H319" s="933"/>
      <c r="I319" s="933"/>
      <c r="J319" s="933"/>
      <c r="K319" s="933"/>
      <c r="L319" s="933"/>
      <c r="M319" s="933"/>
      <c r="N319" s="933"/>
      <c r="O319" s="933"/>
      <c r="P319" s="933"/>
      <c r="Q319" s="933"/>
      <c r="R319" s="933"/>
      <c r="S319" s="933"/>
      <c r="T319" s="933"/>
      <c r="U319" s="933"/>
      <c r="V319" s="933"/>
      <c r="W319" s="933"/>
      <c r="X319" s="933"/>
      <c r="Y319" s="933"/>
      <c r="Z319" s="933"/>
      <c r="AA319" s="933"/>
      <c r="AB319" s="933"/>
      <c r="AC319" s="933"/>
      <c r="AD319" s="933"/>
      <c r="AE319" s="933"/>
      <c r="AF319" s="933"/>
      <c r="AG319" s="933"/>
      <c r="AH319" s="933"/>
    </row>
    <row r="320" spans="1:34">
      <c r="A320" s="1136"/>
      <c r="B320" s="931" t="s">
        <v>1622</v>
      </c>
      <c r="C320" s="1137"/>
      <c r="D320" s="932"/>
      <c r="E320" s="932"/>
      <c r="F320" s="932"/>
      <c r="G320" s="934" t="s">
        <v>1655</v>
      </c>
      <c r="H320" s="932"/>
      <c r="I320" s="933"/>
      <c r="J320" s="933"/>
      <c r="K320" s="933"/>
      <c r="L320" s="933"/>
      <c r="M320" s="933"/>
      <c r="N320" s="933"/>
      <c r="O320" s="933"/>
      <c r="P320" s="933"/>
      <c r="Q320" s="933"/>
      <c r="R320" s="933"/>
      <c r="S320" s="933"/>
      <c r="T320" s="933"/>
      <c r="U320" s="933"/>
      <c r="V320" s="933"/>
      <c r="W320" s="933"/>
      <c r="X320" s="933"/>
      <c r="Y320" s="933"/>
      <c r="Z320" s="933"/>
      <c r="AA320" s="933"/>
      <c r="AB320" s="933"/>
      <c r="AC320" s="933"/>
      <c r="AD320" s="933"/>
      <c r="AE320" s="933"/>
      <c r="AF320" s="933"/>
      <c r="AG320" s="933"/>
      <c r="AH320" s="933"/>
    </row>
    <row r="321" spans="1:34">
      <c r="A321" s="1136"/>
      <c r="B321" s="931" t="s">
        <v>1623</v>
      </c>
      <c r="C321" s="1137"/>
      <c r="D321" s="932"/>
      <c r="E321" s="933"/>
      <c r="F321" s="935"/>
      <c r="G321" s="935"/>
      <c r="H321" s="934" t="s">
        <v>1655</v>
      </c>
      <c r="I321" s="933"/>
      <c r="J321" s="933"/>
      <c r="K321" s="933"/>
      <c r="L321" s="933"/>
      <c r="M321" s="933"/>
      <c r="N321" s="933"/>
      <c r="O321" s="933"/>
      <c r="P321" s="933"/>
      <c r="Q321" s="933"/>
      <c r="R321" s="933"/>
      <c r="S321" s="933"/>
      <c r="T321" s="933"/>
      <c r="U321" s="933"/>
      <c r="V321" s="933"/>
      <c r="W321" s="933"/>
      <c r="X321" s="933"/>
      <c r="Y321" s="933"/>
      <c r="Z321" s="933"/>
      <c r="AA321" s="933"/>
      <c r="AB321" s="933"/>
      <c r="AC321" s="933"/>
      <c r="AD321" s="933"/>
      <c r="AE321" s="933"/>
      <c r="AF321" s="933"/>
      <c r="AG321" s="933"/>
      <c r="AH321" s="933"/>
    </row>
    <row r="322" spans="1:34">
      <c r="A322" s="1136"/>
      <c r="B322" s="931" t="s">
        <v>1624</v>
      </c>
      <c r="C322" s="1137"/>
      <c r="D322" s="932"/>
      <c r="E322" s="933"/>
      <c r="F322" s="932"/>
      <c r="G322" s="932"/>
      <c r="H322" s="932"/>
      <c r="I322" s="934" t="s">
        <v>1655</v>
      </c>
      <c r="J322" s="933"/>
      <c r="K322" s="933"/>
      <c r="L322" s="933"/>
      <c r="M322" s="933"/>
      <c r="N322" s="933"/>
      <c r="O322" s="933"/>
      <c r="P322" s="933"/>
      <c r="Q322" s="933"/>
      <c r="R322" s="933"/>
      <c r="S322" s="933"/>
      <c r="T322" s="933"/>
      <c r="U322" s="933"/>
      <c r="V322" s="933"/>
      <c r="W322" s="933"/>
      <c r="X322" s="933"/>
      <c r="Y322" s="933"/>
      <c r="Z322" s="933"/>
      <c r="AA322" s="933"/>
      <c r="AB322" s="933"/>
      <c r="AC322" s="933"/>
      <c r="AD322" s="933"/>
      <c r="AE322" s="933"/>
      <c r="AF322" s="933"/>
      <c r="AG322" s="933"/>
      <c r="AH322" s="933"/>
    </row>
    <row r="323" spans="1:34">
      <c r="A323" s="1136"/>
      <c r="B323" s="931" t="s">
        <v>1625</v>
      </c>
      <c r="C323" s="1137"/>
      <c r="D323" s="932"/>
      <c r="E323" s="933"/>
      <c r="F323" s="935"/>
      <c r="G323" s="935"/>
      <c r="H323" s="932"/>
      <c r="I323" s="933"/>
      <c r="J323" s="934" t="s">
        <v>1655</v>
      </c>
      <c r="K323" s="933"/>
      <c r="L323" s="933"/>
      <c r="M323" s="933"/>
      <c r="N323" s="933"/>
      <c r="O323" s="933"/>
      <c r="P323" s="933"/>
      <c r="Q323" s="933"/>
      <c r="R323" s="933"/>
      <c r="S323" s="933"/>
      <c r="T323" s="933"/>
      <c r="U323" s="933"/>
      <c r="V323" s="933"/>
      <c r="W323" s="933"/>
      <c r="X323" s="933"/>
      <c r="Y323" s="933"/>
      <c r="Z323" s="933"/>
      <c r="AA323" s="933"/>
      <c r="AB323" s="933"/>
      <c r="AC323" s="933"/>
      <c r="AD323" s="933"/>
      <c r="AE323" s="933"/>
      <c r="AF323" s="933"/>
      <c r="AG323" s="933"/>
      <c r="AH323" s="933"/>
    </row>
    <row r="324" spans="1:34">
      <c r="A324" s="1136"/>
      <c r="B324" s="931" t="s">
        <v>1626</v>
      </c>
      <c r="C324" s="1137"/>
      <c r="D324" s="932"/>
      <c r="E324" s="933"/>
      <c r="F324" s="933"/>
      <c r="G324" s="933"/>
      <c r="H324" s="932"/>
      <c r="I324" s="933"/>
      <c r="J324" s="933"/>
      <c r="K324" s="932"/>
      <c r="L324" s="933"/>
      <c r="M324" s="934" t="s">
        <v>1655</v>
      </c>
      <c r="N324" s="933"/>
      <c r="O324" s="933"/>
      <c r="P324" s="933"/>
      <c r="Q324" s="933"/>
      <c r="R324" s="933"/>
      <c r="S324" s="933"/>
      <c r="T324" s="933"/>
      <c r="U324" s="933"/>
      <c r="V324" s="933"/>
      <c r="W324" s="933"/>
      <c r="X324" s="933"/>
      <c r="Y324" s="933"/>
      <c r="Z324" s="933"/>
      <c r="AA324" s="933"/>
      <c r="AB324" s="933"/>
      <c r="AC324" s="933"/>
      <c r="AD324" s="933"/>
      <c r="AE324" s="933"/>
      <c r="AF324" s="933"/>
      <c r="AG324" s="933"/>
      <c r="AH324" s="933"/>
    </row>
    <row r="325" spans="1:34">
      <c r="A325" s="1136"/>
      <c r="B325" s="931" t="s">
        <v>1627</v>
      </c>
      <c r="C325" s="1137"/>
      <c r="D325" s="935"/>
      <c r="E325" s="935"/>
      <c r="F325" s="935"/>
      <c r="G325" s="935"/>
      <c r="H325" s="935"/>
      <c r="I325" s="935"/>
      <c r="J325" s="935"/>
      <c r="K325" s="932"/>
      <c r="L325" s="932"/>
      <c r="M325" s="932"/>
      <c r="N325" s="934" t="s">
        <v>1655</v>
      </c>
      <c r="O325" s="933"/>
      <c r="P325" s="933"/>
      <c r="Q325" s="933"/>
      <c r="R325" s="935"/>
      <c r="S325" s="935"/>
      <c r="T325" s="935"/>
      <c r="U325" s="935"/>
      <c r="V325" s="935"/>
      <c r="W325" s="935"/>
      <c r="X325" s="935"/>
      <c r="Y325" s="935"/>
      <c r="Z325" s="935"/>
      <c r="AA325" s="935"/>
      <c r="AB325" s="935"/>
      <c r="AC325" s="935"/>
      <c r="AD325" s="935"/>
      <c r="AE325" s="935"/>
      <c r="AF325" s="935"/>
      <c r="AG325" s="935"/>
      <c r="AH325" s="935"/>
    </row>
    <row r="326" spans="1:34">
      <c r="A326" s="1136"/>
      <c r="B326" s="931" t="s">
        <v>1628</v>
      </c>
      <c r="C326" s="1137"/>
      <c r="D326" s="933"/>
      <c r="E326" s="933"/>
      <c r="F326" s="933"/>
      <c r="G326" s="933"/>
      <c r="H326" s="933"/>
      <c r="I326" s="933"/>
      <c r="J326" s="932"/>
      <c r="K326" s="932"/>
      <c r="L326" s="933"/>
      <c r="M326" s="932"/>
      <c r="N326" s="933"/>
      <c r="O326" s="934" t="s">
        <v>1655</v>
      </c>
      <c r="P326" s="933"/>
      <c r="Q326" s="933"/>
      <c r="R326" s="933"/>
      <c r="S326" s="933"/>
      <c r="T326" s="933"/>
      <c r="U326" s="933"/>
      <c r="V326" s="933"/>
      <c r="W326" s="933"/>
      <c r="X326" s="933"/>
      <c r="Y326" s="933"/>
      <c r="Z326" s="933"/>
      <c r="AA326" s="933"/>
      <c r="AB326" s="933"/>
      <c r="AC326" s="933"/>
      <c r="AD326" s="933"/>
      <c r="AE326" s="933"/>
      <c r="AF326" s="933"/>
      <c r="AG326" s="933"/>
      <c r="AH326" s="933"/>
    </row>
    <row r="327" spans="1:34">
      <c r="A327" s="1136"/>
      <c r="B327" s="931" t="s">
        <v>1629</v>
      </c>
      <c r="C327" s="1137"/>
      <c r="D327" s="935"/>
      <c r="E327" s="935"/>
      <c r="F327" s="935"/>
      <c r="G327" s="935"/>
      <c r="H327" s="935"/>
      <c r="I327" s="935"/>
      <c r="J327" s="935"/>
      <c r="K327" s="932"/>
      <c r="L327" s="933"/>
      <c r="M327" s="932"/>
      <c r="N327" s="932"/>
      <c r="O327" s="932"/>
      <c r="P327" s="934" t="s">
        <v>1655</v>
      </c>
      <c r="Q327" s="933"/>
      <c r="R327" s="933"/>
      <c r="S327" s="933"/>
      <c r="T327" s="935"/>
      <c r="U327" s="935"/>
      <c r="V327" s="935"/>
      <c r="W327" s="935"/>
      <c r="X327" s="935"/>
      <c r="Y327" s="935"/>
      <c r="Z327" s="935"/>
      <c r="AA327" s="935"/>
      <c r="AB327" s="935"/>
      <c r="AC327" s="935"/>
      <c r="AD327" s="935"/>
      <c r="AE327" s="935"/>
      <c r="AF327" s="935"/>
      <c r="AG327" s="935"/>
      <c r="AH327" s="935"/>
    </row>
    <row r="328" spans="1:34">
      <c r="A328" s="1136"/>
      <c r="B328" s="931" t="s">
        <v>1630</v>
      </c>
      <c r="C328" s="1137"/>
      <c r="D328" s="935"/>
      <c r="E328" s="935"/>
      <c r="F328" s="935"/>
      <c r="G328" s="935"/>
      <c r="H328" s="935"/>
      <c r="I328" s="935"/>
      <c r="J328" s="935"/>
      <c r="K328" s="932"/>
      <c r="L328" s="933"/>
      <c r="M328" s="935"/>
      <c r="N328" s="935"/>
      <c r="O328" s="932"/>
      <c r="P328" s="933"/>
      <c r="Q328" s="934" t="s">
        <v>1655</v>
      </c>
      <c r="R328" s="933"/>
      <c r="S328" s="933"/>
      <c r="T328" s="933"/>
      <c r="U328" s="935"/>
      <c r="V328" s="935"/>
      <c r="W328" s="935"/>
      <c r="X328" s="935"/>
      <c r="Y328" s="935"/>
      <c r="Z328" s="935"/>
      <c r="AA328" s="935"/>
      <c r="AB328" s="935"/>
      <c r="AC328" s="935"/>
      <c r="AD328" s="935"/>
      <c r="AE328" s="935"/>
      <c r="AF328" s="935"/>
      <c r="AG328" s="935"/>
      <c r="AH328" s="935"/>
    </row>
    <row r="329" spans="1:34">
      <c r="A329" s="1114"/>
      <c r="B329" s="1265"/>
      <c r="C329" s="1127">
        <v>42401</v>
      </c>
      <c r="D329" s="936" t="s">
        <v>1612</v>
      </c>
      <c r="E329" s="936" t="s">
        <v>1613</v>
      </c>
      <c r="F329" s="936" t="s">
        <v>1614</v>
      </c>
      <c r="G329" s="936" t="s">
        <v>1615</v>
      </c>
      <c r="H329" s="978" t="s">
        <v>1616</v>
      </c>
      <c r="I329" s="978" t="s">
        <v>1617</v>
      </c>
      <c r="J329" s="936" t="s">
        <v>1611</v>
      </c>
      <c r="K329" s="936" t="s">
        <v>1612</v>
      </c>
      <c r="L329" s="936" t="s">
        <v>1613</v>
      </c>
      <c r="M329" s="936" t="s">
        <v>1614</v>
      </c>
      <c r="N329" s="936" t="s">
        <v>1615</v>
      </c>
      <c r="O329" s="978" t="s">
        <v>1616</v>
      </c>
      <c r="P329" s="978" t="s">
        <v>1617</v>
      </c>
      <c r="Q329" s="936" t="s">
        <v>1611</v>
      </c>
      <c r="R329" s="936" t="s">
        <v>1612</v>
      </c>
      <c r="S329" s="936" t="s">
        <v>1613</v>
      </c>
      <c r="T329" s="936" t="s">
        <v>1614</v>
      </c>
      <c r="U329" s="936" t="s">
        <v>1615</v>
      </c>
      <c r="V329" s="978" t="s">
        <v>1616</v>
      </c>
      <c r="W329" s="978" t="s">
        <v>1617</v>
      </c>
      <c r="X329" s="978" t="s">
        <v>1611</v>
      </c>
      <c r="Y329" s="936" t="s">
        <v>1612</v>
      </c>
      <c r="Z329" s="936" t="s">
        <v>1613</v>
      </c>
      <c r="AA329" s="936" t="s">
        <v>1614</v>
      </c>
      <c r="AB329" s="936" t="s">
        <v>1615</v>
      </c>
      <c r="AC329" s="978" t="s">
        <v>1616</v>
      </c>
      <c r="AD329" s="978" t="s">
        <v>1617</v>
      </c>
      <c r="AE329" s="936" t="s">
        <v>1611</v>
      </c>
      <c r="AF329" s="936" t="s">
        <v>1612</v>
      </c>
      <c r="AG329" s="937"/>
      <c r="AH329" s="936"/>
    </row>
    <row r="330" spans="1:34">
      <c r="A330" s="1116"/>
      <c r="B330" s="1266"/>
      <c r="C330" s="1138"/>
      <c r="D330" s="938">
        <v>1</v>
      </c>
      <c r="E330" s="936">
        <v>2</v>
      </c>
      <c r="F330" s="936">
        <v>3</v>
      </c>
      <c r="G330" s="936">
        <v>4</v>
      </c>
      <c r="H330" s="978">
        <v>5</v>
      </c>
      <c r="I330" s="978">
        <v>6</v>
      </c>
      <c r="J330" s="936">
        <v>7</v>
      </c>
      <c r="K330" s="936">
        <v>8</v>
      </c>
      <c r="L330" s="936">
        <v>9</v>
      </c>
      <c r="M330" s="936">
        <v>10</v>
      </c>
      <c r="N330" s="936">
        <v>11</v>
      </c>
      <c r="O330" s="978">
        <v>12</v>
      </c>
      <c r="P330" s="978">
        <v>13</v>
      </c>
      <c r="Q330" s="936">
        <v>14</v>
      </c>
      <c r="R330" s="936">
        <v>15</v>
      </c>
      <c r="S330" s="936">
        <v>16</v>
      </c>
      <c r="T330" s="936">
        <v>17</v>
      </c>
      <c r="U330" s="936">
        <v>18</v>
      </c>
      <c r="V330" s="978">
        <v>19</v>
      </c>
      <c r="W330" s="978">
        <v>20</v>
      </c>
      <c r="X330" s="978">
        <v>21</v>
      </c>
      <c r="Y330" s="936">
        <v>22</v>
      </c>
      <c r="Z330" s="936">
        <v>23</v>
      </c>
      <c r="AA330" s="936">
        <v>24</v>
      </c>
      <c r="AB330" s="936">
        <v>25</v>
      </c>
      <c r="AC330" s="978">
        <v>26</v>
      </c>
      <c r="AD330" s="978">
        <v>27</v>
      </c>
      <c r="AE330" s="936">
        <v>28</v>
      </c>
      <c r="AF330" s="936">
        <v>29</v>
      </c>
      <c r="AG330" s="936"/>
      <c r="AH330" s="936"/>
    </row>
    <row r="331" spans="1:34">
      <c r="A331" s="1114">
        <v>12</v>
      </c>
      <c r="B331" s="931" t="s">
        <v>1609</v>
      </c>
      <c r="C331" s="1125">
        <v>42401</v>
      </c>
      <c r="D331" s="934" t="s">
        <v>1656</v>
      </c>
      <c r="E331" s="933"/>
      <c r="F331" s="933"/>
      <c r="G331" s="933"/>
      <c r="H331" s="933"/>
      <c r="I331" s="935"/>
      <c r="J331" s="935"/>
      <c r="K331" s="935"/>
      <c r="L331" s="935"/>
      <c r="M331" s="935"/>
      <c r="N331" s="935"/>
      <c r="O331" s="935"/>
      <c r="P331" s="935"/>
      <c r="Q331" s="935"/>
      <c r="R331" s="935"/>
      <c r="S331" s="935"/>
      <c r="T331" s="932"/>
      <c r="U331" s="935"/>
      <c r="V331" s="933"/>
      <c r="W331" s="935"/>
      <c r="X331" s="935"/>
      <c r="Y331" s="935"/>
      <c r="Z331" s="935"/>
      <c r="AA331" s="935"/>
      <c r="AB331" s="935"/>
      <c r="AC331" s="935"/>
      <c r="AD331" s="935"/>
      <c r="AE331" s="935"/>
      <c r="AF331" s="935"/>
      <c r="AG331" s="935"/>
      <c r="AH331" s="935"/>
    </row>
    <row r="332" spans="1:34">
      <c r="A332" s="1115"/>
      <c r="B332" s="931" t="s">
        <v>1622</v>
      </c>
      <c r="C332" s="1125"/>
      <c r="D332" s="932"/>
      <c r="E332" s="934" t="s">
        <v>1656</v>
      </c>
      <c r="F332" s="933"/>
      <c r="G332" s="933"/>
      <c r="H332" s="933"/>
      <c r="I332" s="933"/>
      <c r="J332" s="933"/>
      <c r="K332" s="933"/>
      <c r="L332" s="935"/>
      <c r="M332" s="935"/>
      <c r="N332" s="935"/>
      <c r="O332" s="935"/>
      <c r="P332" s="935"/>
      <c r="Q332" s="935"/>
      <c r="R332" s="935"/>
      <c r="S332" s="935"/>
      <c r="T332" s="932"/>
      <c r="U332" s="935"/>
      <c r="V332" s="933"/>
      <c r="W332" s="935"/>
      <c r="X332" s="935"/>
      <c r="Y332" s="935"/>
      <c r="Z332" s="935"/>
      <c r="AA332" s="935"/>
      <c r="AB332" s="935"/>
      <c r="AC332" s="935"/>
      <c r="AD332" s="935"/>
      <c r="AE332" s="935"/>
      <c r="AF332" s="935"/>
      <c r="AG332" s="935"/>
      <c r="AH332" s="935"/>
    </row>
    <row r="333" spans="1:34">
      <c r="A333" s="1115"/>
      <c r="B333" s="931" t="s">
        <v>1623</v>
      </c>
      <c r="C333" s="1125"/>
      <c r="D333" s="932"/>
      <c r="E333" s="933"/>
      <c r="F333" s="934" t="s">
        <v>1656</v>
      </c>
      <c r="G333" s="932"/>
      <c r="H333" s="932"/>
      <c r="I333" s="933"/>
      <c r="J333" s="932"/>
      <c r="K333" s="933"/>
      <c r="L333" s="933"/>
      <c r="M333" s="935"/>
      <c r="N333" s="935"/>
      <c r="O333" s="935"/>
      <c r="P333" s="935"/>
      <c r="Q333" s="935"/>
      <c r="R333" s="935"/>
      <c r="S333" s="935"/>
      <c r="T333" s="932"/>
      <c r="U333" s="935"/>
      <c r="V333" s="933"/>
      <c r="W333" s="935"/>
      <c r="X333" s="935"/>
      <c r="Y333" s="935"/>
      <c r="Z333" s="935"/>
      <c r="AA333" s="935"/>
      <c r="AB333" s="935"/>
      <c r="AC333" s="935"/>
      <c r="AD333" s="935"/>
      <c r="AE333" s="935"/>
      <c r="AF333" s="935"/>
      <c r="AG333" s="935"/>
      <c r="AH333" s="935"/>
    </row>
    <row r="334" spans="1:34">
      <c r="A334" s="1115"/>
      <c r="B334" s="931" t="s">
        <v>1624</v>
      </c>
      <c r="C334" s="1125"/>
      <c r="D334" s="932"/>
      <c r="E334" s="933"/>
      <c r="F334" s="933"/>
      <c r="G334" s="932"/>
      <c r="H334" s="932"/>
      <c r="I334" s="932"/>
      <c r="J334" s="934" t="s">
        <v>1656</v>
      </c>
      <c r="K334" s="933"/>
      <c r="L334" s="933"/>
      <c r="M334" s="935"/>
      <c r="N334" s="935"/>
      <c r="O334" s="935"/>
      <c r="P334" s="935"/>
      <c r="Q334" s="935"/>
      <c r="R334" s="935"/>
      <c r="S334" s="935"/>
      <c r="T334" s="932"/>
      <c r="U334" s="935"/>
      <c r="V334" s="933"/>
      <c r="W334" s="935"/>
      <c r="X334" s="935"/>
      <c r="Y334" s="935"/>
      <c r="Z334" s="935"/>
      <c r="AA334" s="935"/>
      <c r="AB334" s="935"/>
      <c r="AC334" s="935"/>
      <c r="AD334" s="935"/>
      <c r="AE334" s="935"/>
      <c r="AF334" s="935"/>
      <c r="AG334" s="935"/>
      <c r="AH334" s="935"/>
    </row>
    <row r="335" spans="1:34">
      <c r="A335" s="1115"/>
      <c r="B335" s="931" t="s">
        <v>1625</v>
      </c>
      <c r="C335" s="1125"/>
      <c r="D335" s="935"/>
      <c r="E335" s="935"/>
      <c r="F335" s="935"/>
      <c r="G335" s="932"/>
      <c r="H335" s="932"/>
      <c r="I335" s="933"/>
      <c r="J335" s="932"/>
      <c r="K335" s="934" t="s">
        <v>1656</v>
      </c>
      <c r="L335" s="932"/>
      <c r="M335" s="935"/>
      <c r="N335" s="935"/>
      <c r="O335" s="935"/>
      <c r="P335" s="935"/>
      <c r="Q335" s="935"/>
      <c r="R335" s="935"/>
      <c r="S335" s="935"/>
      <c r="T335" s="932"/>
      <c r="U335" s="935"/>
      <c r="V335" s="933"/>
      <c r="W335" s="935"/>
      <c r="X335" s="935"/>
      <c r="Y335" s="935"/>
      <c r="Z335" s="935"/>
      <c r="AA335" s="935"/>
      <c r="AB335" s="935"/>
      <c r="AC335" s="935"/>
      <c r="AD335" s="935"/>
      <c r="AE335" s="935"/>
      <c r="AF335" s="935"/>
      <c r="AG335" s="935"/>
      <c r="AH335" s="935"/>
    </row>
    <row r="336" spans="1:34">
      <c r="A336" s="1115"/>
      <c r="B336" s="931" t="s">
        <v>1626</v>
      </c>
      <c r="C336" s="1125"/>
      <c r="D336" s="935"/>
      <c r="E336" s="935"/>
      <c r="F336" s="935"/>
      <c r="G336" s="935"/>
      <c r="H336" s="932"/>
      <c r="I336" s="933"/>
      <c r="J336" s="935"/>
      <c r="K336" s="935"/>
      <c r="L336" s="934" t="s">
        <v>1656</v>
      </c>
      <c r="M336" s="933"/>
      <c r="N336" s="933"/>
      <c r="O336" s="933"/>
      <c r="P336" s="935"/>
      <c r="Q336" s="935"/>
      <c r="R336" s="935"/>
      <c r="S336" s="935"/>
      <c r="T336" s="932"/>
      <c r="U336" s="935"/>
      <c r="V336" s="933"/>
      <c r="W336" s="935"/>
      <c r="X336" s="935"/>
      <c r="Y336" s="935"/>
      <c r="Z336" s="935"/>
      <c r="AA336" s="935"/>
      <c r="AB336" s="935"/>
      <c r="AC336" s="935"/>
      <c r="AD336" s="935"/>
      <c r="AE336" s="935"/>
      <c r="AF336" s="935"/>
      <c r="AG336" s="935"/>
      <c r="AH336" s="935"/>
    </row>
    <row r="337" spans="1:34">
      <c r="A337" s="1115"/>
      <c r="B337" s="931" t="s">
        <v>1627</v>
      </c>
      <c r="C337" s="1125"/>
      <c r="D337" s="935"/>
      <c r="E337" s="935"/>
      <c r="F337" s="935"/>
      <c r="G337" s="935"/>
      <c r="H337" s="932"/>
      <c r="I337" s="933"/>
      <c r="J337" s="935"/>
      <c r="K337" s="935"/>
      <c r="L337" s="932"/>
      <c r="M337" s="933"/>
      <c r="N337" s="934" t="s">
        <v>1656</v>
      </c>
      <c r="O337" s="933"/>
      <c r="P337" s="933"/>
      <c r="Q337" s="933"/>
      <c r="R337" s="933"/>
      <c r="S337" s="935"/>
      <c r="T337" s="932"/>
      <c r="U337" s="935"/>
      <c r="V337" s="933"/>
      <c r="W337" s="935"/>
      <c r="X337" s="935"/>
      <c r="Y337" s="935"/>
      <c r="Z337" s="935"/>
      <c r="AA337" s="935"/>
      <c r="AB337" s="935"/>
      <c r="AC337" s="935"/>
      <c r="AD337" s="935"/>
      <c r="AE337" s="935"/>
      <c r="AF337" s="935"/>
      <c r="AG337" s="935"/>
      <c r="AH337" s="935"/>
    </row>
    <row r="338" spans="1:34">
      <c r="A338" s="1115"/>
      <c r="B338" s="931" t="s">
        <v>1628</v>
      </c>
      <c r="C338" s="1125"/>
      <c r="D338" s="935"/>
      <c r="E338" s="935"/>
      <c r="F338" s="935"/>
      <c r="G338" s="935"/>
      <c r="H338" s="935"/>
      <c r="I338" s="935"/>
      <c r="J338" s="935"/>
      <c r="K338" s="932"/>
      <c r="L338" s="933"/>
      <c r="M338" s="933"/>
      <c r="N338" s="932"/>
      <c r="O338" s="932"/>
      <c r="P338" s="933"/>
      <c r="Q338" s="934" t="s">
        <v>1656</v>
      </c>
      <c r="R338" s="933"/>
      <c r="S338" s="933"/>
      <c r="T338" s="932"/>
      <c r="U338" s="935"/>
      <c r="V338" s="933"/>
      <c r="W338" s="935"/>
      <c r="X338" s="935"/>
      <c r="Y338" s="935"/>
      <c r="Z338" s="935"/>
      <c r="AA338" s="935"/>
      <c r="AB338" s="935"/>
      <c r="AC338" s="935"/>
      <c r="AD338" s="935"/>
      <c r="AE338" s="935"/>
      <c r="AF338" s="935"/>
      <c r="AG338" s="935"/>
      <c r="AH338" s="935"/>
    </row>
    <row r="339" spans="1:34">
      <c r="A339" s="1115"/>
      <c r="B339" s="931" t="s">
        <v>1629</v>
      </c>
      <c r="C339" s="1125"/>
      <c r="D339" s="935"/>
      <c r="E339" s="935"/>
      <c r="F339" s="935"/>
      <c r="G339" s="935"/>
      <c r="H339" s="935"/>
      <c r="I339" s="935"/>
      <c r="J339" s="935"/>
      <c r="K339" s="932"/>
      <c r="L339" s="933"/>
      <c r="M339" s="933"/>
      <c r="N339" s="932"/>
      <c r="O339" s="932"/>
      <c r="P339" s="932"/>
      <c r="Q339" s="935"/>
      <c r="R339" s="934" t="s">
        <v>1656</v>
      </c>
      <c r="S339" s="933"/>
      <c r="T339" s="932"/>
      <c r="U339" s="935"/>
      <c r="V339" s="933"/>
      <c r="W339" s="935"/>
      <c r="X339" s="935"/>
      <c r="Y339" s="935"/>
      <c r="Z339" s="935"/>
      <c r="AA339" s="935"/>
      <c r="AB339" s="935"/>
      <c r="AC339" s="935"/>
      <c r="AD339" s="935"/>
      <c r="AE339" s="935"/>
      <c r="AF339" s="935"/>
      <c r="AG339" s="935"/>
      <c r="AH339" s="935"/>
    </row>
    <row r="340" spans="1:34">
      <c r="A340" s="1116"/>
      <c r="B340" s="931" t="s">
        <v>1630</v>
      </c>
      <c r="C340" s="1125"/>
      <c r="D340" s="935"/>
      <c r="E340" s="935"/>
      <c r="F340" s="935"/>
      <c r="G340" s="935"/>
      <c r="H340" s="935"/>
      <c r="I340" s="935"/>
      <c r="J340" s="935"/>
      <c r="K340" s="935"/>
      <c r="L340" s="935"/>
      <c r="M340" s="935"/>
      <c r="N340" s="932"/>
      <c r="O340" s="932"/>
      <c r="P340" s="933"/>
      <c r="Q340" s="932"/>
      <c r="R340" s="932"/>
      <c r="S340" s="934" t="s">
        <v>1656</v>
      </c>
      <c r="T340" s="933"/>
      <c r="U340" s="935"/>
      <c r="V340" s="933"/>
      <c r="W340" s="935"/>
      <c r="X340" s="935"/>
      <c r="Y340" s="935"/>
      <c r="Z340" s="935"/>
      <c r="AA340" s="935"/>
      <c r="AB340" s="935"/>
      <c r="AC340" s="935"/>
      <c r="AD340" s="935"/>
      <c r="AE340" s="935"/>
      <c r="AF340" s="935"/>
      <c r="AG340" s="935"/>
      <c r="AH340" s="935"/>
    </row>
    <row r="341" spans="1:34" ht="5.25" customHeight="1">
      <c r="A341" s="903"/>
      <c r="B341" s="904"/>
      <c r="C341" s="905"/>
      <c r="D341" s="661"/>
      <c r="E341" s="661"/>
      <c r="F341" s="906"/>
      <c r="G341" s="661"/>
      <c r="H341" s="661"/>
      <c r="I341" s="661"/>
      <c r="J341" s="661"/>
      <c r="K341" s="661"/>
      <c r="L341" s="661"/>
      <c r="M341" s="661"/>
      <c r="N341" s="661"/>
      <c r="O341" s="661"/>
      <c r="P341" s="661"/>
      <c r="Q341" s="661"/>
      <c r="R341" s="661"/>
      <c r="S341" s="661"/>
      <c r="T341" s="661"/>
      <c r="U341" s="661"/>
      <c r="V341" s="661"/>
      <c r="W341" s="661"/>
      <c r="X341" s="661"/>
      <c r="Y341" s="661"/>
      <c r="Z341" s="661"/>
      <c r="AA341" s="661"/>
      <c r="AB341" s="661"/>
      <c r="AC341" s="661"/>
      <c r="AD341" s="661"/>
      <c r="AE341" s="661"/>
      <c r="AF341" s="661"/>
      <c r="AG341" s="661"/>
      <c r="AH341" s="661"/>
    </row>
    <row r="342" spans="1:34">
      <c r="B342" s="247" t="s">
        <v>1690</v>
      </c>
      <c r="C342" s="896"/>
    </row>
    <row r="361" spans="1:34" ht="15.75">
      <c r="A361" s="1117" t="s">
        <v>3</v>
      </c>
      <c r="B361" s="1117"/>
      <c r="C361" s="1117"/>
      <c r="D361" s="1117"/>
      <c r="E361" s="1117"/>
      <c r="F361" s="1117"/>
      <c r="G361" s="1117"/>
      <c r="H361" s="1117"/>
      <c r="I361" s="1117"/>
      <c r="J361" s="1117"/>
      <c r="K361" s="1117"/>
      <c r="L361" s="1117"/>
      <c r="M361" s="1117"/>
      <c r="N361" s="1117"/>
      <c r="O361" s="1117"/>
      <c r="P361" s="1117"/>
      <c r="Q361" s="1117"/>
      <c r="R361" s="1117"/>
      <c r="S361" s="1117"/>
      <c r="T361" s="1117"/>
      <c r="U361" s="1117"/>
      <c r="V361" s="1117"/>
      <c r="W361" s="1117"/>
      <c r="X361" s="1117"/>
      <c r="Y361" s="1117"/>
      <c r="Z361" s="1117"/>
      <c r="AA361" s="1117"/>
      <c r="AB361" s="1117"/>
      <c r="AC361" s="1117"/>
      <c r="AD361" s="1117"/>
      <c r="AE361" s="1117"/>
      <c r="AF361" s="1117"/>
      <c r="AG361" s="1117"/>
      <c r="AH361" s="1117"/>
    </row>
    <row r="362" spans="1:34" ht="15.75">
      <c r="A362" s="1117" t="s">
        <v>1586</v>
      </c>
      <c r="B362" s="1117"/>
      <c r="C362" s="1117"/>
      <c r="D362" s="1117"/>
      <c r="E362" s="1117"/>
      <c r="F362" s="1117"/>
      <c r="G362" s="1117"/>
      <c r="H362" s="1117"/>
      <c r="I362" s="1117"/>
      <c r="J362" s="1117"/>
      <c r="K362" s="1117"/>
      <c r="L362" s="1117"/>
      <c r="M362" s="1117"/>
      <c r="N362" s="1117"/>
      <c r="O362" s="1117"/>
      <c r="P362" s="1117"/>
      <c r="Q362" s="1117"/>
      <c r="R362" s="1117"/>
      <c r="S362" s="1117"/>
      <c r="T362" s="1117"/>
      <c r="U362" s="1117"/>
      <c r="V362" s="1117"/>
      <c r="W362" s="1117"/>
      <c r="X362" s="1117"/>
      <c r="Y362" s="1117"/>
      <c r="Z362" s="1117"/>
      <c r="AA362" s="1117"/>
      <c r="AB362" s="1117"/>
      <c r="AC362" s="1117"/>
      <c r="AD362" s="1117"/>
      <c r="AE362" s="1117"/>
      <c r="AF362" s="1117"/>
      <c r="AG362" s="1117"/>
      <c r="AH362" s="1117"/>
    </row>
    <row r="363" spans="1:34" ht="18">
      <c r="A363" s="1118" t="s">
        <v>1666</v>
      </c>
      <c r="B363" s="1118"/>
      <c r="C363" s="1118"/>
      <c r="D363" s="1118"/>
      <c r="E363" s="1118"/>
      <c r="F363" s="1118"/>
      <c r="G363" s="1118"/>
      <c r="H363" s="1118"/>
      <c r="I363" s="1118"/>
      <c r="J363" s="1118"/>
      <c r="K363" s="1118"/>
      <c r="L363" s="1118"/>
      <c r="M363" s="1118"/>
      <c r="N363" s="1118"/>
      <c r="O363" s="1118"/>
      <c r="P363" s="1118"/>
      <c r="Q363" s="1118"/>
      <c r="R363" s="1118"/>
      <c r="S363" s="1118"/>
      <c r="T363" s="1118"/>
      <c r="U363" s="1118"/>
      <c r="V363" s="1118"/>
      <c r="W363" s="1118"/>
      <c r="X363" s="1118"/>
      <c r="Y363" s="1118"/>
      <c r="Z363" s="1118"/>
      <c r="AA363" s="1118"/>
      <c r="AB363" s="1118"/>
      <c r="AC363" s="1118"/>
      <c r="AD363" s="1118"/>
      <c r="AE363" s="1118"/>
      <c r="AF363" s="1118"/>
      <c r="AG363" s="1118"/>
      <c r="AH363" s="1118"/>
    </row>
    <row r="364" spans="1:34" ht="18">
      <c r="A364" s="1118" t="s">
        <v>1587</v>
      </c>
      <c r="B364" s="1118"/>
      <c r="C364" s="1118"/>
      <c r="D364" s="1118"/>
      <c r="E364" s="1118"/>
      <c r="F364" s="1118"/>
      <c r="G364" s="1118"/>
      <c r="H364" s="1118"/>
      <c r="I364" s="1118"/>
      <c r="J364" s="1118"/>
      <c r="K364" s="1118"/>
      <c r="L364" s="1118"/>
      <c r="M364" s="1118"/>
      <c r="N364" s="1118"/>
      <c r="O364" s="1118"/>
      <c r="P364" s="1118"/>
      <c r="Q364" s="1118"/>
      <c r="R364" s="1118"/>
      <c r="S364" s="1118"/>
      <c r="T364" s="1118"/>
      <c r="U364" s="1118"/>
      <c r="V364" s="1118"/>
      <c r="W364" s="1118"/>
      <c r="X364" s="1118"/>
      <c r="Y364" s="1118"/>
      <c r="Z364" s="1118"/>
      <c r="AA364" s="1118"/>
      <c r="AB364" s="1118"/>
      <c r="AC364" s="1118"/>
      <c r="AD364" s="1118"/>
      <c r="AE364" s="1118"/>
      <c r="AF364" s="1118"/>
      <c r="AG364" s="1118"/>
      <c r="AH364" s="1118"/>
    </row>
    <row r="365" spans="1:34" ht="18">
      <c r="A365" s="1118" t="s">
        <v>1667</v>
      </c>
      <c r="B365" s="1118"/>
      <c r="C365" s="1118"/>
      <c r="D365" s="1118"/>
      <c r="E365" s="1118"/>
      <c r="F365" s="1118"/>
      <c r="G365" s="1118"/>
      <c r="H365" s="1118"/>
      <c r="I365" s="1118"/>
      <c r="J365" s="1118"/>
      <c r="K365" s="1118"/>
      <c r="L365" s="1118"/>
      <c r="M365" s="1118"/>
      <c r="N365" s="1118"/>
      <c r="O365" s="1118"/>
      <c r="P365" s="1118"/>
      <c r="Q365" s="1118"/>
      <c r="R365" s="1118"/>
      <c r="S365" s="1118"/>
      <c r="T365" s="1118"/>
      <c r="U365" s="1118"/>
      <c r="V365" s="1118"/>
      <c r="W365" s="1118"/>
      <c r="X365" s="1118"/>
      <c r="Y365" s="1118"/>
      <c r="Z365" s="1118"/>
      <c r="AA365" s="1118"/>
      <c r="AB365" s="1118"/>
      <c r="AC365" s="1118"/>
      <c r="AD365" s="1118"/>
      <c r="AE365" s="1118"/>
      <c r="AF365" s="1118"/>
      <c r="AG365" s="1118"/>
      <c r="AH365" s="1118"/>
    </row>
    <row r="366" spans="1:34" s="966" customFormat="1" ht="15.75">
      <c r="A366" s="973" t="s">
        <v>1608</v>
      </c>
      <c r="B366" s="974"/>
      <c r="C366" s="974"/>
      <c r="D366" s="974"/>
      <c r="E366" s="974"/>
      <c r="F366" s="974"/>
      <c r="G366" s="974"/>
      <c r="H366" s="974"/>
      <c r="I366" s="974"/>
      <c r="J366" s="974"/>
      <c r="K366" s="974"/>
      <c r="L366" s="974"/>
      <c r="M366" s="974"/>
      <c r="N366" s="974"/>
      <c r="O366" s="974"/>
      <c r="P366" s="974"/>
      <c r="Q366" s="974"/>
      <c r="R366" s="974"/>
      <c r="S366" s="974"/>
      <c r="T366" s="974"/>
      <c r="U366" s="974"/>
      <c r="V366" s="974"/>
      <c r="W366" s="974"/>
      <c r="X366" s="974"/>
      <c r="Y366" s="974"/>
      <c r="Z366" s="974"/>
      <c r="AA366" s="974"/>
      <c r="AB366" s="974"/>
      <c r="AC366" s="974"/>
      <c r="AD366" s="974"/>
      <c r="AE366" s="974"/>
      <c r="AF366" s="974"/>
      <c r="AG366" s="974"/>
      <c r="AH366" s="974"/>
    </row>
    <row r="367" spans="1:34" s="966" customFormat="1" ht="15.75">
      <c r="A367" s="967" t="s">
        <v>1684</v>
      </c>
      <c r="I367" s="974"/>
      <c r="J367" s="974"/>
      <c r="K367" s="974"/>
      <c r="L367" s="974"/>
      <c r="M367" s="974"/>
      <c r="N367" s="974"/>
      <c r="O367" s="974"/>
      <c r="P367" s="974"/>
      <c r="Q367" s="974"/>
      <c r="R367" s="974"/>
      <c r="S367" s="974"/>
      <c r="T367" s="974"/>
      <c r="U367" s="974"/>
      <c r="V367" s="974"/>
      <c r="W367" s="974"/>
      <c r="X367" s="974"/>
      <c r="Y367" s="974"/>
      <c r="Z367" s="974"/>
      <c r="AA367" s="974"/>
      <c r="AB367" s="974"/>
      <c r="AC367" s="974"/>
      <c r="AD367" s="974"/>
      <c r="AE367" s="974"/>
      <c r="AF367" s="974"/>
      <c r="AG367" s="974"/>
      <c r="AH367" s="974"/>
    </row>
    <row r="368" spans="1:34">
      <c r="A368" s="1130" t="s">
        <v>129</v>
      </c>
      <c r="B368" s="1104" t="s">
        <v>1610</v>
      </c>
      <c r="C368" s="955" t="s">
        <v>1618</v>
      </c>
      <c r="D368" s="1276" t="s">
        <v>1619</v>
      </c>
      <c r="E368" s="1276"/>
      <c r="F368" s="1276"/>
      <c r="G368" s="1276"/>
      <c r="H368" s="1276"/>
      <c r="I368" s="1276"/>
      <c r="J368" s="1276"/>
      <c r="K368" s="1276"/>
      <c r="L368" s="1276"/>
      <c r="M368" s="1276"/>
      <c r="N368" s="1276"/>
      <c r="O368" s="1276"/>
      <c r="P368" s="1276"/>
      <c r="Q368" s="1276"/>
      <c r="R368" s="1276"/>
      <c r="S368" s="1276"/>
      <c r="T368" s="1276"/>
      <c r="U368" s="1276"/>
      <c r="V368" s="1276"/>
      <c r="W368" s="1276"/>
      <c r="X368" s="1276"/>
      <c r="Y368" s="1276"/>
      <c r="Z368" s="1276"/>
      <c r="AA368" s="1276"/>
      <c r="AB368" s="1276"/>
      <c r="AC368" s="1276"/>
      <c r="AD368" s="1276"/>
      <c r="AE368" s="1276"/>
      <c r="AF368" s="1276"/>
      <c r="AG368" s="1276"/>
      <c r="AH368" s="1276"/>
    </row>
    <row r="369" spans="1:34">
      <c r="A369" s="1131"/>
      <c r="B369" s="1270"/>
      <c r="C369" s="1141">
        <v>42370</v>
      </c>
      <c r="D369" s="954" t="s">
        <v>1616</v>
      </c>
      <c r="E369" s="954" t="s">
        <v>1617</v>
      </c>
      <c r="F369" s="894" t="s">
        <v>1611</v>
      </c>
      <c r="G369" s="894" t="s">
        <v>1612</v>
      </c>
      <c r="H369" s="894" t="s">
        <v>1613</v>
      </c>
      <c r="I369" s="894" t="s">
        <v>1614</v>
      </c>
      <c r="J369" s="894" t="s">
        <v>1615</v>
      </c>
      <c r="K369" s="954" t="s">
        <v>1616</v>
      </c>
      <c r="L369" s="954" t="s">
        <v>1617</v>
      </c>
      <c r="M369" s="894" t="s">
        <v>1611</v>
      </c>
      <c r="N369" s="894" t="s">
        <v>1612</v>
      </c>
      <c r="O369" s="894" t="s">
        <v>1613</v>
      </c>
      <c r="P369" s="894" t="s">
        <v>1614</v>
      </c>
      <c r="Q369" s="894" t="s">
        <v>1615</v>
      </c>
      <c r="R369" s="954" t="s">
        <v>1616</v>
      </c>
      <c r="S369" s="954" t="s">
        <v>1617</v>
      </c>
      <c r="T369" s="894" t="s">
        <v>1611</v>
      </c>
      <c r="U369" s="894" t="s">
        <v>1612</v>
      </c>
      <c r="V369" s="894" t="s">
        <v>1613</v>
      </c>
      <c r="W369" s="894" t="s">
        <v>1614</v>
      </c>
      <c r="X369" s="894" t="s">
        <v>1615</v>
      </c>
      <c r="Y369" s="954" t="s">
        <v>1616</v>
      </c>
      <c r="Z369" s="954" t="s">
        <v>1617</v>
      </c>
      <c r="AA369" s="894" t="s">
        <v>1611</v>
      </c>
      <c r="AB369" s="894" t="s">
        <v>1612</v>
      </c>
      <c r="AC369" s="894" t="s">
        <v>1613</v>
      </c>
      <c r="AD369" s="894" t="s">
        <v>1614</v>
      </c>
      <c r="AE369" s="894" t="s">
        <v>1615</v>
      </c>
      <c r="AF369" s="954" t="s">
        <v>1616</v>
      </c>
      <c r="AG369" s="954" t="s">
        <v>1617</v>
      </c>
      <c r="AH369" s="894" t="s">
        <v>1611</v>
      </c>
    </row>
    <row r="370" spans="1:34">
      <c r="A370" s="1132"/>
      <c r="B370" s="1105"/>
      <c r="C370" s="1142"/>
      <c r="D370" s="968">
        <v>1</v>
      </c>
      <c r="E370" s="954">
        <v>2</v>
      </c>
      <c r="F370" s="894">
        <v>3</v>
      </c>
      <c r="G370" s="894">
        <v>4</v>
      </c>
      <c r="H370" s="894">
        <v>5</v>
      </c>
      <c r="I370" s="894">
        <v>6</v>
      </c>
      <c r="J370" s="894">
        <v>7</v>
      </c>
      <c r="K370" s="954">
        <v>8</v>
      </c>
      <c r="L370" s="954">
        <v>9</v>
      </c>
      <c r="M370" s="894">
        <v>10</v>
      </c>
      <c r="N370" s="894">
        <v>11</v>
      </c>
      <c r="O370" s="894">
        <v>12</v>
      </c>
      <c r="P370" s="894">
        <v>13</v>
      </c>
      <c r="Q370" s="894">
        <v>14</v>
      </c>
      <c r="R370" s="954">
        <v>15</v>
      </c>
      <c r="S370" s="954">
        <v>16</v>
      </c>
      <c r="T370" s="894">
        <v>17</v>
      </c>
      <c r="U370" s="894">
        <v>18</v>
      </c>
      <c r="V370" s="894">
        <v>19</v>
      </c>
      <c r="W370" s="894">
        <v>20</v>
      </c>
      <c r="X370" s="894">
        <v>21</v>
      </c>
      <c r="Y370" s="954">
        <v>22</v>
      </c>
      <c r="Z370" s="954">
        <v>23</v>
      </c>
      <c r="AA370" s="894">
        <v>24</v>
      </c>
      <c r="AB370" s="894">
        <v>25</v>
      </c>
      <c r="AC370" s="894">
        <v>26</v>
      </c>
      <c r="AD370" s="894">
        <v>27</v>
      </c>
      <c r="AE370" s="894">
        <v>28</v>
      </c>
      <c r="AF370" s="954">
        <v>29</v>
      </c>
      <c r="AG370" s="954">
        <v>30</v>
      </c>
      <c r="AH370" s="894">
        <v>31</v>
      </c>
    </row>
    <row r="371" spans="1:34">
      <c r="A371" s="1136">
        <v>11</v>
      </c>
      <c r="B371" s="931" t="s">
        <v>1609</v>
      </c>
      <c r="C371" s="1127">
        <v>42370</v>
      </c>
      <c r="D371" s="932"/>
      <c r="E371" s="933"/>
      <c r="F371" s="934" t="s">
        <v>1655</v>
      </c>
      <c r="G371" s="933"/>
      <c r="H371" s="933"/>
      <c r="I371" s="933"/>
      <c r="J371" s="933"/>
      <c r="K371" s="933"/>
      <c r="L371" s="933"/>
      <c r="M371" s="933"/>
      <c r="N371" s="933"/>
      <c r="O371" s="933"/>
      <c r="P371" s="933"/>
      <c r="Q371" s="933"/>
      <c r="R371" s="933"/>
      <c r="S371" s="933"/>
      <c r="T371" s="933"/>
      <c r="U371" s="933"/>
      <c r="V371" s="933"/>
      <c r="W371" s="933"/>
      <c r="X371" s="933"/>
      <c r="Y371" s="933"/>
      <c r="Z371" s="933"/>
      <c r="AA371" s="933"/>
      <c r="AB371" s="933"/>
      <c r="AC371" s="933"/>
      <c r="AD371" s="933"/>
      <c r="AE371" s="933"/>
      <c r="AF371" s="933"/>
      <c r="AG371" s="933"/>
      <c r="AH371" s="933"/>
    </row>
    <row r="372" spans="1:34">
      <c r="A372" s="1136"/>
      <c r="B372" s="931" t="s">
        <v>1622</v>
      </c>
      <c r="C372" s="1137"/>
      <c r="D372" s="932"/>
      <c r="E372" s="932"/>
      <c r="F372" s="932"/>
      <c r="G372" s="934" t="s">
        <v>1655</v>
      </c>
      <c r="H372" s="932"/>
      <c r="I372" s="933"/>
      <c r="J372" s="933"/>
      <c r="K372" s="933"/>
      <c r="L372" s="933"/>
      <c r="M372" s="933"/>
      <c r="N372" s="933"/>
      <c r="O372" s="933"/>
      <c r="P372" s="933"/>
      <c r="Q372" s="933"/>
      <c r="R372" s="933"/>
      <c r="S372" s="933"/>
      <c r="T372" s="933"/>
      <c r="U372" s="933"/>
      <c r="V372" s="933"/>
      <c r="W372" s="933"/>
      <c r="X372" s="933"/>
      <c r="Y372" s="933"/>
      <c r="Z372" s="933"/>
      <c r="AA372" s="933"/>
      <c r="AB372" s="933"/>
      <c r="AC372" s="933"/>
      <c r="AD372" s="933"/>
      <c r="AE372" s="933"/>
      <c r="AF372" s="933"/>
      <c r="AG372" s="933"/>
      <c r="AH372" s="933"/>
    </row>
    <row r="373" spans="1:34">
      <c r="A373" s="1136"/>
      <c r="B373" s="931" t="s">
        <v>1623</v>
      </c>
      <c r="C373" s="1137"/>
      <c r="D373" s="932"/>
      <c r="E373" s="933"/>
      <c r="F373" s="935"/>
      <c r="G373" s="935"/>
      <c r="H373" s="934" t="s">
        <v>1655</v>
      </c>
      <c r="I373" s="933"/>
      <c r="J373" s="933"/>
      <c r="K373" s="933"/>
      <c r="L373" s="933"/>
      <c r="M373" s="933"/>
      <c r="N373" s="933"/>
      <c r="O373" s="933"/>
      <c r="P373" s="933"/>
      <c r="Q373" s="933"/>
      <c r="R373" s="933"/>
      <c r="S373" s="933"/>
      <c r="T373" s="933"/>
      <c r="U373" s="933"/>
      <c r="V373" s="933"/>
      <c r="W373" s="933"/>
      <c r="X373" s="933"/>
      <c r="Y373" s="933"/>
      <c r="Z373" s="933"/>
      <c r="AA373" s="933"/>
      <c r="AB373" s="933"/>
      <c r="AC373" s="933"/>
      <c r="AD373" s="933"/>
      <c r="AE373" s="933"/>
      <c r="AF373" s="933"/>
      <c r="AG373" s="933"/>
      <c r="AH373" s="933"/>
    </row>
    <row r="374" spans="1:34">
      <c r="A374" s="1136"/>
      <c r="B374" s="931" t="s">
        <v>1624</v>
      </c>
      <c r="C374" s="1137"/>
      <c r="D374" s="932"/>
      <c r="E374" s="933"/>
      <c r="F374" s="932"/>
      <c r="G374" s="932"/>
      <c r="H374" s="932"/>
      <c r="I374" s="934" t="s">
        <v>1655</v>
      </c>
      <c r="J374" s="933"/>
      <c r="K374" s="933"/>
      <c r="L374" s="933"/>
      <c r="M374" s="933"/>
      <c r="N374" s="933"/>
      <c r="O374" s="933"/>
      <c r="P374" s="933"/>
      <c r="Q374" s="933"/>
      <c r="R374" s="933"/>
      <c r="S374" s="933"/>
      <c r="T374" s="933"/>
      <c r="U374" s="933"/>
      <c r="V374" s="933"/>
      <c r="W374" s="933"/>
      <c r="X374" s="933"/>
      <c r="Y374" s="933"/>
      <c r="Z374" s="933"/>
      <c r="AA374" s="933"/>
      <c r="AB374" s="933"/>
      <c r="AC374" s="933"/>
      <c r="AD374" s="933"/>
      <c r="AE374" s="933"/>
      <c r="AF374" s="933"/>
      <c r="AG374" s="933"/>
      <c r="AH374" s="933"/>
    </row>
    <row r="375" spans="1:34">
      <c r="A375" s="1136"/>
      <c r="B375" s="931" t="s">
        <v>1625</v>
      </c>
      <c r="C375" s="1137"/>
      <c r="D375" s="932"/>
      <c r="E375" s="933"/>
      <c r="F375" s="935"/>
      <c r="G375" s="935"/>
      <c r="H375" s="932"/>
      <c r="I375" s="933"/>
      <c r="J375" s="934" t="s">
        <v>1655</v>
      </c>
      <c r="K375" s="933"/>
      <c r="L375" s="933"/>
      <c r="M375" s="933"/>
      <c r="N375" s="933"/>
      <c r="O375" s="933"/>
      <c r="P375" s="933"/>
      <c r="Q375" s="933"/>
      <c r="R375" s="933"/>
      <c r="S375" s="933"/>
      <c r="T375" s="933"/>
      <c r="U375" s="933"/>
      <c r="V375" s="933"/>
      <c r="W375" s="933"/>
      <c r="X375" s="933"/>
      <c r="Y375" s="933"/>
      <c r="Z375" s="933"/>
      <c r="AA375" s="933"/>
      <c r="AB375" s="933"/>
      <c r="AC375" s="933"/>
      <c r="AD375" s="933"/>
      <c r="AE375" s="933"/>
      <c r="AF375" s="933"/>
      <c r="AG375" s="933"/>
      <c r="AH375" s="933"/>
    </row>
    <row r="376" spans="1:34">
      <c r="A376" s="1136"/>
      <c r="B376" s="931" t="s">
        <v>1626</v>
      </c>
      <c r="C376" s="1137"/>
      <c r="D376" s="932"/>
      <c r="E376" s="933"/>
      <c r="F376" s="933"/>
      <c r="G376" s="933"/>
      <c r="H376" s="932"/>
      <c r="I376" s="933"/>
      <c r="J376" s="933"/>
      <c r="K376" s="932"/>
      <c r="L376" s="933"/>
      <c r="M376" s="934" t="s">
        <v>1655</v>
      </c>
      <c r="N376" s="933"/>
      <c r="O376" s="933"/>
      <c r="P376" s="933"/>
      <c r="Q376" s="933"/>
      <c r="R376" s="933"/>
      <c r="S376" s="933"/>
      <c r="T376" s="933"/>
      <c r="U376" s="933"/>
      <c r="V376" s="933"/>
      <c r="W376" s="933"/>
      <c r="X376" s="933"/>
      <c r="Y376" s="933"/>
      <c r="Z376" s="933"/>
      <c r="AA376" s="933"/>
      <c r="AB376" s="933"/>
      <c r="AC376" s="933"/>
      <c r="AD376" s="933"/>
      <c r="AE376" s="933"/>
      <c r="AF376" s="933"/>
      <c r="AG376" s="933"/>
      <c r="AH376" s="933"/>
    </row>
    <row r="377" spans="1:34">
      <c r="A377" s="1136"/>
      <c r="B377" s="931" t="s">
        <v>1627</v>
      </c>
      <c r="C377" s="1137"/>
      <c r="D377" s="935"/>
      <c r="E377" s="935"/>
      <c r="F377" s="935"/>
      <c r="G377" s="935"/>
      <c r="H377" s="935"/>
      <c r="I377" s="935"/>
      <c r="J377" s="935"/>
      <c r="K377" s="932"/>
      <c r="L377" s="932"/>
      <c r="M377" s="932"/>
      <c r="N377" s="934" t="s">
        <v>1655</v>
      </c>
      <c r="O377" s="933"/>
      <c r="P377" s="933"/>
      <c r="Q377" s="933"/>
      <c r="R377" s="935"/>
      <c r="S377" s="935"/>
      <c r="T377" s="935"/>
      <c r="U377" s="935"/>
      <c r="V377" s="935"/>
      <c r="W377" s="935"/>
      <c r="X377" s="935"/>
      <c r="Y377" s="935"/>
      <c r="Z377" s="935"/>
      <c r="AA377" s="935"/>
      <c r="AB377" s="935"/>
      <c r="AC377" s="935"/>
      <c r="AD377" s="935"/>
      <c r="AE377" s="935"/>
      <c r="AF377" s="935"/>
      <c r="AG377" s="935"/>
      <c r="AH377" s="935"/>
    </row>
    <row r="378" spans="1:34">
      <c r="A378" s="1136"/>
      <c r="B378" s="931" t="s">
        <v>1628</v>
      </c>
      <c r="C378" s="1137"/>
      <c r="D378" s="933"/>
      <c r="E378" s="933"/>
      <c r="F378" s="933"/>
      <c r="G378" s="933"/>
      <c r="H378" s="933"/>
      <c r="I378" s="933"/>
      <c r="J378" s="932"/>
      <c r="K378" s="932"/>
      <c r="L378" s="933"/>
      <c r="M378" s="932"/>
      <c r="N378" s="933"/>
      <c r="O378" s="934" t="s">
        <v>1655</v>
      </c>
      <c r="P378" s="933"/>
      <c r="Q378" s="933"/>
      <c r="R378" s="933"/>
      <c r="S378" s="933"/>
      <c r="T378" s="933"/>
      <c r="U378" s="933"/>
      <c r="V378" s="933"/>
      <c r="W378" s="933"/>
      <c r="X378" s="933"/>
      <c r="Y378" s="933"/>
      <c r="Z378" s="933"/>
      <c r="AA378" s="933"/>
      <c r="AB378" s="933"/>
      <c r="AC378" s="933"/>
      <c r="AD378" s="933"/>
      <c r="AE378" s="933"/>
      <c r="AF378" s="933"/>
      <c r="AG378" s="933"/>
      <c r="AH378" s="933"/>
    </row>
    <row r="379" spans="1:34">
      <c r="A379" s="1136"/>
      <c r="B379" s="931" t="s">
        <v>1629</v>
      </c>
      <c r="C379" s="1137"/>
      <c r="D379" s="935"/>
      <c r="E379" s="935"/>
      <c r="F379" s="935"/>
      <c r="G379" s="935"/>
      <c r="H379" s="935"/>
      <c r="I379" s="935"/>
      <c r="J379" s="935"/>
      <c r="K379" s="932"/>
      <c r="L379" s="933"/>
      <c r="M379" s="932"/>
      <c r="N379" s="932"/>
      <c r="O379" s="932"/>
      <c r="P379" s="934" t="s">
        <v>1655</v>
      </c>
      <c r="Q379" s="933"/>
      <c r="R379" s="933"/>
      <c r="S379" s="933"/>
      <c r="T379" s="935"/>
      <c r="U379" s="935"/>
      <c r="V379" s="935"/>
      <c r="W379" s="935"/>
      <c r="X379" s="935"/>
      <c r="Y379" s="935"/>
      <c r="Z379" s="935"/>
      <c r="AA379" s="935"/>
      <c r="AB379" s="935"/>
      <c r="AC379" s="935"/>
      <c r="AD379" s="935"/>
      <c r="AE379" s="935"/>
      <c r="AF379" s="935"/>
      <c r="AG379" s="935"/>
      <c r="AH379" s="935"/>
    </row>
    <row r="380" spans="1:34">
      <c r="A380" s="1136"/>
      <c r="B380" s="931" t="s">
        <v>1630</v>
      </c>
      <c r="C380" s="1137"/>
      <c r="D380" s="935"/>
      <c r="E380" s="935"/>
      <c r="F380" s="935"/>
      <c r="G380" s="935"/>
      <c r="H380" s="935"/>
      <c r="I380" s="935"/>
      <c r="J380" s="935"/>
      <c r="K380" s="932"/>
      <c r="L380" s="933"/>
      <c r="M380" s="935"/>
      <c r="N380" s="935"/>
      <c r="O380" s="932"/>
      <c r="P380" s="933"/>
      <c r="Q380" s="934" t="s">
        <v>1655</v>
      </c>
      <c r="R380" s="933"/>
      <c r="S380" s="933"/>
      <c r="T380" s="933"/>
      <c r="U380" s="935"/>
      <c r="V380" s="935"/>
      <c r="W380" s="935"/>
      <c r="X380" s="935"/>
      <c r="Y380" s="935"/>
      <c r="Z380" s="935"/>
      <c r="AA380" s="935"/>
      <c r="AB380" s="935"/>
      <c r="AC380" s="935"/>
      <c r="AD380" s="935"/>
      <c r="AE380" s="935"/>
      <c r="AF380" s="935"/>
      <c r="AG380" s="935"/>
      <c r="AH380" s="935"/>
    </row>
    <row r="381" spans="1:34">
      <c r="A381" s="1114"/>
      <c r="B381" s="1265"/>
      <c r="C381" s="1127">
        <v>42401</v>
      </c>
      <c r="D381" s="936" t="s">
        <v>1612</v>
      </c>
      <c r="E381" s="936" t="s">
        <v>1613</v>
      </c>
      <c r="F381" s="936" t="s">
        <v>1614</v>
      </c>
      <c r="G381" s="936" t="s">
        <v>1615</v>
      </c>
      <c r="H381" s="978" t="s">
        <v>1616</v>
      </c>
      <c r="I381" s="978" t="s">
        <v>1617</v>
      </c>
      <c r="J381" s="936" t="s">
        <v>1611</v>
      </c>
      <c r="K381" s="936" t="s">
        <v>1612</v>
      </c>
      <c r="L381" s="936" t="s">
        <v>1613</v>
      </c>
      <c r="M381" s="936" t="s">
        <v>1614</v>
      </c>
      <c r="N381" s="936" t="s">
        <v>1615</v>
      </c>
      <c r="O381" s="978" t="s">
        <v>1616</v>
      </c>
      <c r="P381" s="978" t="s">
        <v>1617</v>
      </c>
      <c r="Q381" s="936" t="s">
        <v>1611</v>
      </c>
      <c r="R381" s="936" t="s">
        <v>1612</v>
      </c>
      <c r="S381" s="936" t="s">
        <v>1613</v>
      </c>
      <c r="T381" s="936" t="s">
        <v>1614</v>
      </c>
      <c r="U381" s="936" t="s">
        <v>1615</v>
      </c>
      <c r="V381" s="978" t="s">
        <v>1616</v>
      </c>
      <c r="W381" s="978" t="s">
        <v>1617</v>
      </c>
      <c r="X381" s="978" t="s">
        <v>1611</v>
      </c>
      <c r="Y381" s="936" t="s">
        <v>1612</v>
      </c>
      <c r="Z381" s="936" t="s">
        <v>1613</v>
      </c>
      <c r="AA381" s="936" t="s">
        <v>1614</v>
      </c>
      <c r="AB381" s="936" t="s">
        <v>1615</v>
      </c>
      <c r="AC381" s="978" t="s">
        <v>1616</v>
      </c>
      <c r="AD381" s="978" t="s">
        <v>1617</v>
      </c>
      <c r="AE381" s="936" t="s">
        <v>1611</v>
      </c>
      <c r="AF381" s="936" t="s">
        <v>1612</v>
      </c>
      <c r="AG381" s="937"/>
      <c r="AH381" s="936"/>
    </row>
    <row r="382" spans="1:34">
      <c r="A382" s="1116"/>
      <c r="B382" s="1266"/>
      <c r="C382" s="1138"/>
      <c r="D382" s="938">
        <v>1</v>
      </c>
      <c r="E382" s="936">
        <v>2</v>
      </c>
      <c r="F382" s="936">
        <v>3</v>
      </c>
      <c r="G382" s="936">
        <v>4</v>
      </c>
      <c r="H382" s="978">
        <v>5</v>
      </c>
      <c r="I382" s="978">
        <v>6</v>
      </c>
      <c r="J382" s="936">
        <v>7</v>
      </c>
      <c r="K382" s="936">
        <v>8</v>
      </c>
      <c r="L382" s="936">
        <v>9</v>
      </c>
      <c r="M382" s="936">
        <v>10</v>
      </c>
      <c r="N382" s="936">
        <v>11</v>
      </c>
      <c r="O382" s="978">
        <v>12</v>
      </c>
      <c r="P382" s="978">
        <v>13</v>
      </c>
      <c r="Q382" s="936">
        <v>14</v>
      </c>
      <c r="R382" s="936">
        <v>15</v>
      </c>
      <c r="S382" s="936">
        <v>16</v>
      </c>
      <c r="T382" s="936">
        <v>17</v>
      </c>
      <c r="U382" s="936">
        <v>18</v>
      </c>
      <c r="V382" s="978">
        <v>19</v>
      </c>
      <c r="W382" s="978">
        <v>20</v>
      </c>
      <c r="X382" s="978">
        <v>21</v>
      </c>
      <c r="Y382" s="936">
        <v>22</v>
      </c>
      <c r="Z382" s="936">
        <v>23</v>
      </c>
      <c r="AA382" s="936">
        <v>24</v>
      </c>
      <c r="AB382" s="936">
        <v>25</v>
      </c>
      <c r="AC382" s="978">
        <v>26</v>
      </c>
      <c r="AD382" s="978">
        <v>27</v>
      </c>
      <c r="AE382" s="936">
        <v>28</v>
      </c>
      <c r="AF382" s="936">
        <v>29</v>
      </c>
      <c r="AG382" s="936"/>
      <c r="AH382" s="936"/>
    </row>
    <row r="383" spans="1:34">
      <c r="A383" s="1114">
        <v>12</v>
      </c>
      <c r="B383" s="931" t="s">
        <v>1609</v>
      </c>
      <c r="C383" s="1125">
        <v>42401</v>
      </c>
      <c r="D383" s="934" t="s">
        <v>1656</v>
      </c>
      <c r="E383" s="933"/>
      <c r="F383" s="933"/>
      <c r="G383" s="933"/>
      <c r="H383" s="933"/>
      <c r="I383" s="935"/>
      <c r="J383" s="935"/>
      <c r="K383" s="935"/>
      <c r="L383" s="935"/>
      <c r="M383" s="935"/>
      <c r="N383" s="935"/>
      <c r="O383" s="935"/>
      <c r="P383" s="935"/>
      <c r="Q383" s="935"/>
      <c r="R383" s="935"/>
      <c r="S383" s="935"/>
      <c r="T383" s="932"/>
      <c r="U383" s="935"/>
      <c r="V383" s="933"/>
      <c r="W383" s="935"/>
      <c r="X383" s="935"/>
      <c r="Y383" s="935"/>
      <c r="Z383" s="935"/>
      <c r="AA383" s="935"/>
      <c r="AB383" s="935"/>
      <c r="AC383" s="935"/>
      <c r="AD383" s="935"/>
      <c r="AE383" s="935"/>
      <c r="AF383" s="935"/>
      <c r="AG383" s="935"/>
      <c r="AH383" s="935"/>
    </row>
    <row r="384" spans="1:34">
      <c r="A384" s="1115"/>
      <c r="B384" s="931" t="s">
        <v>1622</v>
      </c>
      <c r="C384" s="1125"/>
      <c r="D384" s="932"/>
      <c r="E384" s="934" t="s">
        <v>1656</v>
      </c>
      <c r="F384" s="933"/>
      <c r="G384" s="933"/>
      <c r="H384" s="933"/>
      <c r="I384" s="933"/>
      <c r="J384" s="933"/>
      <c r="K384" s="933"/>
      <c r="L384" s="935"/>
      <c r="M384" s="935"/>
      <c r="N384" s="935"/>
      <c r="O384" s="935"/>
      <c r="P384" s="935"/>
      <c r="Q384" s="935"/>
      <c r="R384" s="935"/>
      <c r="S384" s="935"/>
      <c r="T384" s="932"/>
      <c r="U384" s="935"/>
      <c r="V384" s="933"/>
      <c r="W384" s="935"/>
      <c r="X384" s="935"/>
      <c r="Y384" s="935"/>
      <c r="Z384" s="935"/>
      <c r="AA384" s="935"/>
      <c r="AB384" s="935"/>
      <c r="AC384" s="935"/>
      <c r="AD384" s="935"/>
      <c r="AE384" s="935"/>
      <c r="AF384" s="935"/>
      <c r="AG384" s="935"/>
      <c r="AH384" s="935"/>
    </row>
    <row r="385" spans="1:34">
      <c r="A385" s="1115"/>
      <c r="B385" s="931" t="s">
        <v>1623</v>
      </c>
      <c r="C385" s="1125"/>
      <c r="D385" s="932"/>
      <c r="E385" s="933"/>
      <c r="F385" s="934" t="s">
        <v>1656</v>
      </c>
      <c r="G385" s="932"/>
      <c r="H385" s="932"/>
      <c r="I385" s="933"/>
      <c r="J385" s="932"/>
      <c r="K385" s="933"/>
      <c r="L385" s="933"/>
      <c r="M385" s="935"/>
      <c r="N385" s="935"/>
      <c r="O385" s="935"/>
      <c r="P385" s="935"/>
      <c r="Q385" s="935"/>
      <c r="R385" s="935"/>
      <c r="S385" s="935"/>
      <c r="T385" s="932"/>
      <c r="U385" s="935"/>
      <c r="V385" s="933"/>
      <c r="W385" s="935"/>
      <c r="X385" s="935"/>
      <c r="Y385" s="935"/>
      <c r="Z385" s="935"/>
      <c r="AA385" s="935"/>
      <c r="AB385" s="935"/>
      <c r="AC385" s="935"/>
      <c r="AD385" s="935"/>
      <c r="AE385" s="935"/>
      <c r="AF385" s="935"/>
      <c r="AG385" s="935"/>
      <c r="AH385" s="935"/>
    </row>
    <row r="386" spans="1:34">
      <c r="A386" s="1115"/>
      <c r="B386" s="931" t="s">
        <v>1624</v>
      </c>
      <c r="C386" s="1125"/>
      <c r="D386" s="932"/>
      <c r="E386" s="933"/>
      <c r="F386" s="933"/>
      <c r="G386" s="932"/>
      <c r="H386" s="932"/>
      <c r="I386" s="932"/>
      <c r="J386" s="934" t="s">
        <v>1656</v>
      </c>
      <c r="K386" s="933"/>
      <c r="L386" s="933"/>
      <c r="M386" s="935"/>
      <c r="N386" s="935"/>
      <c r="O386" s="935"/>
      <c r="P386" s="935"/>
      <c r="Q386" s="935"/>
      <c r="R386" s="935"/>
      <c r="S386" s="935"/>
      <c r="T386" s="932"/>
      <c r="U386" s="935"/>
      <c r="V386" s="933"/>
      <c r="W386" s="935"/>
      <c r="X386" s="935"/>
      <c r="Y386" s="935"/>
      <c r="Z386" s="935"/>
      <c r="AA386" s="935"/>
      <c r="AB386" s="935"/>
      <c r="AC386" s="935"/>
      <c r="AD386" s="935"/>
      <c r="AE386" s="935"/>
      <c r="AF386" s="935"/>
      <c r="AG386" s="935"/>
      <c r="AH386" s="935"/>
    </row>
    <row r="387" spans="1:34">
      <c r="A387" s="1115"/>
      <c r="B387" s="931" t="s">
        <v>1625</v>
      </c>
      <c r="C387" s="1125"/>
      <c r="D387" s="935"/>
      <c r="E387" s="935"/>
      <c r="F387" s="935"/>
      <c r="G387" s="932"/>
      <c r="H387" s="932"/>
      <c r="I387" s="933"/>
      <c r="J387" s="932"/>
      <c r="K387" s="934" t="s">
        <v>1656</v>
      </c>
      <c r="L387" s="932"/>
      <c r="M387" s="935"/>
      <c r="N387" s="935"/>
      <c r="O387" s="935"/>
      <c r="P387" s="935"/>
      <c r="Q387" s="935"/>
      <c r="R387" s="935"/>
      <c r="S387" s="935"/>
      <c r="T387" s="932"/>
      <c r="U387" s="935"/>
      <c r="V387" s="933"/>
      <c r="W387" s="935"/>
      <c r="X387" s="935"/>
      <c r="Y387" s="935"/>
      <c r="Z387" s="935"/>
      <c r="AA387" s="935"/>
      <c r="AB387" s="935"/>
      <c r="AC387" s="935"/>
      <c r="AD387" s="935"/>
      <c r="AE387" s="935"/>
      <c r="AF387" s="935"/>
      <c r="AG387" s="935"/>
      <c r="AH387" s="935"/>
    </row>
    <row r="388" spans="1:34">
      <c r="A388" s="1115"/>
      <c r="B388" s="931" t="s">
        <v>1626</v>
      </c>
      <c r="C388" s="1125"/>
      <c r="D388" s="935"/>
      <c r="E388" s="935"/>
      <c r="F388" s="935"/>
      <c r="G388" s="935"/>
      <c r="H388" s="932"/>
      <c r="I388" s="933"/>
      <c r="J388" s="935"/>
      <c r="K388" s="935"/>
      <c r="L388" s="934" t="s">
        <v>1656</v>
      </c>
      <c r="M388" s="933"/>
      <c r="N388" s="933"/>
      <c r="O388" s="933"/>
      <c r="P388" s="935"/>
      <c r="Q388" s="935"/>
      <c r="R388" s="935"/>
      <c r="S388" s="935"/>
      <c r="T388" s="932"/>
      <c r="U388" s="935"/>
      <c r="V388" s="933"/>
      <c r="W388" s="935"/>
      <c r="X388" s="935"/>
      <c r="Y388" s="935"/>
      <c r="Z388" s="935"/>
      <c r="AA388" s="935"/>
      <c r="AB388" s="935"/>
      <c r="AC388" s="935"/>
      <c r="AD388" s="935"/>
      <c r="AE388" s="935"/>
      <c r="AF388" s="935"/>
      <c r="AG388" s="935"/>
      <c r="AH388" s="935"/>
    </row>
    <row r="389" spans="1:34">
      <c r="A389" s="1115"/>
      <c r="B389" s="931" t="s">
        <v>1627</v>
      </c>
      <c r="C389" s="1125"/>
      <c r="D389" s="935"/>
      <c r="E389" s="935"/>
      <c r="F389" s="935"/>
      <c r="G389" s="935"/>
      <c r="H389" s="932"/>
      <c r="I389" s="933"/>
      <c r="J389" s="935"/>
      <c r="K389" s="935"/>
      <c r="L389" s="932"/>
      <c r="M389" s="933"/>
      <c r="N389" s="934" t="s">
        <v>1656</v>
      </c>
      <c r="O389" s="933"/>
      <c r="P389" s="933"/>
      <c r="Q389" s="933"/>
      <c r="R389" s="933"/>
      <c r="S389" s="935"/>
      <c r="T389" s="932"/>
      <c r="U389" s="935"/>
      <c r="V389" s="933"/>
      <c r="W389" s="935"/>
      <c r="X389" s="935"/>
      <c r="Y389" s="935"/>
      <c r="Z389" s="935"/>
      <c r="AA389" s="935"/>
      <c r="AB389" s="935"/>
      <c r="AC389" s="935"/>
      <c r="AD389" s="935"/>
      <c r="AE389" s="935"/>
      <c r="AF389" s="935"/>
      <c r="AG389" s="935"/>
      <c r="AH389" s="935"/>
    </row>
    <row r="390" spans="1:34">
      <c r="A390" s="1115"/>
      <c r="B390" s="931" t="s">
        <v>1628</v>
      </c>
      <c r="C390" s="1125"/>
      <c r="D390" s="935"/>
      <c r="E390" s="935"/>
      <c r="F390" s="935"/>
      <c r="G390" s="935"/>
      <c r="H390" s="935"/>
      <c r="I390" s="935"/>
      <c r="J390" s="935"/>
      <c r="K390" s="932"/>
      <c r="L390" s="933"/>
      <c r="M390" s="933"/>
      <c r="N390" s="932"/>
      <c r="O390" s="932"/>
      <c r="P390" s="933"/>
      <c r="Q390" s="934" t="s">
        <v>1656</v>
      </c>
      <c r="R390" s="933"/>
      <c r="S390" s="933"/>
      <c r="T390" s="932"/>
      <c r="U390" s="935"/>
      <c r="V390" s="933"/>
      <c r="W390" s="935"/>
      <c r="X390" s="935"/>
      <c r="Y390" s="935"/>
      <c r="Z390" s="935"/>
      <c r="AA390" s="935"/>
      <c r="AB390" s="935"/>
      <c r="AC390" s="935"/>
      <c r="AD390" s="935"/>
      <c r="AE390" s="935"/>
      <c r="AF390" s="935"/>
      <c r="AG390" s="935"/>
      <c r="AH390" s="935"/>
    </row>
    <row r="391" spans="1:34">
      <c r="A391" s="1115"/>
      <c r="B391" s="931" t="s">
        <v>1629</v>
      </c>
      <c r="C391" s="1125"/>
      <c r="D391" s="935"/>
      <c r="E391" s="935"/>
      <c r="F391" s="935"/>
      <c r="G391" s="935"/>
      <c r="H391" s="935"/>
      <c r="I391" s="935"/>
      <c r="J391" s="935"/>
      <c r="K391" s="932"/>
      <c r="L391" s="933"/>
      <c r="M391" s="933"/>
      <c r="N391" s="932"/>
      <c r="O391" s="932"/>
      <c r="P391" s="932"/>
      <c r="Q391" s="935"/>
      <c r="R391" s="934" t="s">
        <v>1656</v>
      </c>
      <c r="S391" s="933"/>
      <c r="T391" s="932"/>
      <c r="U391" s="935"/>
      <c r="V391" s="933"/>
      <c r="W391" s="935"/>
      <c r="X391" s="935"/>
      <c r="Y391" s="935"/>
      <c r="Z391" s="935"/>
      <c r="AA391" s="935"/>
      <c r="AB391" s="935"/>
      <c r="AC391" s="935"/>
      <c r="AD391" s="935"/>
      <c r="AE391" s="935"/>
      <c r="AF391" s="935"/>
      <c r="AG391" s="935"/>
      <c r="AH391" s="935"/>
    </row>
    <row r="392" spans="1:34">
      <c r="A392" s="1116"/>
      <c r="B392" s="931" t="s">
        <v>1630</v>
      </c>
      <c r="C392" s="1125"/>
      <c r="D392" s="935"/>
      <c r="E392" s="935"/>
      <c r="F392" s="935"/>
      <c r="G392" s="935"/>
      <c r="H392" s="935"/>
      <c r="I392" s="935"/>
      <c r="J392" s="935"/>
      <c r="K392" s="935"/>
      <c r="L392" s="935"/>
      <c r="M392" s="935"/>
      <c r="N392" s="932"/>
      <c r="O392" s="932"/>
      <c r="P392" s="933"/>
      <c r="Q392" s="932"/>
      <c r="R392" s="932"/>
      <c r="S392" s="934" t="s">
        <v>1656</v>
      </c>
      <c r="T392" s="933"/>
      <c r="U392" s="935"/>
      <c r="V392" s="933"/>
      <c r="W392" s="935"/>
      <c r="X392" s="935"/>
      <c r="Y392" s="935"/>
      <c r="Z392" s="935"/>
      <c r="AA392" s="935"/>
      <c r="AB392" s="935"/>
      <c r="AC392" s="935"/>
      <c r="AD392" s="935"/>
      <c r="AE392" s="935"/>
      <c r="AF392" s="935"/>
      <c r="AG392" s="935"/>
      <c r="AH392" s="935"/>
    </row>
    <row r="393" spans="1:34" ht="7.5" customHeight="1">
      <c r="A393" s="903"/>
      <c r="B393" s="904"/>
      <c r="C393" s="905"/>
      <c r="D393" s="661"/>
      <c r="E393" s="661"/>
      <c r="F393" s="906"/>
      <c r="G393" s="661"/>
      <c r="H393" s="661"/>
      <c r="I393" s="661"/>
      <c r="J393" s="661"/>
      <c r="K393" s="661"/>
      <c r="L393" s="661"/>
      <c r="M393" s="661"/>
      <c r="N393" s="661"/>
      <c r="O393" s="661"/>
      <c r="P393" s="661"/>
      <c r="Q393" s="661"/>
      <c r="R393" s="661"/>
      <c r="S393" s="661"/>
      <c r="T393" s="661"/>
      <c r="U393" s="661"/>
      <c r="V393" s="661"/>
      <c r="W393" s="661"/>
      <c r="X393" s="661"/>
      <c r="Y393" s="661"/>
      <c r="Z393" s="661"/>
      <c r="AA393" s="661"/>
      <c r="AB393" s="661"/>
      <c r="AC393" s="661"/>
      <c r="AD393" s="661"/>
      <c r="AE393" s="661"/>
      <c r="AF393" s="661"/>
      <c r="AG393" s="661"/>
      <c r="AH393" s="661"/>
    </row>
    <row r="394" spans="1:34">
      <c r="B394" s="247" t="s">
        <v>1690</v>
      </c>
      <c r="C394" s="896"/>
    </row>
  </sheetData>
  <mergeCells count="127">
    <mergeCell ref="A1:AH1"/>
    <mergeCell ref="A2:AH2"/>
    <mergeCell ref="A3:AH3"/>
    <mergeCell ref="A4:AH4"/>
    <mergeCell ref="A5:AH5"/>
    <mergeCell ref="A107:AH107"/>
    <mergeCell ref="A28:A29"/>
    <mergeCell ref="B28:B29"/>
    <mergeCell ref="C28:C29"/>
    <mergeCell ref="B78:B79"/>
    <mergeCell ref="C78:C79"/>
    <mergeCell ref="A331:A340"/>
    <mergeCell ref="C331:C340"/>
    <mergeCell ref="B329:B330"/>
    <mergeCell ref="C329:C330"/>
    <mergeCell ref="A80:A96"/>
    <mergeCell ref="C80:C96"/>
    <mergeCell ref="A156:AH156"/>
    <mergeCell ref="A108:AH108"/>
    <mergeCell ref="A111:A113"/>
    <mergeCell ref="A52:AH52"/>
    <mergeCell ref="A53:AH53"/>
    <mergeCell ref="A54:AH54"/>
    <mergeCell ref="A55:AH55"/>
    <mergeCell ref="A58:A60"/>
    <mergeCell ref="B58:B60"/>
    <mergeCell ref="D58:AH58"/>
    <mergeCell ref="C59:C60"/>
    <mergeCell ref="A8:A10"/>
    <mergeCell ref="B8:B10"/>
    <mergeCell ref="C9:C10"/>
    <mergeCell ref="A104:AH104"/>
    <mergeCell ref="A105:AH105"/>
    <mergeCell ref="A106:AH106"/>
    <mergeCell ref="D8:AH8"/>
    <mergeCell ref="A61:A77"/>
    <mergeCell ref="C61:C77"/>
    <mergeCell ref="A78:A79"/>
    <mergeCell ref="B111:B113"/>
    <mergeCell ref="C112:C113"/>
    <mergeCell ref="A114:A123"/>
    <mergeCell ref="C114:C123"/>
    <mergeCell ref="D111:AH111"/>
    <mergeCell ref="C126:C135"/>
    <mergeCell ref="C288:C305"/>
    <mergeCell ref="A268:A285"/>
    <mergeCell ref="A157:AH157"/>
    <mergeCell ref="A158:AH158"/>
    <mergeCell ref="A159:AH159"/>
    <mergeCell ref="A160:AH160"/>
    <mergeCell ref="A163:A165"/>
    <mergeCell ref="B163:B165"/>
    <mergeCell ref="C164:C165"/>
    <mergeCell ref="D163:AH163"/>
    <mergeCell ref="B214:B216"/>
    <mergeCell ref="C215:C216"/>
    <mergeCell ref="D214:AH214"/>
    <mergeCell ref="A176:A177"/>
    <mergeCell ref="B176:B177"/>
    <mergeCell ref="C176:C177"/>
    <mergeCell ref="C178:C187"/>
    <mergeCell ref="A178:A187"/>
    <mergeCell ref="C217:C234"/>
    <mergeCell ref="A237:A254"/>
    <mergeCell ref="C237:C254"/>
    <mergeCell ref="A217:A234"/>
    <mergeCell ref="A207:AH207"/>
    <mergeCell ref="A208:AH208"/>
    <mergeCell ref="A209:AH209"/>
    <mergeCell ref="A210:AH210"/>
    <mergeCell ref="A211:AH211"/>
    <mergeCell ref="A214:A216"/>
    <mergeCell ref="A265:A267"/>
    <mergeCell ref="B265:B267"/>
    <mergeCell ref="C266:C267"/>
    <mergeCell ref="D265:AH265"/>
    <mergeCell ref="A235:A236"/>
    <mergeCell ref="B235:B236"/>
    <mergeCell ref="C235:C236"/>
    <mergeCell ref="A286:A287"/>
    <mergeCell ref="B286:B287"/>
    <mergeCell ref="C286:C287"/>
    <mergeCell ref="C268:C285"/>
    <mergeCell ref="A288:A305"/>
    <mergeCell ref="A258:AH258"/>
    <mergeCell ref="A259:AH259"/>
    <mergeCell ref="A260:AH260"/>
    <mergeCell ref="A261:AH261"/>
    <mergeCell ref="A262:AH262"/>
    <mergeCell ref="A309:AH309"/>
    <mergeCell ref="A310:AH310"/>
    <mergeCell ref="A311:AH311"/>
    <mergeCell ref="A312:AH312"/>
    <mergeCell ref="A313:AH313"/>
    <mergeCell ref="A316:A318"/>
    <mergeCell ref="B316:B318"/>
    <mergeCell ref="C317:C318"/>
    <mergeCell ref="D316:AH316"/>
    <mergeCell ref="A319:A328"/>
    <mergeCell ref="C319:C328"/>
    <mergeCell ref="A329:A330"/>
    <mergeCell ref="A361:AH361"/>
    <mergeCell ref="A362:AH362"/>
    <mergeCell ref="A363:AH363"/>
    <mergeCell ref="A364:AH364"/>
    <mergeCell ref="A365:AH365"/>
    <mergeCell ref="A368:A370"/>
    <mergeCell ref="B368:B370"/>
    <mergeCell ref="C369:C370"/>
    <mergeCell ref="D368:AH368"/>
    <mergeCell ref="A371:A380"/>
    <mergeCell ref="C371:C380"/>
    <mergeCell ref="A381:A382"/>
    <mergeCell ref="B381:B382"/>
    <mergeCell ref="C381:C382"/>
    <mergeCell ref="A383:A392"/>
    <mergeCell ref="C383:C392"/>
    <mergeCell ref="C11:C27"/>
    <mergeCell ref="A11:A27"/>
    <mergeCell ref="C30:C46"/>
    <mergeCell ref="A30:A46"/>
    <mergeCell ref="A166:A175"/>
    <mergeCell ref="C166:C175"/>
    <mergeCell ref="A124:A125"/>
    <mergeCell ref="B124:B125"/>
    <mergeCell ref="C124:C125"/>
    <mergeCell ref="A126:A135"/>
  </mergeCells>
  <printOptions horizontalCentered="1"/>
  <pageMargins left="0.35" right="0.25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L180"/>
  <sheetViews>
    <sheetView view="pageBreakPreview" zoomScale="90" zoomScaleSheetLayoutView="90" workbookViewId="0">
      <selection activeCell="G112" sqref="G112"/>
    </sheetView>
  </sheetViews>
  <sheetFormatPr defaultRowHeight="12.75"/>
  <cols>
    <col min="1" max="1" width="5.140625" style="1020" customWidth="1"/>
    <col min="2" max="2" width="11.28515625" style="1020" customWidth="1"/>
    <col min="3" max="3" width="7.7109375" style="1020" customWidth="1"/>
    <col min="4" max="4" width="7.140625" style="1020" customWidth="1"/>
    <col min="5" max="5" width="8.42578125" style="1020" customWidth="1"/>
    <col min="6" max="6" width="49.42578125" style="1020" customWidth="1"/>
    <col min="7" max="7" width="6.5703125" style="1020" customWidth="1"/>
    <col min="8" max="8" width="14.7109375" style="1020" customWidth="1"/>
    <col min="9" max="9" width="8" style="1020" customWidth="1"/>
    <col min="10" max="10" width="19.5703125" style="1020" customWidth="1"/>
    <col min="11" max="11" width="14.85546875" style="1020" customWidth="1"/>
    <col min="12" max="12" width="14.42578125" style="1020" customWidth="1"/>
    <col min="13" max="16384" width="9.140625" style="1020"/>
  </cols>
  <sheetData>
    <row r="1" spans="1:12">
      <c r="A1" s="1106" t="s">
        <v>3</v>
      </c>
      <c r="B1" s="1106"/>
      <c r="C1" s="1106"/>
      <c r="D1" s="1106"/>
      <c r="E1" s="1106"/>
      <c r="F1" s="1106"/>
      <c r="G1" s="1106"/>
      <c r="H1" s="1106"/>
      <c r="I1" s="1106"/>
      <c r="J1" s="1106"/>
      <c r="K1" s="1106"/>
      <c r="L1" s="1106"/>
    </row>
    <row r="2" spans="1:12">
      <c r="A2" s="1106" t="s">
        <v>1586</v>
      </c>
      <c r="B2" s="1106"/>
      <c r="C2" s="1106"/>
      <c r="D2" s="1106"/>
      <c r="E2" s="1106"/>
      <c r="F2" s="1106"/>
      <c r="G2" s="1106"/>
      <c r="H2" s="1106"/>
      <c r="I2" s="1106"/>
      <c r="J2" s="1106"/>
      <c r="K2" s="1106"/>
      <c r="L2" s="1106"/>
    </row>
    <row r="3" spans="1:12">
      <c r="A3" s="1106" t="s">
        <v>1695</v>
      </c>
      <c r="B3" s="1106"/>
      <c r="C3" s="1106"/>
      <c r="D3" s="1106"/>
      <c r="E3" s="1106"/>
      <c r="F3" s="1106"/>
      <c r="G3" s="1106"/>
      <c r="H3" s="1106"/>
      <c r="I3" s="1106"/>
      <c r="J3" s="1106"/>
      <c r="K3" s="1106"/>
      <c r="L3" s="1106"/>
    </row>
    <row r="4" spans="1:12">
      <c r="A4" s="1106" t="s">
        <v>1587</v>
      </c>
      <c r="B4" s="1106"/>
      <c r="C4" s="1106"/>
      <c r="D4" s="1106"/>
      <c r="E4" s="1106"/>
      <c r="F4" s="1106"/>
      <c r="G4" s="1106"/>
      <c r="H4" s="1106"/>
      <c r="I4" s="1106"/>
      <c r="J4" s="1106"/>
      <c r="K4" s="1106"/>
      <c r="L4" s="1106"/>
    </row>
    <row r="5" spans="1:12">
      <c r="A5" s="1106" t="s">
        <v>1667</v>
      </c>
      <c r="B5" s="1106"/>
      <c r="C5" s="1106"/>
      <c r="D5" s="1106"/>
      <c r="E5" s="1106"/>
      <c r="F5" s="1106"/>
      <c r="G5" s="1106"/>
      <c r="H5" s="1106"/>
      <c r="I5" s="1106"/>
      <c r="J5" s="1106"/>
      <c r="K5" s="1106"/>
      <c r="L5" s="1106"/>
    </row>
    <row r="6" spans="1:12" s="1022" customFormat="1" ht="12">
      <c r="A6" s="1021" t="s">
        <v>1602</v>
      </c>
      <c r="B6" s="1021"/>
    </row>
    <row r="7" spans="1:12" s="1022" customFormat="1" ht="12" customHeight="1">
      <c r="A7" s="1107" t="s">
        <v>129</v>
      </c>
      <c r="B7" s="1104" t="s">
        <v>1596</v>
      </c>
      <c r="C7" s="1104" t="s">
        <v>1600</v>
      </c>
      <c r="D7" s="1104" t="s">
        <v>1601</v>
      </c>
      <c r="E7" s="1104" t="s">
        <v>1598</v>
      </c>
      <c r="F7" s="1104" t="s">
        <v>1610</v>
      </c>
      <c r="G7" s="1104" t="s">
        <v>108</v>
      </c>
      <c r="H7" s="1109" t="s">
        <v>1597</v>
      </c>
      <c r="I7" s="1110"/>
      <c r="J7" s="1023" t="s">
        <v>1605</v>
      </c>
      <c r="K7" s="1104" t="s">
        <v>1599</v>
      </c>
      <c r="L7" s="1104" t="s">
        <v>1593</v>
      </c>
    </row>
    <row r="8" spans="1:12" s="1022" customFormat="1" ht="24.75" customHeight="1">
      <c r="A8" s="1108"/>
      <c r="B8" s="1105"/>
      <c r="C8" s="1105"/>
      <c r="D8" s="1105"/>
      <c r="E8" s="1105"/>
      <c r="F8" s="1105"/>
      <c r="G8" s="1105"/>
      <c r="H8" s="1023" t="s">
        <v>1696</v>
      </c>
      <c r="I8" s="1023" t="s">
        <v>1604</v>
      </c>
      <c r="J8" s="1024" t="s">
        <v>1606</v>
      </c>
      <c r="K8" s="1105"/>
      <c r="L8" s="1105"/>
    </row>
    <row r="9" spans="1:12" s="1022" customFormat="1" ht="9" customHeight="1">
      <c r="A9" s="1025">
        <v>1</v>
      </c>
      <c r="B9" s="1025">
        <v>2</v>
      </c>
      <c r="C9" s="1025">
        <v>3</v>
      </c>
      <c r="D9" s="1025">
        <v>4</v>
      </c>
      <c r="E9" s="1025">
        <v>5</v>
      </c>
      <c r="F9" s="1025">
        <v>6</v>
      </c>
      <c r="G9" s="1025">
        <v>7</v>
      </c>
      <c r="H9" s="1025">
        <v>8</v>
      </c>
      <c r="I9" s="1025">
        <v>9</v>
      </c>
      <c r="J9" s="1025">
        <v>10</v>
      </c>
      <c r="K9" s="1026">
        <v>11</v>
      </c>
      <c r="L9" s="1026">
        <v>12</v>
      </c>
    </row>
    <row r="10" spans="1:12" s="1022" customFormat="1" ht="12" customHeight="1">
      <c r="A10" s="1092">
        <v>1</v>
      </c>
      <c r="B10" s="1092" t="s">
        <v>1697</v>
      </c>
      <c r="C10" s="1092">
        <v>6</v>
      </c>
      <c r="D10" s="1092">
        <v>66</v>
      </c>
      <c r="E10" s="1092">
        <v>17</v>
      </c>
      <c r="F10" s="1027" t="s">
        <v>1698</v>
      </c>
      <c r="G10" s="1028"/>
      <c r="H10" s="1089" t="s">
        <v>1699</v>
      </c>
      <c r="I10" s="1092">
        <v>10</v>
      </c>
      <c r="J10" s="1095" t="s">
        <v>1639</v>
      </c>
      <c r="K10" s="1086" t="s">
        <v>1636</v>
      </c>
      <c r="L10" s="1086" t="s">
        <v>1607</v>
      </c>
    </row>
    <row r="11" spans="1:12" s="1022" customFormat="1" ht="12" customHeight="1">
      <c r="A11" s="1093"/>
      <c r="B11" s="1093"/>
      <c r="C11" s="1093"/>
      <c r="D11" s="1093"/>
      <c r="E11" s="1093"/>
      <c r="F11" s="1027" t="s">
        <v>1700</v>
      </c>
      <c r="G11" s="1028"/>
      <c r="H11" s="1090"/>
      <c r="I11" s="1093"/>
      <c r="J11" s="1096"/>
      <c r="K11" s="1087"/>
      <c r="L11" s="1087"/>
    </row>
    <row r="12" spans="1:12" s="1022" customFormat="1" ht="12" customHeight="1">
      <c r="A12" s="1093"/>
      <c r="B12" s="1093"/>
      <c r="C12" s="1093"/>
      <c r="D12" s="1093"/>
      <c r="E12" s="1093"/>
      <c r="F12" s="1027" t="s">
        <v>1701</v>
      </c>
      <c r="G12" s="1028"/>
      <c r="H12" s="1090"/>
      <c r="I12" s="1093"/>
      <c r="J12" s="1096"/>
      <c r="K12" s="1087"/>
      <c r="L12" s="1087"/>
    </row>
    <row r="13" spans="1:12" s="1022" customFormat="1" ht="12" customHeight="1">
      <c r="A13" s="1093"/>
      <c r="B13" s="1093"/>
      <c r="C13" s="1093"/>
      <c r="D13" s="1093"/>
      <c r="E13" s="1093"/>
      <c r="F13" s="1027" t="s">
        <v>1702</v>
      </c>
      <c r="G13" s="1028"/>
      <c r="H13" s="1090"/>
      <c r="I13" s="1093"/>
      <c r="J13" s="1096"/>
      <c r="K13" s="1087"/>
      <c r="L13" s="1087"/>
    </row>
    <row r="14" spans="1:12" s="1022" customFormat="1" ht="12" customHeight="1">
      <c r="A14" s="1093"/>
      <c r="B14" s="1093"/>
      <c r="C14" s="1093"/>
      <c r="D14" s="1093"/>
      <c r="E14" s="1093"/>
      <c r="F14" s="1027" t="s">
        <v>1703</v>
      </c>
      <c r="G14" s="1028"/>
      <c r="H14" s="1090"/>
      <c r="I14" s="1093"/>
      <c r="J14" s="1096"/>
      <c r="K14" s="1087"/>
      <c r="L14" s="1087"/>
    </row>
    <row r="15" spans="1:12" s="1022" customFormat="1" ht="12" customHeight="1">
      <c r="A15" s="1093"/>
      <c r="B15" s="1093"/>
      <c r="C15" s="1093"/>
      <c r="D15" s="1093"/>
      <c r="E15" s="1093"/>
      <c r="F15" s="1027" t="s">
        <v>1704</v>
      </c>
      <c r="G15" s="1028"/>
      <c r="H15" s="1090"/>
      <c r="I15" s="1093"/>
      <c r="J15" s="1096"/>
      <c r="K15" s="1087"/>
      <c r="L15" s="1087"/>
    </row>
    <row r="16" spans="1:12" s="1022" customFormat="1" ht="12" customHeight="1">
      <c r="A16" s="1093"/>
      <c r="B16" s="1093"/>
      <c r="C16" s="1093"/>
      <c r="D16" s="1093"/>
      <c r="E16" s="1093"/>
      <c r="F16" s="1027" t="s">
        <v>1705</v>
      </c>
      <c r="G16" s="1028"/>
      <c r="H16" s="1090"/>
      <c r="I16" s="1093"/>
      <c r="J16" s="1096"/>
      <c r="K16" s="1087"/>
      <c r="L16" s="1087"/>
    </row>
    <row r="17" spans="1:12" s="1022" customFormat="1" ht="12" customHeight="1">
      <c r="A17" s="1093"/>
      <c r="B17" s="1093"/>
      <c r="C17" s="1093"/>
      <c r="D17" s="1093"/>
      <c r="E17" s="1093"/>
      <c r="F17" s="1027" t="s">
        <v>1706</v>
      </c>
      <c r="G17" s="1028"/>
      <c r="H17" s="1090"/>
      <c r="I17" s="1093"/>
      <c r="J17" s="1096"/>
      <c r="K17" s="1087"/>
      <c r="L17" s="1087"/>
    </row>
    <row r="18" spans="1:12" s="1022" customFormat="1" ht="12" customHeight="1">
      <c r="A18" s="1093"/>
      <c r="B18" s="1093"/>
      <c r="C18" s="1093"/>
      <c r="D18" s="1093"/>
      <c r="E18" s="1093"/>
      <c r="F18" s="1027" t="s">
        <v>1707</v>
      </c>
      <c r="G18" s="1028"/>
      <c r="H18" s="1090"/>
      <c r="I18" s="1093"/>
      <c r="J18" s="1096"/>
      <c r="K18" s="1087"/>
      <c r="L18" s="1087"/>
    </row>
    <row r="19" spans="1:12" s="1022" customFormat="1" ht="12" customHeight="1">
      <c r="A19" s="1093"/>
      <c r="B19" s="1093"/>
      <c r="C19" s="1093"/>
      <c r="D19" s="1093"/>
      <c r="E19" s="1093"/>
      <c r="F19" s="1027" t="s">
        <v>1708</v>
      </c>
      <c r="G19" s="1028"/>
      <c r="H19" s="1090"/>
      <c r="I19" s="1093"/>
      <c r="J19" s="1096"/>
      <c r="K19" s="1087"/>
      <c r="L19" s="1087"/>
    </row>
    <row r="20" spans="1:12" s="1022" customFormat="1" ht="12" customHeight="1">
      <c r="A20" s="1093"/>
      <c r="B20" s="1093"/>
      <c r="C20" s="1093"/>
      <c r="D20" s="1093"/>
      <c r="E20" s="1093"/>
      <c r="F20" s="1027" t="s">
        <v>1709</v>
      </c>
      <c r="G20" s="1028"/>
      <c r="H20" s="1090"/>
      <c r="I20" s="1093"/>
      <c r="J20" s="1096"/>
      <c r="K20" s="1087"/>
      <c r="L20" s="1087"/>
    </row>
    <row r="21" spans="1:12" s="1022" customFormat="1" ht="12" customHeight="1">
      <c r="A21" s="1093"/>
      <c r="B21" s="1093"/>
      <c r="C21" s="1093"/>
      <c r="D21" s="1093"/>
      <c r="E21" s="1093"/>
      <c r="F21" s="1027" t="s">
        <v>1710</v>
      </c>
      <c r="G21" s="1028"/>
      <c r="H21" s="1090"/>
      <c r="I21" s="1093"/>
      <c r="J21" s="1096"/>
      <c r="K21" s="1087"/>
      <c r="L21" s="1087"/>
    </row>
    <row r="22" spans="1:12" s="1022" customFormat="1" ht="12" customHeight="1">
      <c r="A22" s="1093"/>
      <c r="B22" s="1093"/>
      <c r="C22" s="1093"/>
      <c r="D22" s="1093"/>
      <c r="E22" s="1093"/>
      <c r="F22" s="1027" t="s">
        <v>1711</v>
      </c>
      <c r="G22" s="1028"/>
      <c r="H22" s="1090"/>
      <c r="I22" s="1093"/>
      <c r="J22" s="1096"/>
      <c r="K22" s="1087"/>
      <c r="L22" s="1087"/>
    </row>
    <row r="23" spans="1:12" s="1022" customFormat="1" ht="12" customHeight="1">
      <c r="A23" s="1093"/>
      <c r="B23" s="1093"/>
      <c r="C23" s="1093"/>
      <c r="D23" s="1093"/>
      <c r="E23" s="1093"/>
      <c r="F23" s="1027" t="s">
        <v>1712</v>
      </c>
      <c r="G23" s="1028"/>
      <c r="H23" s="1090"/>
      <c r="I23" s="1093"/>
      <c r="J23" s="1096"/>
      <c r="K23" s="1087"/>
      <c r="L23" s="1087"/>
    </row>
    <row r="24" spans="1:12" s="1022" customFormat="1" ht="12" customHeight="1">
      <c r="A24" s="1093"/>
      <c r="B24" s="1093"/>
      <c r="C24" s="1093"/>
      <c r="D24" s="1093"/>
      <c r="E24" s="1093"/>
      <c r="F24" s="1027" t="s">
        <v>1713</v>
      </c>
      <c r="G24" s="1028"/>
      <c r="H24" s="1090"/>
      <c r="I24" s="1093"/>
      <c r="J24" s="1096"/>
      <c r="K24" s="1087"/>
      <c r="L24" s="1087"/>
    </row>
    <row r="25" spans="1:12" s="1022" customFormat="1" ht="12" customHeight="1">
      <c r="A25" s="1093"/>
      <c r="B25" s="1093"/>
      <c r="C25" s="1093"/>
      <c r="D25" s="1093"/>
      <c r="E25" s="1093"/>
      <c r="F25" s="1027" t="s">
        <v>1714</v>
      </c>
      <c r="G25" s="1028"/>
      <c r="H25" s="1090"/>
      <c r="I25" s="1093"/>
      <c r="J25" s="1096"/>
      <c r="K25" s="1087"/>
      <c r="L25" s="1087"/>
    </row>
    <row r="26" spans="1:12" s="1022" customFormat="1" ht="12" customHeight="1">
      <c r="A26" s="1093"/>
      <c r="B26" s="1093"/>
      <c r="C26" s="1093"/>
      <c r="D26" s="1093"/>
      <c r="E26" s="1094"/>
      <c r="F26" s="1027" t="s">
        <v>1715</v>
      </c>
      <c r="G26" s="1028"/>
      <c r="H26" s="1091"/>
      <c r="I26" s="1094"/>
      <c r="J26" s="1097"/>
      <c r="K26" s="1087"/>
      <c r="L26" s="1087"/>
    </row>
    <row r="27" spans="1:12" s="1022" customFormat="1" ht="12" customHeight="1">
      <c r="A27" s="1093"/>
      <c r="B27" s="1093"/>
      <c r="C27" s="1093"/>
      <c r="D27" s="1093"/>
      <c r="E27" s="1092">
        <v>17</v>
      </c>
      <c r="F27" s="1027" t="s">
        <v>1716</v>
      </c>
      <c r="G27" s="1028"/>
      <c r="H27" s="1089" t="s">
        <v>1717</v>
      </c>
      <c r="I27" s="1092">
        <v>10</v>
      </c>
      <c r="J27" s="1086" t="s">
        <v>1640</v>
      </c>
      <c r="K27" s="1087"/>
      <c r="L27" s="1087"/>
    </row>
    <row r="28" spans="1:12" s="1022" customFormat="1" ht="12" customHeight="1">
      <c r="A28" s="1093"/>
      <c r="B28" s="1093"/>
      <c r="C28" s="1093"/>
      <c r="D28" s="1093"/>
      <c r="E28" s="1093"/>
      <c r="F28" s="1027" t="s">
        <v>1718</v>
      </c>
      <c r="G28" s="1028"/>
      <c r="H28" s="1090"/>
      <c r="I28" s="1093"/>
      <c r="J28" s="1087"/>
      <c r="K28" s="1087"/>
      <c r="L28" s="1087"/>
    </row>
    <row r="29" spans="1:12" s="1022" customFormat="1" ht="12" customHeight="1">
      <c r="A29" s="1093"/>
      <c r="B29" s="1093"/>
      <c r="C29" s="1093"/>
      <c r="D29" s="1093"/>
      <c r="E29" s="1093"/>
      <c r="F29" s="1027" t="s">
        <v>1719</v>
      </c>
      <c r="G29" s="1028"/>
      <c r="H29" s="1090"/>
      <c r="I29" s="1093"/>
      <c r="J29" s="1087"/>
      <c r="K29" s="1087"/>
      <c r="L29" s="1087"/>
    </row>
    <row r="30" spans="1:12" s="1022" customFormat="1" ht="12" customHeight="1">
      <c r="A30" s="1093"/>
      <c r="B30" s="1093"/>
      <c r="C30" s="1093"/>
      <c r="D30" s="1093"/>
      <c r="E30" s="1093"/>
      <c r="F30" s="1027" t="s">
        <v>1720</v>
      </c>
      <c r="G30" s="1028"/>
      <c r="H30" s="1090"/>
      <c r="I30" s="1093"/>
      <c r="J30" s="1087"/>
      <c r="K30" s="1087"/>
      <c r="L30" s="1087"/>
    </row>
    <row r="31" spans="1:12" s="1022" customFormat="1" ht="12" customHeight="1">
      <c r="A31" s="1093"/>
      <c r="B31" s="1093"/>
      <c r="C31" s="1093"/>
      <c r="D31" s="1093"/>
      <c r="E31" s="1093"/>
      <c r="F31" s="1027" t="s">
        <v>1721</v>
      </c>
      <c r="G31" s="1028"/>
      <c r="H31" s="1090"/>
      <c r="I31" s="1093"/>
      <c r="J31" s="1087"/>
      <c r="K31" s="1087"/>
      <c r="L31" s="1087"/>
    </row>
    <row r="32" spans="1:12" s="1022" customFormat="1" ht="12" customHeight="1">
      <c r="A32" s="1093"/>
      <c r="B32" s="1093"/>
      <c r="C32" s="1093"/>
      <c r="D32" s="1093"/>
      <c r="E32" s="1093"/>
      <c r="F32" s="1027" t="s">
        <v>1722</v>
      </c>
      <c r="G32" s="1028"/>
      <c r="H32" s="1090"/>
      <c r="I32" s="1093"/>
      <c r="J32" s="1087"/>
      <c r="K32" s="1087"/>
      <c r="L32" s="1087"/>
    </row>
    <row r="33" spans="1:12" s="1022" customFormat="1" ht="12" customHeight="1">
      <c r="A33" s="1093"/>
      <c r="B33" s="1093"/>
      <c r="C33" s="1093"/>
      <c r="D33" s="1093"/>
      <c r="E33" s="1093"/>
      <c r="F33" s="1027" t="s">
        <v>1723</v>
      </c>
      <c r="G33" s="1028"/>
      <c r="H33" s="1090"/>
      <c r="I33" s="1093"/>
      <c r="J33" s="1087"/>
      <c r="K33" s="1087"/>
      <c r="L33" s="1087"/>
    </row>
    <row r="34" spans="1:12" s="1022" customFormat="1" ht="12" customHeight="1">
      <c r="A34" s="1093"/>
      <c r="B34" s="1093"/>
      <c r="C34" s="1093"/>
      <c r="D34" s="1093"/>
      <c r="E34" s="1093"/>
      <c r="F34" s="1027" t="s">
        <v>1724</v>
      </c>
      <c r="G34" s="1028"/>
      <c r="H34" s="1090"/>
      <c r="I34" s="1093"/>
      <c r="J34" s="1087"/>
      <c r="K34" s="1087"/>
      <c r="L34" s="1087"/>
    </row>
    <row r="35" spans="1:12" s="1022" customFormat="1" ht="12" customHeight="1">
      <c r="A35" s="1093"/>
      <c r="B35" s="1093"/>
      <c r="C35" s="1093"/>
      <c r="D35" s="1093"/>
      <c r="E35" s="1093"/>
      <c r="F35" s="1027" t="s">
        <v>1725</v>
      </c>
      <c r="G35" s="1028"/>
      <c r="H35" s="1090"/>
      <c r="I35" s="1093"/>
      <c r="J35" s="1087"/>
      <c r="K35" s="1087"/>
      <c r="L35" s="1087"/>
    </row>
    <row r="36" spans="1:12" s="1022" customFormat="1" ht="12" customHeight="1">
      <c r="A36" s="1093"/>
      <c r="B36" s="1093"/>
      <c r="C36" s="1093"/>
      <c r="D36" s="1093"/>
      <c r="E36" s="1093"/>
      <c r="F36" s="1027" t="s">
        <v>1726</v>
      </c>
      <c r="G36" s="1028"/>
      <c r="H36" s="1090"/>
      <c r="I36" s="1093"/>
      <c r="J36" s="1087"/>
      <c r="K36" s="1087"/>
      <c r="L36" s="1087"/>
    </row>
    <row r="37" spans="1:12" s="1022" customFormat="1" ht="12" customHeight="1">
      <c r="A37" s="1093"/>
      <c r="B37" s="1093"/>
      <c r="C37" s="1093"/>
      <c r="D37" s="1093"/>
      <c r="E37" s="1093"/>
      <c r="F37" s="1027" t="s">
        <v>1727</v>
      </c>
      <c r="G37" s="1028"/>
      <c r="H37" s="1090"/>
      <c r="I37" s="1093"/>
      <c r="J37" s="1087"/>
      <c r="K37" s="1087"/>
      <c r="L37" s="1087"/>
    </row>
    <row r="38" spans="1:12" s="1022" customFormat="1" ht="12" customHeight="1">
      <c r="A38" s="1093"/>
      <c r="B38" s="1093"/>
      <c r="C38" s="1093"/>
      <c r="D38" s="1093"/>
      <c r="E38" s="1093"/>
      <c r="F38" s="1027" t="s">
        <v>1728</v>
      </c>
      <c r="G38" s="1028"/>
      <c r="H38" s="1090"/>
      <c r="I38" s="1093"/>
      <c r="J38" s="1087"/>
      <c r="K38" s="1087"/>
      <c r="L38" s="1087"/>
    </row>
    <row r="39" spans="1:12" s="1022" customFormat="1" ht="12" customHeight="1">
      <c r="A39" s="1093"/>
      <c r="B39" s="1093"/>
      <c r="C39" s="1093"/>
      <c r="D39" s="1093"/>
      <c r="E39" s="1093"/>
      <c r="F39" s="1027" t="s">
        <v>1729</v>
      </c>
      <c r="G39" s="1028"/>
      <c r="H39" s="1090"/>
      <c r="I39" s="1093"/>
      <c r="J39" s="1087"/>
      <c r="K39" s="1087"/>
      <c r="L39" s="1087"/>
    </row>
    <row r="40" spans="1:12" s="1029" customFormat="1" ht="12" customHeight="1">
      <c r="A40" s="1093"/>
      <c r="B40" s="1093"/>
      <c r="C40" s="1093"/>
      <c r="D40" s="1093"/>
      <c r="E40" s="1093"/>
      <c r="F40" s="1027" t="s">
        <v>1730</v>
      </c>
      <c r="G40" s="1028"/>
      <c r="H40" s="1090"/>
      <c r="I40" s="1093"/>
      <c r="J40" s="1087"/>
      <c r="K40" s="1087"/>
      <c r="L40" s="1087"/>
    </row>
    <row r="41" spans="1:12" s="1029" customFormat="1" ht="12" customHeight="1">
      <c r="A41" s="1093"/>
      <c r="B41" s="1093"/>
      <c r="C41" s="1093"/>
      <c r="D41" s="1093"/>
      <c r="E41" s="1093"/>
      <c r="F41" s="1027" t="s">
        <v>1731</v>
      </c>
      <c r="G41" s="1028"/>
      <c r="H41" s="1090"/>
      <c r="I41" s="1093"/>
      <c r="J41" s="1087"/>
      <c r="K41" s="1087"/>
      <c r="L41" s="1087"/>
    </row>
    <row r="42" spans="1:12" s="1029" customFormat="1" ht="12" customHeight="1">
      <c r="A42" s="1093"/>
      <c r="B42" s="1093"/>
      <c r="C42" s="1093"/>
      <c r="D42" s="1093"/>
      <c r="E42" s="1093"/>
      <c r="F42" s="1027" t="s">
        <v>1732</v>
      </c>
      <c r="G42" s="1028"/>
      <c r="H42" s="1090"/>
      <c r="I42" s="1093"/>
      <c r="J42" s="1087"/>
      <c r="K42" s="1087"/>
      <c r="L42" s="1087"/>
    </row>
    <row r="43" spans="1:12" s="1029" customFormat="1" ht="12" customHeight="1">
      <c r="A43" s="1094"/>
      <c r="B43" s="1094"/>
      <c r="C43" s="1094"/>
      <c r="D43" s="1094"/>
      <c r="E43" s="1094"/>
      <c r="F43" s="1027" t="s">
        <v>1733</v>
      </c>
      <c r="G43" s="1028"/>
      <c r="H43" s="1091"/>
      <c r="I43" s="1094"/>
      <c r="J43" s="1088"/>
      <c r="K43" s="1088"/>
      <c r="L43" s="1088"/>
    </row>
    <row r="44" spans="1:12" s="1029" customFormat="1" ht="12" customHeight="1">
      <c r="A44" s="875"/>
      <c r="B44" s="875"/>
      <c r="C44" s="875"/>
      <c r="D44" s="875"/>
      <c r="E44" s="875"/>
      <c r="F44" s="1030"/>
      <c r="G44" s="883"/>
      <c r="H44" s="1031"/>
      <c r="I44" s="875"/>
      <c r="J44" s="1032"/>
      <c r="K44" s="1032"/>
      <c r="L44" s="1032"/>
    </row>
    <row r="45" spans="1:12" s="1029" customFormat="1" ht="12" customHeight="1">
      <c r="A45" s="875"/>
      <c r="B45" s="875"/>
      <c r="C45" s="875"/>
      <c r="D45" s="875"/>
      <c r="E45" s="875"/>
      <c r="F45" s="1030"/>
      <c r="G45" s="883"/>
      <c r="H45" s="1031"/>
      <c r="I45" s="875"/>
      <c r="J45" s="1032"/>
      <c r="K45" s="1032"/>
      <c r="L45" s="1032"/>
    </row>
    <row r="46" spans="1:12" s="1029" customFormat="1" ht="12" customHeight="1">
      <c r="A46" s="875"/>
      <c r="B46" s="875"/>
      <c r="C46" s="875"/>
      <c r="D46" s="875"/>
      <c r="E46" s="875"/>
      <c r="F46" s="1030"/>
      <c r="G46" s="883"/>
      <c r="H46" s="1031"/>
      <c r="I46" s="875"/>
      <c r="J46" s="1032"/>
      <c r="K46" s="1032"/>
      <c r="L46" s="1032"/>
    </row>
    <row r="47" spans="1:12" s="1029" customFormat="1" ht="12" customHeight="1">
      <c r="A47" s="875"/>
      <c r="B47" s="875"/>
      <c r="C47" s="875"/>
      <c r="D47" s="875"/>
      <c r="E47" s="875"/>
      <c r="F47" s="1030"/>
      <c r="G47" s="883"/>
      <c r="H47" s="1031"/>
      <c r="I47" s="875"/>
      <c r="J47" s="1032"/>
      <c r="K47" s="1032"/>
      <c r="L47" s="1032"/>
    </row>
    <row r="48" spans="1:12" s="1029" customFormat="1" ht="12" customHeight="1">
      <c r="A48" s="875"/>
      <c r="B48" s="875"/>
      <c r="C48" s="875"/>
      <c r="D48" s="875"/>
      <c r="E48" s="875"/>
      <c r="F48" s="1030"/>
      <c r="G48" s="883"/>
      <c r="H48" s="1031"/>
      <c r="I48" s="875"/>
      <c r="J48" s="1032"/>
      <c r="K48" s="1032"/>
      <c r="L48" s="1032"/>
    </row>
    <row r="49" spans="1:12" s="1029" customFormat="1" ht="12" customHeight="1">
      <c r="A49" s="875"/>
      <c r="B49" s="875"/>
      <c r="C49" s="875"/>
      <c r="D49" s="875"/>
      <c r="E49" s="875"/>
      <c r="F49" s="1030"/>
      <c r="G49" s="883"/>
      <c r="H49" s="1031"/>
      <c r="I49" s="875"/>
      <c r="J49" s="1032"/>
      <c r="K49" s="1032"/>
      <c r="L49" s="1032"/>
    </row>
    <row r="50" spans="1:12" s="1029" customFormat="1" ht="12" customHeight="1">
      <c r="A50" s="875"/>
      <c r="B50" s="875"/>
      <c r="C50" s="875"/>
      <c r="D50" s="875"/>
      <c r="E50" s="875"/>
      <c r="F50" s="1030"/>
      <c r="G50" s="883"/>
      <c r="H50" s="1031"/>
      <c r="I50" s="875"/>
      <c r="J50" s="1032"/>
      <c r="K50" s="1032"/>
      <c r="L50" s="1032"/>
    </row>
    <row r="51" spans="1:12" s="1029" customFormat="1" ht="12" customHeight="1">
      <c r="A51" s="875"/>
      <c r="B51" s="875"/>
      <c r="C51" s="875"/>
      <c r="D51" s="875"/>
      <c r="E51" s="875"/>
      <c r="F51" s="1030"/>
      <c r="G51" s="883"/>
      <c r="H51" s="1031"/>
      <c r="I51" s="875"/>
      <c r="J51" s="1032"/>
      <c r="K51" s="1032"/>
      <c r="L51" s="1032"/>
    </row>
    <row r="52" spans="1:12" s="1029" customFormat="1" ht="12" customHeight="1">
      <c r="A52" s="875"/>
      <c r="B52" s="875"/>
      <c r="C52" s="875"/>
      <c r="D52" s="875"/>
      <c r="E52" s="875"/>
      <c r="F52" s="1030"/>
      <c r="G52" s="883"/>
      <c r="H52" s="1031"/>
      <c r="I52" s="875"/>
      <c r="J52" s="1032"/>
      <c r="K52" s="1032"/>
      <c r="L52" s="1032"/>
    </row>
    <row r="53" spans="1:12" s="1029" customFormat="1" ht="12" customHeight="1">
      <c r="A53" s="875"/>
      <c r="B53" s="875"/>
      <c r="C53" s="875"/>
      <c r="D53" s="875"/>
      <c r="E53" s="875"/>
      <c r="F53" s="1030"/>
      <c r="G53" s="883"/>
      <c r="H53" s="1031"/>
      <c r="I53" s="875"/>
      <c r="J53" s="1032"/>
      <c r="K53" s="1032"/>
      <c r="L53" s="1032"/>
    </row>
    <row r="54" spans="1:12" s="1029" customFormat="1" ht="12" customHeight="1">
      <c r="A54" s="875"/>
      <c r="B54" s="875"/>
      <c r="C54" s="875"/>
      <c r="D54" s="875"/>
      <c r="E54" s="875"/>
      <c r="F54" s="1030"/>
      <c r="G54" s="883"/>
      <c r="H54" s="1031"/>
      <c r="I54" s="875"/>
      <c r="J54" s="1032"/>
      <c r="K54" s="1032"/>
      <c r="L54" s="1032"/>
    </row>
    <row r="55" spans="1:12" s="1029" customFormat="1" ht="6" customHeight="1">
      <c r="A55" s="875"/>
      <c r="B55" s="875"/>
      <c r="C55" s="875"/>
      <c r="D55" s="875"/>
      <c r="E55" s="875"/>
      <c r="F55" s="1030"/>
      <c r="G55" s="883"/>
      <c r="H55" s="1031"/>
      <c r="I55" s="875"/>
      <c r="J55" s="1032"/>
      <c r="K55" s="1032"/>
      <c r="L55" s="1032"/>
    </row>
    <row r="56" spans="1:12" s="1022" customFormat="1" ht="12" customHeight="1">
      <c r="A56" s="1092">
        <v>2</v>
      </c>
      <c r="B56" s="1092" t="s">
        <v>1734</v>
      </c>
      <c r="C56" s="1092">
        <v>5</v>
      </c>
      <c r="D56" s="1092">
        <v>38</v>
      </c>
      <c r="E56" s="1092">
        <v>10</v>
      </c>
      <c r="F56" s="1027" t="s">
        <v>1735</v>
      </c>
      <c r="G56" s="1028"/>
      <c r="H56" s="1089" t="s">
        <v>1736</v>
      </c>
      <c r="I56" s="1092">
        <v>10</v>
      </c>
      <c r="J56" s="1095" t="s">
        <v>1637</v>
      </c>
      <c r="K56" s="1086"/>
      <c r="L56" s="1086"/>
    </row>
    <row r="57" spans="1:12" s="1022" customFormat="1" ht="12" customHeight="1">
      <c r="A57" s="1093"/>
      <c r="B57" s="1093"/>
      <c r="C57" s="1093"/>
      <c r="D57" s="1093"/>
      <c r="E57" s="1093"/>
      <c r="F57" s="1027" t="s">
        <v>1737</v>
      </c>
      <c r="G57" s="1028"/>
      <c r="H57" s="1090"/>
      <c r="I57" s="1093"/>
      <c r="J57" s="1096"/>
      <c r="K57" s="1087"/>
      <c r="L57" s="1087"/>
    </row>
    <row r="58" spans="1:12" s="1022" customFormat="1" ht="12" customHeight="1">
      <c r="A58" s="1093"/>
      <c r="B58" s="1093"/>
      <c r="C58" s="1093"/>
      <c r="D58" s="1093"/>
      <c r="E58" s="1093"/>
      <c r="F58" s="1027" t="s">
        <v>1738</v>
      </c>
      <c r="G58" s="1028"/>
      <c r="H58" s="1090"/>
      <c r="I58" s="1093"/>
      <c r="J58" s="1096"/>
      <c r="K58" s="1087"/>
      <c r="L58" s="1087"/>
    </row>
    <row r="59" spans="1:12" s="1022" customFormat="1" ht="12" customHeight="1">
      <c r="A59" s="1093"/>
      <c r="B59" s="1093"/>
      <c r="C59" s="1093"/>
      <c r="D59" s="1093"/>
      <c r="E59" s="1093"/>
      <c r="F59" s="1027" t="s">
        <v>1739</v>
      </c>
      <c r="G59" s="1028"/>
      <c r="H59" s="1090"/>
      <c r="I59" s="1093"/>
      <c r="J59" s="1096"/>
      <c r="K59" s="1087"/>
      <c r="L59" s="1087"/>
    </row>
    <row r="60" spans="1:12" s="1022" customFormat="1" ht="12" customHeight="1">
      <c r="A60" s="1093"/>
      <c r="B60" s="1093"/>
      <c r="C60" s="1093"/>
      <c r="D60" s="1093"/>
      <c r="E60" s="1093"/>
      <c r="F60" s="1027" t="s">
        <v>1740</v>
      </c>
      <c r="G60" s="1028"/>
      <c r="H60" s="1090"/>
      <c r="I60" s="1093"/>
      <c r="J60" s="1096"/>
      <c r="K60" s="1087"/>
      <c r="L60" s="1087"/>
    </row>
    <row r="61" spans="1:12" s="1022" customFormat="1" ht="12" customHeight="1">
      <c r="A61" s="1093"/>
      <c r="B61" s="1093"/>
      <c r="C61" s="1093"/>
      <c r="D61" s="1093"/>
      <c r="E61" s="1093"/>
      <c r="F61" s="1027" t="s">
        <v>1741</v>
      </c>
      <c r="G61" s="1028"/>
      <c r="H61" s="1090"/>
      <c r="I61" s="1093"/>
      <c r="J61" s="1096"/>
      <c r="K61" s="1087"/>
      <c r="L61" s="1087"/>
    </row>
    <row r="62" spans="1:12" s="1022" customFormat="1" ht="12" customHeight="1">
      <c r="A62" s="1093"/>
      <c r="B62" s="1093"/>
      <c r="C62" s="1093"/>
      <c r="D62" s="1093"/>
      <c r="E62" s="1093"/>
      <c r="F62" s="1027" t="s">
        <v>1742</v>
      </c>
      <c r="G62" s="1028"/>
      <c r="H62" s="1090"/>
      <c r="I62" s="1093"/>
      <c r="J62" s="1096"/>
      <c r="K62" s="1087"/>
      <c r="L62" s="1087"/>
    </row>
    <row r="63" spans="1:12" s="1022" customFormat="1" ht="12" customHeight="1">
      <c r="A63" s="1093"/>
      <c r="B63" s="1093"/>
      <c r="C63" s="1093"/>
      <c r="D63" s="1093"/>
      <c r="E63" s="1093"/>
      <c r="F63" s="1027" t="s">
        <v>1743</v>
      </c>
      <c r="G63" s="1028"/>
      <c r="H63" s="1090"/>
      <c r="I63" s="1093"/>
      <c r="J63" s="1096"/>
      <c r="K63" s="1087"/>
      <c r="L63" s="1087"/>
    </row>
    <row r="64" spans="1:12" s="1022" customFormat="1" ht="12" customHeight="1">
      <c r="A64" s="1093"/>
      <c r="B64" s="1093"/>
      <c r="C64" s="1093"/>
      <c r="D64" s="1093"/>
      <c r="E64" s="1093"/>
      <c r="F64" s="1027" t="s">
        <v>1744</v>
      </c>
      <c r="G64" s="1028"/>
      <c r="H64" s="1090"/>
      <c r="I64" s="1093"/>
      <c r="J64" s="1096"/>
      <c r="K64" s="1087"/>
      <c r="L64" s="1087"/>
    </row>
    <row r="65" spans="1:12" s="1022" customFormat="1" ht="12" customHeight="1">
      <c r="A65" s="1093"/>
      <c r="B65" s="1093"/>
      <c r="C65" s="1093"/>
      <c r="D65" s="1093"/>
      <c r="E65" s="1093"/>
      <c r="F65" s="1027" t="s">
        <v>1745</v>
      </c>
      <c r="G65" s="1028"/>
      <c r="H65" s="1090"/>
      <c r="I65" s="1093"/>
      <c r="J65" s="1096"/>
      <c r="K65" s="1087"/>
      <c r="L65" s="1087"/>
    </row>
    <row r="66" spans="1:12" s="1022" customFormat="1" ht="12" customHeight="1">
      <c r="A66" s="1093"/>
      <c r="B66" s="1093"/>
      <c r="C66" s="1093"/>
      <c r="D66" s="1093"/>
      <c r="E66" s="1094"/>
      <c r="F66" s="1027" t="s">
        <v>1746</v>
      </c>
      <c r="G66" s="1028"/>
      <c r="H66" s="1091"/>
      <c r="I66" s="1094"/>
      <c r="J66" s="1097"/>
      <c r="K66" s="1087"/>
      <c r="L66" s="1087"/>
    </row>
    <row r="67" spans="1:12" s="1022" customFormat="1" ht="12" customHeight="1">
      <c r="A67" s="1093"/>
      <c r="B67" s="1093"/>
      <c r="C67" s="1093"/>
      <c r="D67" s="1093"/>
      <c r="E67" s="1092">
        <v>10</v>
      </c>
      <c r="F67" s="1027" t="s">
        <v>1747</v>
      </c>
      <c r="G67" s="1028"/>
      <c r="H67" s="1089" t="s">
        <v>1748</v>
      </c>
      <c r="I67" s="1092">
        <v>10</v>
      </c>
      <c r="J67" s="1095" t="s">
        <v>1637</v>
      </c>
      <c r="K67" s="1087"/>
      <c r="L67" s="1087"/>
    </row>
    <row r="68" spans="1:12" s="1022" customFormat="1" ht="12" customHeight="1">
      <c r="A68" s="1093"/>
      <c r="B68" s="1093"/>
      <c r="C68" s="1093"/>
      <c r="D68" s="1093"/>
      <c r="E68" s="1093"/>
      <c r="F68" s="1027" t="s">
        <v>1749</v>
      </c>
      <c r="G68" s="1028"/>
      <c r="H68" s="1090"/>
      <c r="I68" s="1093"/>
      <c r="J68" s="1096"/>
      <c r="K68" s="1087"/>
      <c r="L68" s="1087"/>
    </row>
    <row r="69" spans="1:12" s="1022" customFormat="1" ht="12" customHeight="1">
      <c r="A69" s="1093"/>
      <c r="B69" s="1093"/>
      <c r="C69" s="1093"/>
      <c r="D69" s="1093"/>
      <c r="E69" s="1093"/>
      <c r="F69" s="1027" t="s">
        <v>1750</v>
      </c>
      <c r="G69" s="1028"/>
      <c r="H69" s="1090"/>
      <c r="I69" s="1093"/>
      <c r="J69" s="1096"/>
      <c r="K69" s="1087"/>
      <c r="L69" s="1087"/>
    </row>
    <row r="70" spans="1:12" s="1022" customFormat="1" ht="12" customHeight="1">
      <c r="A70" s="1093"/>
      <c r="B70" s="1093"/>
      <c r="C70" s="1093"/>
      <c r="D70" s="1093"/>
      <c r="E70" s="1093"/>
      <c r="F70" s="1027" t="s">
        <v>1751</v>
      </c>
      <c r="G70" s="1028"/>
      <c r="H70" s="1090"/>
      <c r="I70" s="1093"/>
      <c r="J70" s="1096"/>
      <c r="K70" s="1087"/>
      <c r="L70" s="1087"/>
    </row>
    <row r="71" spans="1:12" s="1022" customFormat="1" ht="12" customHeight="1">
      <c r="A71" s="1093"/>
      <c r="B71" s="1093"/>
      <c r="C71" s="1093"/>
      <c r="D71" s="1093"/>
      <c r="E71" s="1093"/>
      <c r="F71" s="1027" t="s">
        <v>1752</v>
      </c>
      <c r="G71" s="1028"/>
      <c r="H71" s="1090"/>
      <c r="I71" s="1093"/>
      <c r="J71" s="1096"/>
      <c r="K71" s="1087"/>
      <c r="L71" s="1087"/>
    </row>
    <row r="72" spans="1:12" s="1022" customFormat="1" ht="12" customHeight="1">
      <c r="A72" s="1093"/>
      <c r="B72" s="1093"/>
      <c r="C72" s="1093"/>
      <c r="D72" s="1093"/>
      <c r="E72" s="1093"/>
      <c r="F72" s="1027" t="s">
        <v>1753</v>
      </c>
      <c r="G72" s="1028"/>
      <c r="H72" s="1090"/>
      <c r="I72" s="1093"/>
      <c r="J72" s="1096"/>
      <c r="K72" s="1087"/>
      <c r="L72" s="1087"/>
    </row>
    <row r="73" spans="1:12" s="1022" customFormat="1" ht="12" customHeight="1">
      <c r="A73" s="1093"/>
      <c r="B73" s="1093"/>
      <c r="C73" s="1093"/>
      <c r="D73" s="1093"/>
      <c r="E73" s="1093"/>
      <c r="F73" s="1027" t="s">
        <v>1754</v>
      </c>
      <c r="G73" s="1028"/>
      <c r="H73" s="1090"/>
      <c r="I73" s="1093"/>
      <c r="J73" s="1096"/>
      <c r="K73" s="1087"/>
      <c r="L73" s="1087"/>
    </row>
    <row r="74" spans="1:12" s="1022" customFormat="1" ht="12" customHeight="1">
      <c r="A74" s="1093"/>
      <c r="B74" s="1093"/>
      <c r="C74" s="1093"/>
      <c r="D74" s="1093"/>
      <c r="E74" s="1093"/>
      <c r="F74" s="1027" t="s">
        <v>1755</v>
      </c>
      <c r="G74" s="1028"/>
      <c r="H74" s="1090"/>
      <c r="I74" s="1093"/>
      <c r="J74" s="1096"/>
      <c r="K74" s="1087"/>
      <c r="L74" s="1087"/>
    </row>
    <row r="75" spans="1:12" s="1022" customFormat="1" ht="12" customHeight="1">
      <c r="A75" s="1093"/>
      <c r="B75" s="1093"/>
      <c r="C75" s="1093"/>
      <c r="D75" s="1093"/>
      <c r="E75" s="1093"/>
      <c r="F75" s="1027" t="s">
        <v>1756</v>
      </c>
      <c r="G75" s="1028"/>
      <c r="H75" s="1090"/>
      <c r="I75" s="1093"/>
      <c r="J75" s="1096"/>
      <c r="K75" s="1087"/>
      <c r="L75" s="1087"/>
    </row>
    <row r="76" spans="1:12" s="1022" customFormat="1" ht="12" customHeight="1">
      <c r="A76" s="1094"/>
      <c r="B76" s="1094"/>
      <c r="C76" s="1094"/>
      <c r="D76" s="1094"/>
      <c r="E76" s="1094"/>
      <c r="F76" s="1027" t="s">
        <v>1757</v>
      </c>
      <c r="G76" s="1028"/>
      <c r="H76" s="1091"/>
      <c r="I76" s="1094"/>
      <c r="J76" s="1097"/>
      <c r="K76" s="1088"/>
      <c r="L76" s="1088"/>
    </row>
    <row r="77" spans="1:12" s="1022" customFormat="1" ht="12" customHeight="1">
      <c r="A77" s="875"/>
      <c r="B77" s="875"/>
      <c r="C77" s="875"/>
      <c r="D77" s="875"/>
      <c r="E77" s="875"/>
      <c r="F77" s="1030"/>
      <c r="G77" s="883"/>
      <c r="H77" s="1031"/>
      <c r="I77" s="875"/>
      <c r="J77" s="874"/>
      <c r="K77" s="1033"/>
      <c r="L77" s="1033"/>
    </row>
    <row r="78" spans="1:12" s="1022" customFormat="1" ht="12" customHeight="1">
      <c r="A78" s="875"/>
      <c r="B78" s="875"/>
      <c r="C78" s="875"/>
      <c r="D78" s="875"/>
      <c r="E78" s="875"/>
      <c r="F78" s="1030"/>
      <c r="G78" s="883"/>
      <c r="H78" s="1031"/>
      <c r="I78" s="875"/>
      <c r="J78" s="874"/>
      <c r="K78" s="1033"/>
      <c r="L78" s="1033"/>
    </row>
    <row r="79" spans="1:12" s="1022" customFormat="1" ht="12" customHeight="1">
      <c r="A79" s="875"/>
      <c r="B79" s="875"/>
      <c r="C79" s="875"/>
      <c r="D79" s="875"/>
      <c r="E79" s="875"/>
      <c r="F79" s="1030"/>
      <c r="G79" s="883"/>
      <c r="H79" s="1031"/>
      <c r="I79" s="875"/>
      <c r="J79" s="874"/>
      <c r="K79" s="1033"/>
      <c r="L79" s="1033"/>
    </row>
    <row r="80" spans="1:12" s="1022" customFormat="1" ht="12" customHeight="1">
      <c r="A80" s="875"/>
      <c r="B80" s="875"/>
      <c r="C80" s="875"/>
      <c r="D80" s="875"/>
      <c r="E80" s="875"/>
      <c r="F80" s="1030"/>
      <c r="G80" s="883"/>
      <c r="H80" s="1031"/>
      <c r="I80" s="875"/>
      <c r="J80" s="874"/>
      <c r="K80" s="1033"/>
      <c r="L80" s="1033"/>
    </row>
    <row r="81" spans="1:12" s="1022" customFormat="1" ht="12" customHeight="1">
      <c r="A81" s="875"/>
      <c r="B81" s="875"/>
      <c r="C81" s="875"/>
      <c r="D81" s="875"/>
      <c r="E81" s="875"/>
      <c r="F81" s="1030"/>
      <c r="G81" s="883"/>
      <c r="H81" s="1031"/>
      <c r="I81" s="875"/>
      <c r="J81" s="874"/>
      <c r="K81" s="1033"/>
      <c r="L81" s="1033"/>
    </row>
    <row r="82" spans="1:12" s="1022" customFormat="1" ht="12" customHeight="1">
      <c r="A82" s="875"/>
      <c r="B82" s="875"/>
      <c r="C82" s="875"/>
      <c r="D82" s="875"/>
      <c r="E82" s="875"/>
      <c r="F82" s="1030"/>
      <c r="G82" s="883"/>
      <c r="H82" s="1031"/>
      <c r="I82" s="875"/>
      <c r="J82" s="874"/>
      <c r="K82" s="1033"/>
      <c r="L82" s="1033"/>
    </row>
    <row r="83" spans="1:12" s="1022" customFormat="1" ht="12" customHeight="1">
      <c r="A83" s="875"/>
      <c r="B83" s="875"/>
      <c r="C83" s="875"/>
      <c r="D83" s="875"/>
      <c r="E83" s="875"/>
      <c r="F83" s="1030"/>
      <c r="G83" s="883"/>
      <c r="H83" s="1031"/>
      <c r="I83" s="875"/>
      <c r="J83" s="874"/>
      <c r="K83" s="1033"/>
      <c r="L83" s="1033"/>
    </row>
    <row r="84" spans="1:12" s="1022" customFormat="1" ht="12" customHeight="1">
      <c r="A84" s="875"/>
      <c r="B84" s="875"/>
      <c r="C84" s="875"/>
      <c r="D84" s="875"/>
      <c r="E84" s="875"/>
      <c r="F84" s="1030"/>
      <c r="G84" s="883"/>
      <c r="H84" s="1031"/>
      <c r="I84" s="875"/>
      <c r="J84" s="874"/>
      <c r="K84" s="1033"/>
      <c r="L84" s="1033"/>
    </row>
    <row r="85" spans="1:12" s="1022" customFormat="1" ht="12" customHeight="1">
      <c r="A85" s="875"/>
      <c r="B85" s="875"/>
      <c r="C85" s="875"/>
      <c r="D85" s="875"/>
      <c r="E85" s="875"/>
      <c r="F85" s="1030"/>
      <c r="G85" s="883"/>
      <c r="H85" s="1031"/>
      <c r="I85" s="875"/>
      <c r="J85" s="874"/>
      <c r="K85" s="1033"/>
      <c r="L85" s="1033"/>
    </row>
    <row r="86" spans="1:12" s="1022" customFormat="1" ht="12" customHeight="1">
      <c r="A86" s="875"/>
      <c r="B86" s="875"/>
      <c r="C86" s="875"/>
      <c r="D86" s="875"/>
      <c r="E86" s="875"/>
      <c r="F86" s="1030"/>
      <c r="G86" s="883"/>
      <c r="H86" s="1031"/>
      <c r="I86" s="875"/>
      <c r="J86" s="874"/>
      <c r="K86" s="1033"/>
      <c r="L86" s="1033"/>
    </row>
    <row r="87" spans="1:12" s="1022" customFormat="1" ht="12" customHeight="1">
      <c r="A87" s="875"/>
      <c r="B87" s="875"/>
      <c r="C87" s="875"/>
      <c r="D87" s="875"/>
      <c r="E87" s="875"/>
      <c r="F87" s="1030"/>
      <c r="G87" s="883"/>
      <c r="H87" s="1031"/>
      <c r="I87" s="875"/>
      <c r="J87" s="874"/>
      <c r="K87" s="1033"/>
      <c r="L87" s="1033"/>
    </row>
    <row r="88" spans="1:12" s="1022" customFormat="1" ht="12" customHeight="1">
      <c r="A88" s="875"/>
      <c r="B88" s="875"/>
      <c r="C88" s="875"/>
      <c r="D88" s="875"/>
      <c r="E88" s="875"/>
      <c r="F88" s="1030"/>
      <c r="G88" s="883"/>
      <c r="H88" s="1031"/>
      <c r="I88" s="875"/>
      <c r="J88" s="874"/>
      <c r="K88" s="1033"/>
      <c r="L88" s="1033"/>
    </row>
    <row r="89" spans="1:12" s="1022" customFormat="1" ht="12" customHeight="1">
      <c r="A89" s="875"/>
      <c r="B89" s="875"/>
      <c r="C89" s="875"/>
      <c r="D89" s="875"/>
      <c r="E89" s="875"/>
      <c r="F89" s="1030"/>
      <c r="G89" s="883"/>
      <c r="H89" s="1031"/>
      <c r="I89" s="875"/>
      <c r="J89" s="874"/>
      <c r="K89" s="1033"/>
      <c r="L89" s="1033"/>
    </row>
    <row r="90" spans="1:12" s="1022" customFormat="1" ht="12" customHeight="1">
      <c r="A90" s="875"/>
      <c r="B90" s="875"/>
      <c r="C90" s="875"/>
      <c r="D90" s="875"/>
      <c r="E90" s="875"/>
      <c r="F90" s="1030"/>
      <c r="G90" s="883"/>
      <c r="H90" s="1031"/>
      <c r="I90" s="875"/>
      <c r="J90" s="874"/>
      <c r="K90" s="1033"/>
      <c r="L90" s="1033"/>
    </row>
    <row r="91" spans="1:12" s="1022" customFormat="1" ht="12" customHeight="1">
      <c r="A91" s="875"/>
      <c r="B91" s="875"/>
      <c r="C91" s="875"/>
      <c r="D91" s="875"/>
      <c r="E91" s="875"/>
      <c r="F91" s="1030"/>
      <c r="G91" s="883"/>
      <c r="H91" s="1031"/>
      <c r="I91" s="875"/>
      <c r="J91" s="874"/>
      <c r="K91" s="1033"/>
      <c r="L91" s="1033"/>
    </row>
    <row r="92" spans="1:12" s="1022" customFormat="1" ht="12" customHeight="1">
      <c r="A92" s="875"/>
      <c r="B92" s="875"/>
      <c r="C92" s="875"/>
      <c r="D92" s="875"/>
      <c r="E92" s="875"/>
      <c r="F92" s="1030"/>
      <c r="G92" s="883"/>
      <c r="H92" s="1031"/>
      <c r="I92" s="875"/>
      <c r="J92" s="874"/>
      <c r="K92" s="1033"/>
      <c r="L92" s="1033"/>
    </row>
    <row r="93" spans="1:12" s="1022" customFormat="1" ht="12" customHeight="1">
      <c r="A93" s="875"/>
      <c r="B93" s="875"/>
      <c r="C93" s="875"/>
      <c r="D93" s="875"/>
      <c r="E93" s="875"/>
      <c r="F93" s="1030"/>
      <c r="G93" s="883"/>
      <c r="H93" s="1031"/>
      <c r="I93" s="875"/>
      <c r="J93" s="874"/>
      <c r="K93" s="1033"/>
      <c r="L93" s="1033"/>
    </row>
    <row r="94" spans="1:12" s="1022" customFormat="1" ht="12" customHeight="1">
      <c r="A94" s="875"/>
      <c r="B94" s="875"/>
      <c r="C94" s="875"/>
      <c r="D94" s="875"/>
      <c r="E94" s="875"/>
      <c r="F94" s="1030"/>
      <c r="G94" s="883"/>
      <c r="H94" s="1031"/>
      <c r="I94" s="875"/>
      <c r="J94" s="874"/>
      <c r="K94" s="1033"/>
      <c r="L94" s="1033"/>
    </row>
    <row r="95" spans="1:12" s="1022" customFormat="1" ht="12" customHeight="1">
      <c r="A95" s="875"/>
      <c r="B95" s="875"/>
      <c r="C95" s="875"/>
      <c r="D95" s="875"/>
      <c r="E95" s="875"/>
      <c r="F95" s="1030"/>
      <c r="G95" s="883"/>
      <c r="H95" s="1031"/>
      <c r="I95" s="875"/>
      <c r="J95" s="874"/>
      <c r="K95" s="1033"/>
      <c r="L95" s="1033"/>
    </row>
    <row r="96" spans="1:12" s="1022" customFormat="1" ht="12" customHeight="1">
      <c r="A96" s="875"/>
      <c r="B96" s="875"/>
      <c r="C96" s="875"/>
      <c r="D96" s="875"/>
      <c r="E96" s="875"/>
      <c r="F96" s="1030"/>
      <c r="G96" s="883"/>
      <c r="H96" s="1031"/>
      <c r="I96" s="875"/>
      <c r="J96" s="874"/>
      <c r="K96" s="1033"/>
      <c r="L96" s="1033"/>
    </row>
    <row r="97" spans="1:12" s="1022" customFormat="1" ht="12" customHeight="1">
      <c r="A97" s="875"/>
      <c r="B97" s="875"/>
      <c r="C97" s="875"/>
      <c r="D97" s="875"/>
      <c r="E97" s="875"/>
      <c r="F97" s="1030"/>
      <c r="G97" s="883"/>
      <c r="H97" s="1031"/>
      <c r="I97" s="875"/>
      <c r="J97" s="874"/>
      <c r="K97" s="1033"/>
      <c r="L97" s="1033"/>
    </row>
    <row r="98" spans="1:12" s="1022" customFormat="1" ht="12" customHeight="1">
      <c r="A98" s="875"/>
      <c r="B98" s="875"/>
      <c r="C98" s="875"/>
      <c r="D98" s="875"/>
      <c r="E98" s="875"/>
      <c r="F98" s="1030"/>
      <c r="G98" s="883"/>
      <c r="H98" s="1031"/>
      <c r="I98" s="875"/>
      <c r="J98" s="874"/>
      <c r="K98" s="1033"/>
      <c r="L98" s="1033"/>
    </row>
    <row r="99" spans="1:12" s="1022" customFormat="1" ht="12" customHeight="1">
      <c r="A99" s="875"/>
      <c r="B99" s="875"/>
      <c r="C99" s="875"/>
      <c r="D99" s="875"/>
      <c r="E99" s="875"/>
      <c r="F99" s="1030"/>
      <c r="G99" s="883"/>
      <c r="H99" s="1031"/>
      <c r="I99" s="875"/>
      <c r="J99" s="874"/>
      <c r="K99" s="1033"/>
      <c r="L99" s="1033"/>
    </row>
    <row r="100" spans="1:12" s="1022" customFormat="1" ht="12" customHeight="1">
      <c r="A100" s="875"/>
      <c r="B100" s="875"/>
      <c r="C100" s="875"/>
      <c r="D100" s="875"/>
      <c r="E100" s="875"/>
      <c r="F100" s="1030"/>
      <c r="G100" s="883"/>
      <c r="H100" s="1031"/>
      <c r="I100" s="875"/>
      <c r="J100" s="874"/>
      <c r="K100" s="1033"/>
      <c r="L100" s="1033"/>
    </row>
    <row r="101" spans="1:12" s="1022" customFormat="1" ht="12" customHeight="1">
      <c r="A101" s="875"/>
      <c r="B101" s="875"/>
      <c r="C101" s="875"/>
      <c r="D101" s="875"/>
      <c r="E101" s="875"/>
      <c r="F101" s="1030"/>
      <c r="G101" s="883"/>
      <c r="H101" s="1031"/>
      <c r="I101" s="875"/>
      <c r="J101" s="874"/>
      <c r="K101" s="1033"/>
      <c r="L101" s="1033"/>
    </row>
    <row r="102" spans="1:12" s="1022" customFormat="1" ht="12" customHeight="1">
      <c r="A102" s="875"/>
      <c r="B102" s="875"/>
      <c r="C102" s="875"/>
      <c r="D102" s="875"/>
      <c r="E102" s="875"/>
      <c r="F102" s="1030"/>
      <c r="G102" s="883"/>
      <c r="H102" s="1031"/>
      <c r="I102" s="875"/>
      <c r="J102" s="874"/>
      <c r="K102" s="1033"/>
      <c r="L102" s="1033"/>
    </row>
    <row r="103" spans="1:12" s="1022" customFormat="1" ht="12" customHeight="1">
      <c r="A103" s="875"/>
      <c r="B103" s="875"/>
      <c r="C103" s="875"/>
      <c r="D103" s="875"/>
      <c r="E103" s="875"/>
      <c r="F103" s="1030"/>
      <c r="G103" s="883"/>
      <c r="H103" s="1031"/>
      <c r="I103" s="875"/>
      <c r="J103" s="874"/>
      <c r="K103" s="1033"/>
      <c r="L103" s="1033"/>
    </row>
    <row r="104" spans="1:12" s="1022" customFormat="1" ht="12" customHeight="1">
      <c r="A104" s="875"/>
      <c r="B104" s="875"/>
      <c r="C104" s="875"/>
      <c r="D104" s="875"/>
      <c r="E104" s="875"/>
      <c r="F104" s="1030"/>
      <c r="G104" s="883"/>
      <c r="H104" s="1031"/>
      <c r="I104" s="875"/>
      <c r="J104" s="874"/>
      <c r="K104" s="1033"/>
      <c r="L104" s="1033"/>
    </row>
    <row r="105" spans="1:12" s="1022" customFormat="1" ht="12" customHeight="1">
      <c r="A105" s="875"/>
      <c r="B105" s="875"/>
      <c r="C105" s="875"/>
      <c r="D105" s="875"/>
      <c r="E105" s="875"/>
      <c r="F105" s="1030"/>
      <c r="G105" s="883"/>
      <c r="H105" s="1031"/>
      <c r="I105" s="875"/>
      <c r="J105" s="874"/>
      <c r="K105" s="1033"/>
      <c r="L105" s="1033"/>
    </row>
    <row r="106" spans="1:12" s="1022" customFormat="1" ht="12" customHeight="1">
      <c r="A106" s="875"/>
      <c r="B106" s="875"/>
      <c r="C106" s="875"/>
      <c r="D106" s="875"/>
      <c r="E106" s="875"/>
      <c r="F106" s="1030"/>
      <c r="G106" s="883"/>
      <c r="H106" s="1031"/>
      <c r="I106" s="875"/>
      <c r="J106" s="874"/>
      <c r="K106" s="1033"/>
      <c r="L106" s="1033"/>
    </row>
    <row r="107" spans="1:12" s="1022" customFormat="1" ht="236.25" customHeight="1">
      <c r="A107" s="875"/>
      <c r="B107" s="875"/>
      <c r="C107" s="875"/>
      <c r="D107" s="875"/>
      <c r="E107" s="875"/>
      <c r="F107" s="1030"/>
      <c r="G107" s="883"/>
      <c r="H107" s="1031"/>
      <c r="I107" s="875"/>
      <c r="J107" s="874"/>
      <c r="K107" s="1033"/>
      <c r="L107" s="1033"/>
    </row>
    <row r="108" spans="1:12" s="1022" customFormat="1" ht="49.5" customHeight="1">
      <c r="A108" s="875"/>
      <c r="B108" s="875"/>
      <c r="C108" s="875"/>
      <c r="D108" s="875"/>
      <c r="E108" s="875"/>
      <c r="F108" s="1030"/>
      <c r="G108" s="883"/>
      <c r="H108" s="1031"/>
      <c r="I108" s="875"/>
      <c r="J108" s="874"/>
      <c r="K108" s="1033"/>
      <c r="L108" s="1033"/>
    </row>
    <row r="109" spans="1:12" s="1036" customFormat="1" ht="12" customHeight="1">
      <c r="A109" s="1092">
        <v>3</v>
      </c>
      <c r="B109" s="1092" t="s">
        <v>1758</v>
      </c>
      <c r="C109" s="1092">
        <v>5</v>
      </c>
      <c r="D109" s="1092">
        <v>70</v>
      </c>
      <c r="E109" s="1092">
        <v>18</v>
      </c>
      <c r="F109" s="1034" t="s">
        <v>1759</v>
      </c>
      <c r="G109" s="1035"/>
      <c r="H109" s="1089" t="s">
        <v>1760</v>
      </c>
      <c r="I109" s="1078">
        <v>10</v>
      </c>
      <c r="J109" s="1098" t="s">
        <v>1635</v>
      </c>
      <c r="K109" s="1086"/>
      <c r="L109" s="1086"/>
    </row>
    <row r="110" spans="1:12" s="1022" customFormat="1" ht="12" customHeight="1">
      <c r="A110" s="1093"/>
      <c r="B110" s="1093"/>
      <c r="C110" s="1093"/>
      <c r="D110" s="1093"/>
      <c r="E110" s="1093"/>
      <c r="F110" s="1027" t="s">
        <v>1761</v>
      </c>
      <c r="G110" s="1028"/>
      <c r="H110" s="1090"/>
      <c r="I110" s="1079"/>
      <c r="J110" s="1099"/>
      <c r="K110" s="1087"/>
      <c r="L110" s="1087"/>
    </row>
    <row r="111" spans="1:12" s="1022" customFormat="1" ht="12" customHeight="1">
      <c r="A111" s="1093"/>
      <c r="B111" s="1093"/>
      <c r="C111" s="1093"/>
      <c r="D111" s="1093"/>
      <c r="E111" s="1093"/>
      <c r="F111" s="1027" t="s">
        <v>1762</v>
      </c>
      <c r="G111" s="1028"/>
      <c r="H111" s="1090"/>
      <c r="I111" s="1079"/>
      <c r="J111" s="1099"/>
      <c r="K111" s="1087"/>
      <c r="L111" s="1087"/>
    </row>
    <row r="112" spans="1:12" s="1022" customFormat="1" ht="12" customHeight="1">
      <c r="A112" s="1093"/>
      <c r="B112" s="1093"/>
      <c r="C112" s="1093"/>
      <c r="D112" s="1093"/>
      <c r="E112" s="1093"/>
      <c r="F112" s="1027" t="s">
        <v>1763</v>
      </c>
      <c r="G112" s="1028"/>
      <c r="H112" s="1090"/>
      <c r="I112" s="1079"/>
      <c r="J112" s="1099"/>
      <c r="K112" s="1087"/>
      <c r="L112" s="1087"/>
    </row>
    <row r="113" spans="1:12" s="1022" customFormat="1" ht="12" customHeight="1">
      <c r="A113" s="1093"/>
      <c r="B113" s="1093"/>
      <c r="C113" s="1093"/>
      <c r="D113" s="1093"/>
      <c r="E113" s="1093"/>
      <c r="F113" s="1027" t="s">
        <v>1764</v>
      </c>
      <c r="G113" s="1028"/>
      <c r="H113" s="1090"/>
      <c r="I113" s="1079"/>
      <c r="J113" s="1099"/>
      <c r="K113" s="1087"/>
      <c r="L113" s="1087"/>
    </row>
    <row r="114" spans="1:12" s="1022" customFormat="1" ht="12" customHeight="1">
      <c r="A114" s="1093"/>
      <c r="B114" s="1093"/>
      <c r="C114" s="1093"/>
      <c r="D114" s="1093"/>
      <c r="E114" s="1093"/>
      <c r="F114" s="1027" t="s">
        <v>1765</v>
      </c>
      <c r="G114" s="1028"/>
      <c r="H114" s="1090"/>
      <c r="I114" s="1079"/>
      <c r="J114" s="1099"/>
      <c r="K114" s="1087"/>
      <c r="L114" s="1087"/>
    </row>
    <row r="115" spans="1:12" s="1022" customFormat="1" ht="12" customHeight="1">
      <c r="A115" s="1093"/>
      <c r="B115" s="1093"/>
      <c r="C115" s="1093"/>
      <c r="D115" s="1093"/>
      <c r="E115" s="1093"/>
      <c r="F115" s="1027" t="s">
        <v>1766</v>
      </c>
      <c r="G115" s="1028"/>
      <c r="H115" s="1090"/>
      <c r="I115" s="1079"/>
      <c r="J115" s="1099"/>
      <c r="K115" s="1087"/>
      <c r="L115" s="1087"/>
    </row>
    <row r="116" spans="1:12" s="1022" customFormat="1" ht="12" customHeight="1">
      <c r="A116" s="1093"/>
      <c r="B116" s="1093"/>
      <c r="C116" s="1093"/>
      <c r="D116" s="1093"/>
      <c r="E116" s="1093"/>
      <c r="F116" s="1027" t="s">
        <v>1767</v>
      </c>
      <c r="G116" s="1028"/>
      <c r="H116" s="1090"/>
      <c r="I116" s="1079"/>
      <c r="J116" s="1099"/>
      <c r="K116" s="1087"/>
      <c r="L116" s="1087"/>
    </row>
    <row r="117" spans="1:12" s="1022" customFormat="1" ht="12" customHeight="1">
      <c r="A117" s="1093"/>
      <c r="B117" s="1093"/>
      <c r="C117" s="1093"/>
      <c r="D117" s="1093"/>
      <c r="E117" s="1093"/>
      <c r="F117" s="1027" t="s">
        <v>1768</v>
      </c>
      <c r="G117" s="1028"/>
      <c r="H117" s="1090"/>
      <c r="I117" s="1079"/>
      <c r="J117" s="1099"/>
      <c r="K117" s="1087"/>
      <c r="L117" s="1087"/>
    </row>
    <row r="118" spans="1:12" s="1022" customFormat="1" ht="12" customHeight="1">
      <c r="A118" s="1093"/>
      <c r="B118" s="1093"/>
      <c r="C118" s="1093"/>
      <c r="D118" s="1093"/>
      <c r="E118" s="1093"/>
      <c r="F118" s="1027" t="s">
        <v>1769</v>
      </c>
      <c r="G118" s="1028"/>
      <c r="H118" s="1090"/>
      <c r="I118" s="1079"/>
      <c r="J118" s="1099"/>
      <c r="K118" s="1087"/>
      <c r="L118" s="1087"/>
    </row>
    <row r="119" spans="1:12" s="1022" customFormat="1" ht="12" customHeight="1">
      <c r="A119" s="1093"/>
      <c r="B119" s="1093"/>
      <c r="C119" s="1093"/>
      <c r="D119" s="1093"/>
      <c r="E119" s="1093"/>
      <c r="F119" s="1027" t="s">
        <v>1770</v>
      </c>
      <c r="G119" s="1028"/>
      <c r="H119" s="1090"/>
      <c r="I119" s="1079"/>
      <c r="J119" s="1099"/>
      <c r="K119" s="1087"/>
      <c r="L119" s="1087"/>
    </row>
    <row r="120" spans="1:12" s="1022" customFormat="1" ht="12" customHeight="1">
      <c r="A120" s="1093"/>
      <c r="B120" s="1093"/>
      <c r="C120" s="1093"/>
      <c r="D120" s="1093"/>
      <c r="E120" s="1093"/>
      <c r="F120" s="1027" t="s">
        <v>1771</v>
      </c>
      <c r="G120" s="1028"/>
      <c r="H120" s="1090"/>
      <c r="I120" s="1079"/>
      <c r="J120" s="1099"/>
      <c r="K120" s="1087"/>
      <c r="L120" s="1087"/>
    </row>
    <row r="121" spans="1:12" s="1022" customFormat="1" ht="12" customHeight="1">
      <c r="A121" s="1093"/>
      <c r="B121" s="1093"/>
      <c r="C121" s="1093"/>
      <c r="D121" s="1093"/>
      <c r="E121" s="1093"/>
      <c r="F121" s="1027" t="s">
        <v>1772</v>
      </c>
      <c r="G121" s="1028"/>
      <c r="H121" s="1090"/>
      <c r="I121" s="1079"/>
      <c r="J121" s="1099"/>
      <c r="K121" s="1087"/>
      <c r="L121" s="1087"/>
    </row>
    <row r="122" spans="1:12" s="1022" customFormat="1" ht="12" customHeight="1">
      <c r="A122" s="1093"/>
      <c r="B122" s="1093"/>
      <c r="C122" s="1093"/>
      <c r="D122" s="1093"/>
      <c r="E122" s="1093"/>
      <c r="F122" s="1027" t="s">
        <v>1773</v>
      </c>
      <c r="G122" s="1028"/>
      <c r="H122" s="1090"/>
      <c r="I122" s="1079"/>
      <c r="J122" s="1099"/>
      <c r="K122" s="1087"/>
      <c r="L122" s="1087"/>
    </row>
    <row r="123" spans="1:12" s="1022" customFormat="1" ht="12" customHeight="1">
      <c r="A123" s="1093"/>
      <c r="B123" s="1093"/>
      <c r="C123" s="1093"/>
      <c r="D123" s="1093"/>
      <c r="E123" s="1093"/>
      <c r="F123" s="1027" t="s">
        <v>1774</v>
      </c>
      <c r="G123" s="1028"/>
      <c r="H123" s="1090"/>
      <c r="I123" s="1079"/>
      <c r="J123" s="1099"/>
      <c r="K123" s="1087"/>
      <c r="L123" s="1087"/>
    </row>
    <row r="124" spans="1:12" s="1022" customFormat="1" ht="12" customHeight="1">
      <c r="A124" s="1093"/>
      <c r="B124" s="1093"/>
      <c r="C124" s="1093"/>
      <c r="D124" s="1093"/>
      <c r="E124" s="1093"/>
      <c r="F124" s="1027" t="s">
        <v>1775</v>
      </c>
      <c r="G124" s="1028"/>
      <c r="H124" s="1090"/>
      <c r="I124" s="1079"/>
      <c r="J124" s="1099"/>
      <c r="K124" s="1087"/>
      <c r="L124" s="1087"/>
    </row>
    <row r="125" spans="1:12" s="1022" customFormat="1" ht="12" customHeight="1">
      <c r="A125" s="1093"/>
      <c r="B125" s="1093"/>
      <c r="C125" s="1093"/>
      <c r="D125" s="1093"/>
      <c r="E125" s="1093"/>
      <c r="F125" s="1027" t="s">
        <v>1776</v>
      </c>
      <c r="G125" s="1028"/>
      <c r="H125" s="1090"/>
      <c r="I125" s="1079"/>
      <c r="J125" s="1099"/>
      <c r="K125" s="1087"/>
      <c r="L125" s="1087"/>
    </row>
    <row r="126" spans="1:12" s="1022" customFormat="1" ht="12" customHeight="1">
      <c r="A126" s="1093"/>
      <c r="B126" s="1093"/>
      <c r="C126" s="1093"/>
      <c r="D126" s="1093"/>
      <c r="E126" s="1093"/>
      <c r="F126" s="1027" t="s">
        <v>1777</v>
      </c>
      <c r="G126" s="1028"/>
      <c r="H126" s="1090"/>
      <c r="I126" s="1079"/>
      <c r="J126" s="1099"/>
      <c r="K126" s="1087"/>
      <c r="L126" s="1087"/>
    </row>
    <row r="127" spans="1:12" s="1022" customFormat="1" ht="12" customHeight="1">
      <c r="A127" s="1093"/>
      <c r="B127" s="1093"/>
      <c r="C127" s="1093"/>
      <c r="D127" s="1093"/>
      <c r="E127" s="1094"/>
      <c r="F127" s="1027" t="s">
        <v>1778</v>
      </c>
      <c r="G127" s="1028"/>
      <c r="H127" s="1091"/>
      <c r="I127" s="1080"/>
      <c r="J127" s="1100"/>
      <c r="K127" s="1087"/>
      <c r="L127" s="1087"/>
    </row>
    <row r="128" spans="1:12" s="1022" customFormat="1" ht="12" customHeight="1">
      <c r="A128" s="1093"/>
      <c r="B128" s="1093"/>
      <c r="C128" s="1093"/>
      <c r="D128" s="1093"/>
      <c r="E128" s="1078">
        <v>18</v>
      </c>
      <c r="F128" s="1027" t="s">
        <v>1779</v>
      </c>
      <c r="G128" s="1028"/>
      <c r="H128" s="1089" t="s">
        <v>1780</v>
      </c>
      <c r="I128" s="1101">
        <v>10</v>
      </c>
      <c r="J128" s="1095" t="s">
        <v>1638</v>
      </c>
      <c r="K128" s="1087"/>
      <c r="L128" s="1087"/>
    </row>
    <row r="129" spans="1:12" s="1022" customFormat="1" ht="12" customHeight="1">
      <c r="A129" s="1093"/>
      <c r="B129" s="1093"/>
      <c r="C129" s="1093"/>
      <c r="D129" s="1093"/>
      <c r="E129" s="1079"/>
      <c r="F129" s="1027" t="s">
        <v>1781</v>
      </c>
      <c r="G129" s="1028"/>
      <c r="H129" s="1090"/>
      <c r="I129" s="1102"/>
      <c r="J129" s="1096"/>
      <c r="K129" s="1087"/>
      <c r="L129" s="1087"/>
    </row>
    <row r="130" spans="1:12" s="1022" customFormat="1" ht="12" customHeight="1">
      <c r="A130" s="1093"/>
      <c r="B130" s="1093"/>
      <c r="C130" s="1093"/>
      <c r="D130" s="1093"/>
      <c r="E130" s="1079"/>
      <c r="F130" s="1027" t="s">
        <v>1782</v>
      </c>
      <c r="G130" s="1028"/>
      <c r="H130" s="1090"/>
      <c r="I130" s="1102"/>
      <c r="J130" s="1096"/>
      <c r="K130" s="1087"/>
      <c r="L130" s="1087"/>
    </row>
    <row r="131" spans="1:12" s="1022" customFormat="1" ht="12" customHeight="1">
      <c r="A131" s="1093"/>
      <c r="B131" s="1093"/>
      <c r="C131" s="1093"/>
      <c r="D131" s="1093"/>
      <c r="E131" s="1079"/>
      <c r="F131" s="1027" t="s">
        <v>1783</v>
      </c>
      <c r="G131" s="1028"/>
      <c r="H131" s="1090"/>
      <c r="I131" s="1102"/>
      <c r="J131" s="1096"/>
      <c r="K131" s="1087"/>
      <c r="L131" s="1087"/>
    </row>
    <row r="132" spans="1:12" s="1022" customFormat="1" ht="12" customHeight="1">
      <c r="A132" s="1093"/>
      <c r="B132" s="1093"/>
      <c r="C132" s="1093"/>
      <c r="D132" s="1093"/>
      <c r="E132" s="1079"/>
      <c r="F132" s="1027" t="s">
        <v>1784</v>
      </c>
      <c r="G132" s="1028"/>
      <c r="H132" s="1090"/>
      <c r="I132" s="1102"/>
      <c r="J132" s="1096"/>
      <c r="K132" s="1087"/>
      <c r="L132" s="1087"/>
    </row>
    <row r="133" spans="1:12" s="1022" customFormat="1" ht="12" customHeight="1">
      <c r="A133" s="1093"/>
      <c r="B133" s="1093"/>
      <c r="C133" s="1093"/>
      <c r="D133" s="1093"/>
      <c r="E133" s="1079"/>
      <c r="F133" s="1027" t="s">
        <v>1785</v>
      </c>
      <c r="G133" s="1028"/>
      <c r="H133" s="1090"/>
      <c r="I133" s="1102"/>
      <c r="J133" s="1096"/>
      <c r="K133" s="1087"/>
      <c r="L133" s="1087"/>
    </row>
    <row r="134" spans="1:12" s="1022" customFormat="1" ht="12" customHeight="1">
      <c r="A134" s="1093"/>
      <c r="B134" s="1093"/>
      <c r="C134" s="1093"/>
      <c r="D134" s="1093"/>
      <c r="E134" s="1079"/>
      <c r="F134" s="1027" t="s">
        <v>1786</v>
      </c>
      <c r="G134" s="1028"/>
      <c r="H134" s="1090"/>
      <c r="I134" s="1102"/>
      <c r="J134" s="1096"/>
      <c r="K134" s="1087"/>
      <c r="L134" s="1087"/>
    </row>
    <row r="135" spans="1:12" s="1022" customFormat="1" ht="12" customHeight="1">
      <c r="A135" s="1093"/>
      <c r="B135" s="1093"/>
      <c r="C135" s="1093"/>
      <c r="D135" s="1093"/>
      <c r="E135" s="1079"/>
      <c r="F135" s="1027" t="s">
        <v>1787</v>
      </c>
      <c r="G135" s="1028"/>
      <c r="H135" s="1090"/>
      <c r="I135" s="1102"/>
      <c r="J135" s="1096"/>
      <c r="K135" s="1087"/>
      <c r="L135" s="1087"/>
    </row>
    <row r="136" spans="1:12" s="1022" customFormat="1" ht="12" customHeight="1">
      <c r="A136" s="1093"/>
      <c r="B136" s="1093"/>
      <c r="C136" s="1093"/>
      <c r="D136" s="1093"/>
      <c r="E136" s="1079"/>
      <c r="F136" s="1027" t="s">
        <v>1788</v>
      </c>
      <c r="G136" s="1028"/>
      <c r="H136" s="1090"/>
      <c r="I136" s="1102"/>
      <c r="J136" s="1096"/>
      <c r="K136" s="1087"/>
      <c r="L136" s="1087"/>
    </row>
    <row r="137" spans="1:12" s="1022" customFormat="1" ht="12" customHeight="1">
      <c r="A137" s="1093"/>
      <c r="B137" s="1093"/>
      <c r="C137" s="1093"/>
      <c r="D137" s="1093"/>
      <c r="E137" s="1079"/>
      <c r="F137" s="1027" t="s">
        <v>1789</v>
      </c>
      <c r="G137" s="1028"/>
      <c r="H137" s="1090"/>
      <c r="I137" s="1102"/>
      <c r="J137" s="1096"/>
      <c r="K137" s="1087"/>
      <c r="L137" s="1087"/>
    </row>
    <row r="138" spans="1:12" s="1022" customFormat="1" ht="12" customHeight="1">
      <c r="A138" s="1093"/>
      <c r="B138" s="1093"/>
      <c r="C138" s="1093"/>
      <c r="D138" s="1093"/>
      <c r="E138" s="1079"/>
      <c r="F138" s="1027" t="s">
        <v>1790</v>
      </c>
      <c r="G138" s="1028"/>
      <c r="H138" s="1090"/>
      <c r="I138" s="1102"/>
      <c r="J138" s="1096"/>
      <c r="K138" s="1087"/>
      <c r="L138" s="1087"/>
    </row>
    <row r="139" spans="1:12" s="1022" customFormat="1" ht="12" customHeight="1">
      <c r="A139" s="1093"/>
      <c r="B139" s="1093"/>
      <c r="C139" s="1093"/>
      <c r="D139" s="1093"/>
      <c r="E139" s="1079"/>
      <c r="F139" s="1027" t="s">
        <v>1791</v>
      </c>
      <c r="G139" s="1028"/>
      <c r="H139" s="1090"/>
      <c r="I139" s="1102"/>
      <c r="J139" s="1096"/>
      <c r="K139" s="1087"/>
      <c r="L139" s="1087"/>
    </row>
    <row r="140" spans="1:12" s="1022" customFormat="1" ht="12" customHeight="1">
      <c r="A140" s="1093"/>
      <c r="B140" s="1093"/>
      <c r="C140" s="1093"/>
      <c r="D140" s="1093"/>
      <c r="E140" s="1079"/>
      <c r="F140" s="1027" t="s">
        <v>1792</v>
      </c>
      <c r="G140" s="1028"/>
      <c r="H140" s="1090"/>
      <c r="I140" s="1102"/>
      <c r="J140" s="1096"/>
      <c r="K140" s="1087"/>
      <c r="L140" s="1087"/>
    </row>
    <row r="141" spans="1:12" s="1022" customFormat="1" ht="12" customHeight="1">
      <c r="A141" s="1093"/>
      <c r="B141" s="1093"/>
      <c r="C141" s="1093"/>
      <c r="D141" s="1093"/>
      <c r="E141" s="1079"/>
      <c r="F141" s="1027" t="s">
        <v>1793</v>
      </c>
      <c r="G141" s="1028"/>
      <c r="H141" s="1090"/>
      <c r="I141" s="1102"/>
      <c r="J141" s="1096"/>
      <c r="K141" s="1087"/>
      <c r="L141" s="1087"/>
    </row>
    <row r="142" spans="1:12" s="1022" customFormat="1" ht="12" customHeight="1">
      <c r="A142" s="1093"/>
      <c r="B142" s="1093"/>
      <c r="C142" s="1093"/>
      <c r="D142" s="1093"/>
      <c r="E142" s="1079"/>
      <c r="F142" s="1027" t="s">
        <v>1794</v>
      </c>
      <c r="G142" s="1028"/>
      <c r="H142" s="1090"/>
      <c r="I142" s="1102"/>
      <c r="J142" s="1096"/>
      <c r="K142" s="1087"/>
      <c r="L142" s="1087"/>
    </row>
    <row r="143" spans="1:12" s="1022" customFormat="1" ht="12" customHeight="1">
      <c r="A143" s="1093"/>
      <c r="B143" s="1093"/>
      <c r="C143" s="1093"/>
      <c r="D143" s="1093"/>
      <c r="E143" s="1079"/>
      <c r="F143" s="1027" t="s">
        <v>1795</v>
      </c>
      <c r="G143" s="1028"/>
      <c r="H143" s="1090"/>
      <c r="I143" s="1102"/>
      <c r="J143" s="1096"/>
      <c r="K143" s="1087"/>
      <c r="L143" s="1087"/>
    </row>
    <row r="144" spans="1:12" s="1022" customFormat="1" ht="12" customHeight="1">
      <c r="A144" s="1093"/>
      <c r="B144" s="1093"/>
      <c r="C144" s="1093"/>
      <c r="D144" s="1093"/>
      <c r="E144" s="1079"/>
      <c r="F144" s="1037" t="s">
        <v>1796</v>
      </c>
      <c r="G144" s="1028"/>
      <c r="H144" s="1090"/>
      <c r="I144" s="1102"/>
      <c r="J144" s="1096"/>
      <c r="K144" s="1087"/>
      <c r="L144" s="1087"/>
    </row>
    <row r="145" spans="1:12" s="1022" customFormat="1" ht="11.25" customHeight="1">
      <c r="A145" s="1094"/>
      <c r="B145" s="1094"/>
      <c r="C145" s="1094"/>
      <c r="D145" s="1094"/>
      <c r="E145" s="1080"/>
      <c r="F145" s="1027" t="s">
        <v>1797</v>
      </c>
      <c r="G145" s="1028"/>
      <c r="H145" s="1091"/>
      <c r="I145" s="1103"/>
      <c r="J145" s="1097"/>
      <c r="K145" s="1088"/>
      <c r="L145" s="1088"/>
    </row>
    <row r="146" spans="1:12" s="1022" customFormat="1" ht="12.75" customHeight="1">
      <c r="A146" s="875"/>
      <c r="B146" s="875"/>
      <c r="C146" s="875"/>
      <c r="D146" s="875"/>
      <c r="E146" s="875"/>
      <c r="F146" s="1030"/>
      <c r="G146" s="883"/>
      <c r="H146" s="1031"/>
      <c r="I146" s="1030"/>
      <c r="J146" s="874"/>
      <c r="K146" s="1033"/>
      <c r="L146" s="1033"/>
    </row>
    <row r="147" spans="1:12" s="1022" customFormat="1" ht="12.75" customHeight="1">
      <c r="A147" s="875"/>
      <c r="B147" s="875"/>
      <c r="C147" s="875"/>
      <c r="D147" s="875"/>
      <c r="E147" s="875"/>
      <c r="F147" s="1030"/>
      <c r="G147" s="883"/>
      <c r="H147" s="1031"/>
      <c r="I147" s="1030"/>
      <c r="J147" s="874"/>
      <c r="K147" s="1033"/>
      <c r="L147" s="1033"/>
    </row>
    <row r="148" spans="1:12" s="1022" customFormat="1" ht="12.75" customHeight="1">
      <c r="A148" s="875"/>
      <c r="B148" s="875"/>
      <c r="C148" s="875"/>
      <c r="D148" s="875"/>
      <c r="E148" s="875"/>
      <c r="F148" s="1030"/>
      <c r="G148" s="883"/>
      <c r="H148" s="1031"/>
      <c r="I148" s="1030"/>
      <c r="J148" s="874"/>
      <c r="K148" s="1033"/>
      <c r="L148" s="1033"/>
    </row>
    <row r="149" spans="1:12" s="1022" customFormat="1" ht="12.75" customHeight="1">
      <c r="A149" s="875"/>
      <c r="B149" s="875"/>
      <c r="C149" s="875"/>
      <c r="D149" s="875"/>
      <c r="E149" s="875"/>
      <c r="F149" s="1030"/>
      <c r="G149" s="883"/>
      <c r="H149" s="1031"/>
      <c r="I149" s="1030"/>
      <c r="J149" s="874"/>
      <c r="K149" s="1033"/>
      <c r="L149" s="1033"/>
    </row>
    <row r="150" spans="1:12" s="1022" customFormat="1" ht="12.75" customHeight="1">
      <c r="A150" s="875"/>
      <c r="B150" s="875"/>
      <c r="C150" s="875"/>
      <c r="D150" s="875"/>
      <c r="E150" s="875"/>
      <c r="F150" s="1030"/>
      <c r="G150" s="883"/>
      <c r="H150" s="1031"/>
      <c r="I150" s="1030"/>
      <c r="J150" s="874"/>
      <c r="K150" s="1033"/>
      <c r="L150" s="1033"/>
    </row>
    <row r="151" spans="1:12" s="1022" customFormat="1" ht="12.75" customHeight="1">
      <c r="A151" s="875"/>
      <c r="B151" s="875"/>
      <c r="C151" s="875"/>
      <c r="D151" s="875"/>
      <c r="E151" s="875"/>
      <c r="F151" s="1030"/>
      <c r="G151" s="883"/>
      <c r="H151" s="1031"/>
      <c r="I151" s="1030"/>
      <c r="J151" s="874"/>
      <c r="K151" s="1033"/>
      <c r="L151" s="1033"/>
    </row>
    <row r="152" spans="1:12" s="1022" customFormat="1" ht="12.75" customHeight="1">
      <c r="A152" s="875"/>
      <c r="B152" s="875"/>
      <c r="C152" s="875"/>
      <c r="D152" s="875"/>
      <c r="E152" s="875"/>
      <c r="F152" s="1030"/>
      <c r="G152" s="883"/>
      <c r="H152" s="1031"/>
      <c r="I152" s="1030"/>
      <c r="J152" s="874"/>
      <c r="K152" s="1033"/>
      <c r="L152" s="1033"/>
    </row>
    <row r="153" spans="1:12" s="1022" customFormat="1" ht="12.75" customHeight="1">
      <c r="A153" s="875"/>
      <c r="B153" s="875"/>
      <c r="C153" s="875"/>
      <c r="D153" s="875"/>
      <c r="E153" s="875"/>
      <c r="F153" s="1030"/>
      <c r="G153" s="883"/>
      <c r="H153" s="1031"/>
      <c r="I153" s="1030"/>
      <c r="J153" s="874"/>
      <c r="K153" s="1033"/>
      <c r="L153" s="1033"/>
    </row>
    <row r="154" spans="1:12" s="1022" customFormat="1" ht="12.75" customHeight="1">
      <c r="A154" s="875"/>
      <c r="B154" s="875"/>
      <c r="C154" s="875"/>
      <c r="D154" s="875"/>
      <c r="E154" s="875"/>
      <c r="F154" s="1030"/>
      <c r="G154" s="883"/>
      <c r="H154" s="1031"/>
      <c r="I154" s="1030"/>
      <c r="J154" s="874"/>
      <c r="K154" s="1033"/>
      <c r="L154" s="1033"/>
    </row>
    <row r="155" spans="1:12" s="1022" customFormat="1" ht="12.75" customHeight="1">
      <c r="A155" s="875"/>
      <c r="B155" s="875"/>
      <c r="C155" s="875"/>
      <c r="D155" s="875"/>
      <c r="E155" s="875"/>
      <c r="F155" s="1030"/>
      <c r="G155" s="883"/>
      <c r="H155" s="1031"/>
      <c r="I155" s="1030"/>
      <c r="J155" s="874"/>
      <c r="K155" s="1033"/>
      <c r="L155" s="1033"/>
    </row>
    <row r="156" spans="1:12" s="1022" customFormat="1" ht="12.75" customHeight="1">
      <c r="A156" s="875"/>
      <c r="B156" s="875"/>
      <c r="C156" s="875"/>
      <c r="D156" s="875"/>
      <c r="E156" s="875"/>
      <c r="F156" s="1030"/>
      <c r="G156" s="883"/>
      <c r="H156" s="1031"/>
      <c r="I156" s="1030"/>
      <c r="J156" s="874"/>
      <c r="K156" s="1033"/>
      <c r="L156" s="1033"/>
    </row>
    <row r="157" spans="1:12" s="1022" customFormat="1" ht="12.75" customHeight="1">
      <c r="A157" s="875"/>
      <c r="B157" s="875"/>
      <c r="C157" s="875"/>
      <c r="D157" s="875"/>
      <c r="E157" s="875"/>
      <c r="F157" s="1030"/>
      <c r="G157" s="883"/>
      <c r="H157" s="1031"/>
      <c r="I157" s="1030"/>
      <c r="J157" s="874"/>
      <c r="K157" s="1033"/>
      <c r="L157" s="1033"/>
    </row>
    <row r="158" spans="1:12" s="1022" customFormat="1" ht="12.75" customHeight="1">
      <c r="A158" s="875"/>
      <c r="B158" s="875"/>
      <c r="C158" s="875"/>
      <c r="D158" s="875"/>
      <c r="E158" s="875"/>
      <c r="F158" s="1030"/>
      <c r="G158" s="883"/>
      <c r="H158" s="1031"/>
      <c r="I158" s="1030"/>
      <c r="J158" s="874"/>
      <c r="K158" s="1033"/>
      <c r="L158" s="1033"/>
    </row>
    <row r="159" spans="1:12" s="1022" customFormat="1" ht="24" customHeight="1">
      <c r="A159" s="875"/>
      <c r="B159" s="875"/>
      <c r="C159" s="875"/>
      <c r="D159" s="875"/>
      <c r="E159" s="875"/>
      <c r="F159" s="1030"/>
      <c r="G159" s="883"/>
      <c r="H159" s="1031"/>
      <c r="I159" s="1030"/>
      <c r="J159" s="874"/>
      <c r="K159" s="1033"/>
      <c r="L159" s="1033"/>
    </row>
    <row r="160" spans="1:12" s="1022" customFormat="1" ht="12.75" customHeight="1">
      <c r="A160" s="1092">
        <v>4</v>
      </c>
      <c r="B160" s="1092" t="s">
        <v>1798</v>
      </c>
      <c r="C160" s="1092">
        <v>5</v>
      </c>
      <c r="D160" s="1092">
        <v>37</v>
      </c>
      <c r="E160" s="1078">
        <v>10</v>
      </c>
      <c r="F160" s="1027" t="s">
        <v>1799</v>
      </c>
      <c r="G160" s="1028"/>
      <c r="H160" s="1089" t="s">
        <v>1800</v>
      </c>
      <c r="I160" s="1078">
        <v>10</v>
      </c>
      <c r="J160" s="1058" t="s">
        <v>1634</v>
      </c>
      <c r="K160" s="1086"/>
      <c r="L160" s="1086"/>
    </row>
    <row r="161" spans="1:12" s="1022" customFormat="1" ht="12" customHeight="1">
      <c r="A161" s="1093"/>
      <c r="B161" s="1093"/>
      <c r="C161" s="1093"/>
      <c r="D161" s="1093"/>
      <c r="E161" s="1079"/>
      <c r="F161" s="1027" t="s">
        <v>1801</v>
      </c>
      <c r="G161" s="1028"/>
      <c r="H161" s="1090"/>
      <c r="I161" s="1079"/>
      <c r="J161" s="1059"/>
      <c r="K161" s="1087"/>
      <c r="L161" s="1087"/>
    </row>
    <row r="162" spans="1:12" s="1022" customFormat="1" ht="12" customHeight="1">
      <c r="A162" s="1093"/>
      <c r="B162" s="1093"/>
      <c r="C162" s="1093"/>
      <c r="D162" s="1093"/>
      <c r="E162" s="1079"/>
      <c r="F162" s="1027" t="s">
        <v>1802</v>
      </c>
      <c r="G162" s="1028"/>
      <c r="H162" s="1090"/>
      <c r="I162" s="1079"/>
      <c r="J162" s="1059"/>
      <c r="K162" s="1087"/>
      <c r="L162" s="1087"/>
    </row>
    <row r="163" spans="1:12" s="1022" customFormat="1" ht="12" customHeight="1">
      <c r="A163" s="1093"/>
      <c r="B163" s="1093"/>
      <c r="C163" s="1093"/>
      <c r="D163" s="1093"/>
      <c r="E163" s="1079"/>
      <c r="F163" s="1027" t="s">
        <v>1803</v>
      </c>
      <c r="G163" s="1028"/>
      <c r="H163" s="1090"/>
      <c r="I163" s="1079"/>
      <c r="J163" s="1059"/>
      <c r="K163" s="1087"/>
      <c r="L163" s="1087"/>
    </row>
    <row r="164" spans="1:12" s="1022" customFormat="1" ht="12" customHeight="1">
      <c r="A164" s="1093"/>
      <c r="B164" s="1093"/>
      <c r="C164" s="1093"/>
      <c r="D164" s="1093"/>
      <c r="E164" s="1079"/>
      <c r="F164" s="1027" t="s">
        <v>1804</v>
      </c>
      <c r="G164" s="1028"/>
      <c r="H164" s="1090"/>
      <c r="I164" s="1079"/>
      <c r="J164" s="1059"/>
      <c r="K164" s="1087"/>
      <c r="L164" s="1087"/>
    </row>
    <row r="165" spans="1:12" s="1022" customFormat="1" ht="12" customHeight="1">
      <c r="A165" s="1093"/>
      <c r="B165" s="1093"/>
      <c r="C165" s="1093"/>
      <c r="D165" s="1093"/>
      <c r="E165" s="1079"/>
      <c r="F165" s="1027" t="s">
        <v>1805</v>
      </c>
      <c r="G165" s="1028"/>
      <c r="H165" s="1090"/>
      <c r="I165" s="1079"/>
      <c r="J165" s="1059"/>
      <c r="K165" s="1087"/>
      <c r="L165" s="1087"/>
    </row>
    <row r="166" spans="1:12" s="1022" customFormat="1" ht="12" customHeight="1">
      <c r="A166" s="1093"/>
      <c r="B166" s="1093"/>
      <c r="C166" s="1093"/>
      <c r="D166" s="1093"/>
      <c r="E166" s="1079"/>
      <c r="F166" s="1027" t="s">
        <v>1806</v>
      </c>
      <c r="G166" s="1028"/>
      <c r="H166" s="1090"/>
      <c r="I166" s="1079"/>
      <c r="J166" s="1059"/>
      <c r="K166" s="1087"/>
      <c r="L166" s="1087"/>
    </row>
    <row r="167" spans="1:12" s="1022" customFormat="1" ht="12" customHeight="1">
      <c r="A167" s="1093"/>
      <c r="B167" s="1093"/>
      <c r="C167" s="1093"/>
      <c r="D167" s="1093"/>
      <c r="E167" s="1079"/>
      <c r="F167" s="1027" t="s">
        <v>1807</v>
      </c>
      <c r="G167" s="1028"/>
      <c r="H167" s="1090"/>
      <c r="I167" s="1079"/>
      <c r="J167" s="1059"/>
      <c r="K167" s="1087"/>
      <c r="L167" s="1087"/>
    </row>
    <row r="168" spans="1:12" s="1022" customFormat="1" ht="12" customHeight="1">
      <c r="A168" s="1093"/>
      <c r="B168" s="1093"/>
      <c r="C168" s="1093"/>
      <c r="D168" s="1093"/>
      <c r="E168" s="1079"/>
      <c r="F168" s="1027" t="s">
        <v>1808</v>
      </c>
      <c r="G168" s="1028"/>
      <c r="H168" s="1090"/>
      <c r="I168" s="1079"/>
      <c r="J168" s="1059"/>
      <c r="K168" s="1087"/>
      <c r="L168" s="1087"/>
    </row>
    <row r="169" spans="1:12" s="1022" customFormat="1" ht="12" customHeight="1">
      <c r="A169" s="1093"/>
      <c r="B169" s="1093"/>
      <c r="C169" s="1093"/>
      <c r="D169" s="1093"/>
      <c r="E169" s="1080"/>
      <c r="F169" s="1027" t="s">
        <v>1809</v>
      </c>
      <c r="G169" s="1028"/>
      <c r="H169" s="1091"/>
      <c r="I169" s="1080"/>
      <c r="J169" s="1060"/>
      <c r="K169" s="1087"/>
      <c r="L169" s="1087"/>
    </row>
    <row r="170" spans="1:12" s="1022" customFormat="1" ht="12" customHeight="1">
      <c r="A170" s="1093"/>
      <c r="B170" s="1093"/>
      <c r="C170" s="1093"/>
      <c r="D170" s="1093"/>
      <c r="E170" s="1078">
        <v>10</v>
      </c>
      <c r="F170" s="1027" t="s">
        <v>1810</v>
      </c>
      <c r="G170" s="1028"/>
      <c r="H170" s="1089" t="s">
        <v>1811</v>
      </c>
      <c r="I170" s="1092">
        <v>10</v>
      </c>
      <c r="J170" s="1095" t="s">
        <v>1637</v>
      </c>
      <c r="K170" s="1087"/>
      <c r="L170" s="1087"/>
    </row>
    <row r="171" spans="1:12" s="1022" customFormat="1" ht="12" customHeight="1">
      <c r="A171" s="1093"/>
      <c r="B171" s="1093"/>
      <c r="C171" s="1093"/>
      <c r="D171" s="1093"/>
      <c r="E171" s="1079"/>
      <c r="F171" s="1027" t="s">
        <v>1812</v>
      </c>
      <c r="G171" s="1028"/>
      <c r="H171" s="1090"/>
      <c r="I171" s="1093"/>
      <c r="J171" s="1096"/>
      <c r="K171" s="1087"/>
      <c r="L171" s="1087"/>
    </row>
    <row r="172" spans="1:12" s="1022" customFormat="1" ht="12" customHeight="1">
      <c r="A172" s="1093"/>
      <c r="B172" s="1093"/>
      <c r="C172" s="1093"/>
      <c r="D172" s="1093"/>
      <c r="E172" s="1079"/>
      <c r="F172" s="1027" t="s">
        <v>1813</v>
      </c>
      <c r="G172" s="1028"/>
      <c r="H172" s="1090"/>
      <c r="I172" s="1093"/>
      <c r="J172" s="1096"/>
      <c r="K172" s="1087"/>
      <c r="L172" s="1087"/>
    </row>
    <row r="173" spans="1:12" s="1022" customFormat="1" ht="12" customHeight="1">
      <c r="A173" s="1093"/>
      <c r="B173" s="1093"/>
      <c r="C173" s="1093"/>
      <c r="D173" s="1093"/>
      <c r="E173" s="1079"/>
      <c r="F173" s="1027" t="s">
        <v>1814</v>
      </c>
      <c r="G173" s="1028"/>
      <c r="H173" s="1090"/>
      <c r="I173" s="1093"/>
      <c r="J173" s="1096"/>
      <c r="K173" s="1087"/>
      <c r="L173" s="1087"/>
    </row>
    <row r="174" spans="1:12" s="1022" customFormat="1" ht="12" customHeight="1">
      <c r="A174" s="1093"/>
      <c r="B174" s="1093"/>
      <c r="C174" s="1093"/>
      <c r="D174" s="1093"/>
      <c r="E174" s="1079"/>
      <c r="F174" s="1027" t="s">
        <v>1815</v>
      </c>
      <c r="G174" s="1028"/>
      <c r="H174" s="1090"/>
      <c r="I174" s="1093"/>
      <c r="J174" s="1096"/>
      <c r="K174" s="1087"/>
      <c r="L174" s="1087"/>
    </row>
    <row r="175" spans="1:12" s="1022" customFormat="1" ht="12" customHeight="1">
      <c r="A175" s="1093"/>
      <c r="B175" s="1093"/>
      <c r="C175" s="1093"/>
      <c r="D175" s="1093"/>
      <c r="E175" s="1079"/>
      <c r="F175" s="1027" t="s">
        <v>1816</v>
      </c>
      <c r="G175" s="1028"/>
      <c r="H175" s="1090"/>
      <c r="I175" s="1093"/>
      <c r="J175" s="1096"/>
      <c r="K175" s="1087"/>
      <c r="L175" s="1087"/>
    </row>
    <row r="176" spans="1:12" s="1022" customFormat="1" ht="12" customHeight="1">
      <c r="A176" s="1093"/>
      <c r="B176" s="1093"/>
      <c r="C176" s="1093"/>
      <c r="D176" s="1093"/>
      <c r="E176" s="1079"/>
      <c r="F176" s="1027" t="s">
        <v>1817</v>
      </c>
      <c r="G176" s="1028"/>
      <c r="H176" s="1090"/>
      <c r="I176" s="1093"/>
      <c r="J176" s="1096"/>
      <c r="K176" s="1087"/>
      <c r="L176" s="1087"/>
    </row>
    <row r="177" spans="1:12" s="1022" customFormat="1" ht="12" customHeight="1">
      <c r="A177" s="1093"/>
      <c r="B177" s="1093"/>
      <c r="C177" s="1093"/>
      <c r="D177" s="1093"/>
      <c r="E177" s="1079"/>
      <c r="F177" s="1027" t="s">
        <v>1818</v>
      </c>
      <c r="G177" s="1028"/>
      <c r="H177" s="1090"/>
      <c r="I177" s="1093"/>
      <c r="J177" s="1096"/>
      <c r="K177" s="1087"/>
      <c r="L177" s="1087"/>
    </row>
    <row r="178" spans="1:12" s="1022" customFormat="1" ht="12" customHeight="1">
      <c r="A178" s="1093"/>
      <c r="B178" s="1093"/>
      <c r="C178" s="1093"/>
      <c r="D178" s="1093"/>
      <c r="E178" s="1079"/>
      <c r="F178" s="1027" t="s">
        <v>1819</v>
      </c>
      <c r="G178" s="1028"/>
      <c r="H178" s="1090"/>
      <c r="I178" s="1093"/>
      <c r="J178" s="1096"/>
      <c r="K178" s="1087"/>
      <c r="L178" s="1087"/>
    </row>
    <row r="179" spans="1:12" s="1022" customFormat="1" ht="12" customHeight="1">
      <c r="A179" s="1094"/>
      <c r="B179" s="1094"/>
      <c r="C179" s="1094"/>
      <c r="D179" s="1094"/>
      <c r="E179" s="1080"/>
      <c r="F179" s="1027" t="s">
        <v>1820</v>
      </c>
      <c r="G179" s="1028"/>
      <c r="H179" s="1091"/>
      <c r="I179" s="1094"/>
      <c r="J179" s="1097"/>
      <c r="K179" s="1088"/>
      <c r="L179" s="1088"/>
    </row>
    <row r="180" spans="1:12" ht="12" customHeight="1">
      <c r="A180" s="1019"/>
      <c r="B180" s="1019"/>
      <c r="C180" s="1019"/>
      <c r="D180" s="1019"/>
      <c r="E180" s="1019"/>
      <c r="G180" s="1038"/>
      <c r="H180" s="1039"/>
      <c r="I180" s="1019"/>
      <c r="J180" s="1040"/>
      <c r="K180" s="1041"/>
      <c r="L180" s="1040"/>
    </row>
  </sheetData>
  <mergeCells count="71">
    <mergeCell ref="A7:A8"/>
    <mergeCell ref="K7:K8"/>
    <mergeCell ref="E7:E8"/>
    <mergeCell ref="H7:I7"/>
    <mergeCell ref="F7:F8"/>
    <mergeCell ref="L7:L8"/>
    <mergeCell ref="D7:D8"/>
    <mergeCell ref="B7:B8"/>
    <mergeCell ref="A1:L1"/>
    <mergeCell ref="A2:L2"/>
    <mergeCell ref="A4:L4"/>
    <mergeCell ref="A5:L5"/>
    <mergeCell ref="A3:L3"/>
    <mergeCell ref="G7:G8"/>
    <mergeCell ref="C7:C8"/>
    <mergeCell ref="A10:A43"/>
    <mergeCell ref="B10:B43"/>
    <mergeCell ref="C10:C43"/>
    <mergeCell ref="D10:D43"/>
    <mergeCell ref="E10:E26"/>
    <mergeCell ref="H10:H26"/>
    <mergeCell ref="I10:I26"/>
    <mergeCell ref="J10:J26"/>
    <mergeCell ref="K10:K43"/>
    <mergeCell ref="L10:L43"/>
    <mergeCell ref="E27:E43"/>
    <mergeCell ref="H27:H43"/>
    <mergeCell ref="I27:I43"/>
    <mergeCell ref="J27:J43"/>
    <mergeCell ref="A56:A76"/>
    <mergeCell ref="B56:B76"/>
    <mergeCell ref="C56:C76"/>
    <mergeCell ref="D56:D76"/>
    <mergeCell ref="E56:E66"/>
    <mergeCell ref="H56:H66"/>
    <mergeCell ref="I56:I66"/>
    <mergeCell ref="J56:J66"/>
    <mergeCell ref="K56:K76"/>
    <mergeCell ref="L56:L76"/>
    <mergeCell ref="E67:E76"/>
    <mergeCell ref="H67:H76"/>
    <mergeCell ref="I67:I76"/>
    <mergeCell ref="J67:J76"/>
    <mergeCell ref="A109:A145"/>
    <mergeCell ref="B109:B145"/>
    <mergeCell ref="C109:C145"/>
    <mergeCell ref="D109:D145"/>
    <mergeCell ref="E109:E127"/>
    <mergeCell ref="H109:H127"/>
    <mergeCell ref="I109:I127"/>
    <mergeCell ref="J109:J127"/>
    <mergeCell ref="K109:K145"/>
    <mergeCell ref="L109:L145"/>
    <mergeCell ref="E128:E145"/>
    <mergeCell ref="H128:H145"/>
    <mergeCell ref="I128:I145"/>
    <mergeCell ref="J128:J145"/>
    <mergeCell ref="A160:A179"/>
    <mergeCell ref="B160:B179"/>
    <mergeCell ref="C160:C179"/>
    <mergeCell ref="D160:D179"/>
    <mergeCell ref="E160:E169"/>
    <mergeCell ref="H160:H169"/>
    <mergeCell ref="I160:I169"/>
    <mergeCell ref="J160:J169"/>
    <mergeCell ref="K160:K179"/>
    <mergeCell ref="L160:L179"/>
    <mergeCell ref="E170:E179"/>
    <mergeCell ref="H170:H179"/>
    <mergeCell ref="I170:I179"/>
    <mergeCell ref="J170:J179"/>
  </mergeCells>
  <printOptions horizontalCentered="1"/>
  <pageMargins left="0.2" right="0.2" top="0.6" bottom="0.57999999999999996" header="0.3" footer="0.3"/>
  <pageSetup paperSize="9" scale="55" orientation="landscape" r:id="rId1"/>
  <headerFooter>
    <oddHeader>&amp;RMaster Training Plan for Women Crews</oddHeader>
    <oddFooter>Page &amp;P of &amp;N</oddFooter>
  </headerFooter>
  <rowBreaks count="2" manualBreakCount="2">
    <brk id="54" max="16383" man="1"/>
    <brk id="122" max="16383" man="1"/>
  </rowBreaks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AL394"/>
  <sheetViews>
    <sheetView view="pageBreakPreview" topLeftCell="A365" zoomScaleSheetLayoutView="100" workbookViewId="0">
      <selection activeCell="K377" sqref="K377"/>
    </sheetView>
  </sheetViews>
  <sheetFormatPr defaultRowHeight="12.75"/>
  <cols>
    <col min="1" max="1" width="5.42578125" customWidth="1"/>
    <col min="2" max="2" width="11.85546875" customWidth="1"/>
    <col min="3" max="3" width="7.28515625" customWidth="1"/>
    <col min="4" max="4" width="5" customWidth="1"/>
    <col min="5" max="5" width="4.42578125" customWidth="1"/>
    <col min="6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3" width="4.85546875" customWidth="1"/>
    <col min="24" max="24" width="5" customWidth="1"/>
    <col min="25" max="25" width="5.42578125" customWidth="1"/>
    <col min="26" max="26" width="4.5703125" customWidth="1"/>
    <col min="27" max="27" width="5" customWidth="1"/>
    <col min="28" max="28" width="4.7109375" customWidth="1"/>
    <col min="29" max="29" width="3.85546875" customWidth="1"/>
    <col min="30" max="30" width="5.140625" customWidth="1"/>
    <col min="31" max="31" width="4.7109375" customWidth="1"/>
    <col min="32" max="32" width="4.85546875" customWidth="1"/>
    <col min="33" max="33" width="5.140625" customWidth="1"/>
    <col min="34" max="34" width="4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914"/>
      <c r="C6" s="914"/>
      <c r="D6" s="914"/>
      <c r="E6" s="914"/>
      <c r="F6" s="914"/>
      <c r="G6" s="914"/>
      <c r="H6" s="914"/>
      <c r="I6" s="914"/>
      <c r="J6" s="914"/>
      <c r="K6" s="914"/>
      <c r="L6" s="914"/>
      <c r="M6" s="914"/>
      <c r="N6" s="914"/>
      <c r="O6" s="914"/>
      <c r="P6" s="914"/>
      <c r="Q6" s="914"/>
      <c r="R6" s="914"/>
      <c r="S6" s="914"/>
      <c r="T6" s="914"/>
      <c r="U6" s="914"/>
      <c r="V6" s="914"/>
      <c r="W6" s="914"/>
      <c r="X6" s="914"/>
      <c r="Y6" s="914"/>
      <c r="Z6" s="914"/>
      <c r="AA6" s="914"/>
      <c r="AB6" s="914"/>
      <c r="AC6" s="914"/>
      <c r="AD6" s="914"/>
      <c r="AE6" s="914"/>
      <c r="AF6" s="914"/>
      <c r="AG6" s="914"/>
      <c r="AH6" s="914"/>
    </row>
    <row r="7" spans="1:38" s="966" customFormat="1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277" t="s">
        <v>129</v>
      </c>
      <c r="B8" s="1280" t="s">
        <v>1610</v>
      </c>
      <c r="C8" s="969" t="s">
        <v>1618</v>
      </c>
      <c r="D8" s="1276" t="s">
        <v>1619</v>
      </c>
      <c r="E8" s="1276"/>
      <c r="F8" s="1276"/>
      <c r="G8" s="1276"/>
      <c r="H8" s="1276"/>
      <c r="I8" s="1276"/>
      <c r="J8" s="1276"/>
      <c r="K8" s="1276"/>
      <c r="L8" s="1276"/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/>
      <c r="X8" s="1276"/>
      <c r="Y8" s="1276"/>
      <c r="Z8" s="1276"/>
      <c r="AA8" s="1276"/>
      <c r="AB8" s="1276"/>
      <c r="AC8" s="1276"/>
      <c r="AD8" s="1276"/>
      <c r="AE8" s="1276"/>
      <c r="AF8" s="1276"/>
      <c r="AG8" s="1276"/>
      <c r="AH8" s="1276"/>
    </row>
    <row r="9" spans="1:38" ht="15" customHeight="1">
      <c r="A9" s="1278"/>
      <c r="B9" s="1281"/>
      <c r="C9" s="1141">
        <v>42309</v>
      </c>
      <c r="D9" s="894" t="s">
        <v>1611</v>
      </c>
      <c r="E9" s="894" t="s">
        <v>1612</v>
      </c>
      <c r="F9" s="894" t="s">
        <v>1613</v>
      </c>
      <c r="G9" s="894" t="s">
        <v>1614</v>
      </c>
      <c r="H9" s="894" t="s">
        <v>1615</v>
      </c>
      <c r="I9" s="954" t="s">
        <v>1616</v>
      </c>
      <c r="J9" s="954" t="s">
        <v>1617</v>
      </c>
      <c r="K9" s="894" t="s">
        <v>1611</v>
      </c>
      <c r="L9" s="894" t="s">
        <v>1612</v>
      </c>
      <c r="M9" s="894" t="s">
        <v>1613</v>
      </c>
      <c r="N9" s="894" t="s">
        <v>1614</v>
      </c>
      <c r="O9" s="894" t="s">
        <v>1615</v>
      </c>
      <c r="P9" s="954" t="s">
        <v>1616</v>
      </c>
      <c r="Q9" s="954" t="s">
        <v>1617</v>
      </c>
      <c r="R9" s="894" t="s">
        <v>1611</v>
      </c>
      <c r="S9" s="894" t="s">
        <v>1612</v>
      </c>
      <c r="T9" s="894" t="s">
        <v>1613</v>
      </c>
      <c r="U9" s="894" t="s">
        <v>1614</v>
      </c>
      <c r="V9" s="894" t="s">
        <v>1615</v>
      </c>
      <c r="W9" s="954" t="s">
        <v>1616</v>
      </c>
      <c r="X9" s="954" t="s">
        <v>1617</v>
      </c>
      <c r="Y9" s="894" t="s">
        <v>1611</v>
      </c>
      <c r="Z9" s="894" t="s">
        <v>1612</v>
      </c>
      <c r="AA9" s="894" t="s">
        <v>1613</v>
      </c>
      <c r="AB9" s="894" t="s">
        <v>1614</v>
      </c>
      <c r="AC9" s="894" t="s">
        <v>1615</v>
      </c>
      <c r="AD9" s="954" t="s">
        <v>1616</v>
      </c>
      <c r="AE9" s="954" t="s">
        <v>1617</v>
      </c>
      <c r="AF9" s="894" t="s">
        <v>1611</v>
      </c>
      <c r="AG9" s="894" t="s">
        <v>1612</v>
      </c>
      <c r="AH9" s="894"/>
      <c r="AI9" s="893"/>
      <c r="AJ9" s="893"/>
      <c r="AK9" s="893"/>
      <c r="AL9" s="893"/>
    </row>
    <row r="10" spans="1:38" ht="15" customHeight="1">
      <c r="A10" s="1279"/>
      <c r="B10" s="1282"/>
      <c r="C10" s="1142"/>
      <c r="D10" s="895">
        <v>1</v>
      </c>
      <c r="E10" s="894">
        <v>2</v>
      </c>
      <c r="F10" s="894">
        <v>3</v>
      </c>
      <c r="G10" s="894">
        <v>4</v>
      </c>
      <c r="H10" s="894">
        <v>5</v>
      </c>
      <c r="I10" s="954">
        <v>6</v>
      </c>
      <c r="J10" s="954">
        <v>7</v>
      </c>
      <c r="K10" s="894">
        <v>8</v>
      </c>
      <c r="L10" s="894">
        <v>9</v>
      </c>
      <c r="M10" s="894">
        <v>10</v>
      </c>
      <c r="N10" s="894">
        <v>11</v>
      </c>
      <c r="O10" s="894">
        <v>12</v>
      </c>
      <c r="P10" s="954">
        <v>13</v>
      </c>
      <c r="Q10" s="954">
        <v>14</v>
      </c>
      <c r="R10" s="894">
        <v>15</v>
      </c>
      <c r="S10" s="894">
        <v>16</v>
      </c>
      <c r="T10" s="894">
        <v>17</v>
      </c>
      <c r="U10" s="894">
        <v>18</v>
      </c>
      <c r="V10" s="894">
        <v>19</v>
      </c>
      <c r="W10" s="954">
        <v>20</v>
      </c>
      <c r="X10" s="954">
        <v>21</v>
      </c>
      <c r="Y10" s="894">
        <v>22</v>
      </c>
      <c r="Z10" s="894">
        <v>23</v>
      </c>
      <c r="AA10" s="894">
        <v>24</v>
      </c>
      <c r="AB10" s="894">
        <v>25</v>
      </c>
      <c r="AC10" s="894">
        <v>26</v>
      </c>
      <c r="AD10" s="954">
        <v>27</v>
      </c>
      <c r="AE10" s="954">
        <v>28</v>
      </c>
      <c r="AF10" s="894">
        <v>29</v>
      </c>
      <c r="AG10" s="894">
        <v>30</v>
      </c>
      <c r="AH10" s="894"/>
      <c r="AI10" s="893"/>
      <c r="AJ10" s="893"/>
      <c r="AK10" s="893"/>
      <c r="AL10" s="893"/>
    </row>
    <row r="11" spans="1:38">
      <c r="A11" s="1136">
        <v>9</v>
      </c>
      <c r="B11" s="908" t="s">
        <v>1609</v>
      </c>
      <c r="C11" s="1127">
        <v>42309</v>
      </c>
      <c r="D11" s="911" t="s">
        <v>1653</v>
      </c>
      <c r="E11" s="900"/>
      <c r="F11" s="913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36"/>
      <c r="B12" s="908" t="s">
        <v>1622</v>
      </c>
      <c r="C12" s="1137"/>
      <c r="D12" s="913"/>
      <c r="E12" s="911" t="s">
        <v>1653</v>
      </c>
      <c r="F12" s="913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36"/>
      <c r="B13" s="908" t="s">
        <v>1623</v>
      </c>
      <c r="C13" s="1137"/>
      <c r="D13" s="913"/>
      <c r="E13" s="900"/>
      <c r="F13" s="911" t="s">
        <v>1653</v>
      </c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36"/>
      <c r="B14" s="908" t="s">
        <v>1624</v>
      </c>
      <c r="C14" s="1137"/>
      <c r="D14" s="913"/>
      <c r="E14" s="900"/>
      <c r="F14" s="913"/>
      <c r="G14" s="911" t="s">
        <v>1653</v>
      </c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36"/>
      <c r="B15" s="908" t="s">
        <v>1625</v>
      </c>
      <c r="C15" s="1137"/>
      <c r="D15" s="913"/>
      <c r="E15" s="900"/>
      <c r="F15" s="912"/>
      <c r="G15" s="912"/>
      <c r="H15" s="911" t="s">
        <v>1653</v>
      </c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36"/>
      <c r="B16" s="908" t="s">
        <v>1626</v>
      </c>
      <c r="C16" s="1137"/>
      <c r="D16" s="913"/>
      <c r="E16" s="900"/>
      <c r="F16" s="900"/>
      <c r="G16" s="900"/>
      <c r="H16" s="913"/>
      <c r="I16" s="900"/>
      <c r="J16" s="900"/>
      <c r="K16" s="911" t="s">
        <v>1653</v>
      </c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36"/>
      <c r="B17" s="908" t="s">
        <v>1627</v>
      </c>
      <c r="C17" s="1137"/>
      <c r="D17" s="912"/>
      <c r="E17" s="912"/>
      <c r="F17" s="912"/>
      <c r="G17" s="912"/>
      <c r="H17" s="912"/>
      <c r="I17" s="912"/>
      <c r="J17" s="912"/>
      <c r="K17" s="900"/>
      <c r="L17" s="911" t="s">
        <v>1653</v>
      </c>
      <c r="M17" s="900"/>
      <c r="N17" s="900"/>
      <c r="O17" s="900"/>
      <c r="P17" s="900"/>
      <c r="Q17" s="900"/>
      <c r="R17" s="912"/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36"/>
      <c r="B18" s="908" t="s">
        <v>1628</v>
      </c>
      <c r="C18" s="1137"/>
      <c r="D18" s="900"/>
      <c r="E18" s="900"/>
      <c r="F18" s="900"/>
      <c r="G18" s="900"/>
      <c r="H18" s="900"/>
      <c r="I18" s="900"/>
      <c r="J18" s="913"/>
      <c r="K18" s="900"/>
      <c r="L18" s="900"/>
      <c r="M18" s="911" t="s">
        <v>1653</v>
      </c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36"/>
      <c r="B19" s="908" t="s">
        <v>1629</v>
      </c>
      <c r="C19" s="1137"/>
      <c r="D19" s="912"/>
      <c r="E19" s="912"/>
      <c r="F19" s="912"/>
      <c r="G19" s="912"/>
      <c r="H19" s="912"/>
      <c r="I19" s="912"/>
      <c r="J19" s="912"/>
      <c r="K19" s="900"/>
      <c r="L19" s="900"/>
      <c r="M19" s="913"/>
      <c r="N19" s="911" t="s">
        <v>1653</v>
      </c>
      <c r="O19" s="900"/>
      <c r="P19" s="900"/>
      <c r="Q19" s="900"/>
      <c r="R19" s="900"/>
      <c r="S19" s="900"/>
      <c r="T19" s="912"/>
      <c r="U19" s="912"/>
      <c r="V19" s="912"/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36"/>
      <c r="B20" s="908" t="s">
        <v>1630</v>
      </c>
      <c r="C20" s="1137"/>
      <c r="D20" s="912"/>
      <c r="E20" s="912"/>
      <c r="F20" s="912"/>
      <c r="G20" s="912"/>
      <c r="H20" s="912"/>
      <c r="I20" s="912"/>
      <c r="J20" s="912"/>
      <c r="K20" s="912"/>
      <c r="L20" s="912"/>
      <c r="M20" s="913"/>
      <c r="N20" s="900"/>
      <c r="O20" s="911" t="s">
        <v>1653</v>
      </c>
      <c r="P20" s="900"/>
      <c r="Q20" s="900"/>
      <c r="R20" s="900"/>
      <c r="S20" s="900"/>
      <c r="T20" s="900"/>
      <c r="U20" s="900"/>
      <c r="V20" s="900"/>
      <c r="W20" s="900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36"/>
      <c r="B21" s="908" t="s">
        <v>1631</v>
      </c>
      <c r="C21" s="1137"/>
      <c r="D21" s="912"/>
      <c r="E21" s="912"/>
      <c r="F21" s="912"/>
      <c r="G21" s="912"/>
      <c r="H21" s="912"/>
      <c r="I21" s="912"/>
      <c r="J21" s="912"/>
      <c r="K21" s="912"/>
      <c r="L21" s="912"/>
      <c r="M21" s="900"/>
      <c r="N21" s="900"/>
      <c r="O21" s="913"/>
      <c r="P21" s="900"/>
      <c r="Q21" s="900"/>
      <c r="R21" s="911" t="s">
        <v>1653</v>
      </c>
      <c r="S21" s="900"/>
      <c r="T21" s="900"/>
      <c r="U21" s="912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</row>
    <row r="22" spans="1:34">
      <c r="A22" s="1136"/>
      <c r="B22" s="908" t="s">
        <v>1632</v>
      </c>
      <c r="C22" s="1137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00"/>
      <c r="Q22" s="900"/>
      <c r="R22" s="900"/>
      <c r="S22" s="911" t="s">
        <v>1653</v>
      </c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36"/>
      <c r="B23" s="908" t="s">
        <v>1633</v>
      </c>
      <c r="C23" s="1137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00"/>
      <c r="Q23" s="900"/>
      <c r="R23" s="900"/>
      <c r="S23" s="900"/>
      <c r="T23" s="911" t="s">
        <v>1653</v>
      </c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</row>
    <row r="24" spans="1:34">
      <c r="A24" s="1136"/>
      <c r="B24" s="908" t="s">
        <v>1644</v>
      </c>
      <c r="C24" s="1137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00"/>
      <c r="Q24" s="900"/>
      <c r="R24" s="900"/>
      <c r="S24" s="900"/>
      <c r="T24" s="913"/>
      <c r="U24" s="911" t="s">
        <v>1653</v>
      </c>
      <c r="V24" s="900"/>
      <c r="W24" s="900"/>
      <c r="X24" s="900"/>
      <c r="Y24" s="900"/>
      <c r="Z24" s="900"/>
      <c r="AA24" s="900"/>
      <c r="AB24" s="900"/>
      <c r="AC24" s="900"/>
      <c r="AD24" s="900"/>
      <c r="AE24" s="900"/>
      <c r="AF24" s="900"/>
      <c r="AG24" s="900"/>
      <c r="AH24" s="900"/>
    </row>
    <row r="25" spans="1:34">
      <c r="A25" s="1136"/>
      <c r="B25" s="908" t="s">
        <v>1645</v>
      </c>
      <c r="C25" s="1137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00"/>
      <c r="Q25" s="900"/>
      <c r="R25" s="900"/>
      <c r="S25" s="900"/>
      <c r="T25" s="913"/>
      <c r="U25" s="900"/>
      <c r="V25" s="911" t="s">
        <v>1653</v>
      </c>
      <c r="W25" s="900"/>
      <c r="X25" s="900"/>
      <c r="Y25" s="900"/>
      <c r="Z25" s="900"/>
      <c r="AA25" s="900"/>
      <c r="AB25" s="900"/>
      <c r="AC25" s="900"/>
      <c r="AD25" s="900"/>
      <c r="AE25" s="900"/>
      <c r="AF25" s="900"/>
      <c r="AG25" s="900"/>
      <c r="AH25" s="900"/>
    </row>
    <row r="26" spans="1:34">
      <c r="A26" s="1136"/>
      <c r="B26" s="908" t="s">
        <v>1646</v>
      </c>
      <c r="C26" s="1137"/>
      <c r="D26" s="900"/>
      <c r="E26" s="900"/>
      <c r="F26" s="900"/>
      <c r="G26" s="900"/>
      <c r="H26" s="900"/>
      <c r="I26" s="900"/>
      <c r="J26" s="900"/>
      <c r="K26" s="900"/>
      <c r="L26" s="900"/>
      <c r="M26" s="912"/>
      <c r="N26" s="912"/>
      <c r="O26" s="912"/>
      <c r="P26" s="900"/>
      <c r="Q26" s="900"/>
      <c r="R26" s="900"/>
      <c r="S26" s="900"/>
      <c r="T26" s="913"/>
      <c r="U26" s="900"/>
      <c r="V26" s="900"/>
      <c r="W26" s="900"/>
      <c r="X26" s="900"/>
      <c r="Y26" s="911" t="s">
        <v>1653</v>
      </c>
      <c r="Z26" s="900"/>
      <c r="AA26" s="900"/>
      <c r="AB26" s="900"/>
      <c r="AC26" s="900"/>
      <c r="AD26" s="900"/>
      <c r="AE26" s="900"/>
      <c r="AF26" s="900"/>
      <c r="AG26" s="900"/>
      <c r="AH26" s="900"/>
    </row>
    <row r="27" spans="1:34">
      <c r="A27" s="1136"/>
      <c r="B27" s="908" t="s">
        <v>1647</v>
      </c>
      <c r="C27" s="1138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3"/>
      <c r="R27" s="900"/>
      <c r="S27" s="900"/>
      <c r="T27" s="912"/>
      <c r="U27" s="900"/>
      <c r="V27" s="900"/>
      <c r="W27" s="912"/>
      <c r="X27" s="912"/>
      <c r="Y27" s="912"/>
      <c r="Z27" s="911" t="s">
        <v>1653</v>
      </c>
      <c r="AA27" s="900"/>
      <c r="AB27" s="912"/>
      <c r="AC27" s="912"/>
      <c r="AD27" s="912"/>
      <c r="AE27" s="912"/>
      <c r="AF27" s="912"/>
      <c r="AG27" s="912"/>
      <c r="AH27" s="912"/>
    </row>
    <row r="28" spans="1:34">
      <c r="A28" s="1114"/>
      <c r="B28" s="1140"/>
      <c r="C28" s="1127">
        <v>42339</v>
      </c>
      <c r="D28" s="894" t="s">
        <v>1613</v>
      </c>
      <c r="E28" s="894" t="s">
        <v>1614</v>
      </c>
      <c r="F28" s="894" t="s">
        <v>1615</v>
      </c>
      <c r="G28" s="954" t="s">
        <v>1616</v>
      </c>
      <c r="H28" s="954" t="s">
        <v>1617</v>
      </c>
      <c r="I28" s="894" t="s">
        <v>1611</v>
      </c>
      <c r="J28" s="894" t="s">
        <v>1612</v>
      </c>
      <c r="K28" s="894" t="s">
        <v>1613</v>
      </c>
      <c r="L28" s="894" t="s">
        <v>1614</v>
      </c>
      <c r="M28" s="894" t="s">
        <v>1615</v>
      </c>
      <c r="N28" s="954" t="s">
        <v>1616</v>
      </c>
      <c r="O28" s="954" t="s">
        <v>1617</v>
      </c>
      <c r="P28" s="894" t="s">
        <v>1611</v>
      </c>
      <c r="Q28" s="894" t="s">
        <v>1612</v>
      </c>
      <c r="R28" s="894" t="s">
        <v>1613</v>
      </c>
      <c r="S28" s="954" t="s">
        <v>1614</v>
      </c>
      <c r="T28" s="894" t="s">
        <v>1615</v>
      </c>
      <c r="U28" s="954" t="s">
        <v>1616</v>
      </c>
      <c r="V28" s="954" t="s">
        <v>1617</v>
      </c>
      <c r="W28" s="894" t="s">
        <v>1611</v>
      </c>
      <c r="X28" s="894" t="s">
        <v>1612</v>
      </c>
      <c r="Y28" s="894" t="s">
        <v>1613</v>
      </c>
      <c r="Z28" s="894" t="s">
        <v>1614</v>
      </c>
      <c r="AA28" s="954" t="s">
        <v>1615</v>
      </c>
      <c r="AB28" s="954" t="s">
        <v>1616</v>
      </c>
      <c r="AC28" s="954" t="s">
        <v>1617</v>
      </c>
      <c r="AD28" s="894" t="s">
        <v>1611</v>
      </c>
      <c r="AE28" s="894" t="s">
        <v>1612</v>
      </c>
      <c r="AF28" s="894" t="s">
        <v>1613</v>
      </c>
      <c r="AG28" s="894" t="s">
        <v>1614</v>
      </c>
      <c r="AH28" s="894" t="s">
        <v>1615</v>
      </c>
    </row>
    <row r="29" spans="1:34">
      <c r="A29" s="1116"/>
      <c r="B29" s="1138"/>
      <c r="C29" s="1138"/>
      <c r="D29" s="895">
        <v>1</v>
      </c>
      <c r="E29" s="894">
        <v>2</v>
      </c>
      <c r="F29" s="894">
        <v>3</v>
      </c>
      <c r="G29" s="954">
        <v>4</v>
      </c>
      <c r="H29" s="954">
        <v>5</v>
      </c>
      <c r="I29" s="894">
        <v>6</v>
      </c>
      <c r="J29" s="894">
        <v>7</v>
      </c>
      <c r="K29" s="894">
        <v>8</v>
      </c>
      <c r="L29" s="894">
        <v>9</v>
      </c>
      <c r="M29" s="894">
        <v>10</v>
      </c>
      <c r="N29" s="954">
        <v>11</v>
      </c>
      <c r="O29" s="954">
        <v>12</v>
      </c>
      <c r="P29" s="894">
        <v>13</v>
      </c>
      <c r="Q29" s="894">
        <v>14</v>
      </c>
      <c r="R29" s="894">
        <v>15</v>
      </c>
      <c r="S29" s="954">
        <v>16</v>
      </c>
      <c r="T29" s="894">
        <v>17</v>
      </c>
      <c r="U29" s="954">
        <v>18</v>
      </c>
      <c r="V29" s="954">
        <v>19</v>
      </c>
      <c r="W29" s="894">
        <v>20</v>
      </c>
      <c r="X29" s="894">
        <v>21</v>
      </c>
      <c r="Y29" s="894">
        <v>22</v>
      </c>
      <c r="Z29" s="894">
        <v>23</v>
      </c>
      <c r="AA29" s="954">
        <v>24</v>
      </c>
      <c r="AB29" s="954">
        <v>25</v>
      </c>
      <c r="AC29" s="954">
        <v>26</v>
      </c>
      <c r="AD29" s="894">
        <v>27</v>
      </c>
      <c r="AE29" s="894">
        <v>28</v>
      </c>
      <c r="AF29" s="894">
        <v>29</v>
      </c>
      <c r="AG29" s="894">
        <v>30</v>
      </c>
      <c r="AH29" s="894">
        <v>31</v>
      </c>
    </row>
    <row r="30" spans="1:34">
      <c r="A30" s="1124">
        <v>10</v>
      </c>
      <c r="B30" s="908" t="s">
        <v>1609</v>
      </c>
      <c r="C30" s="1127">
        <v>42339</v>
      </c>
      <c r="D30" s="911" t="s">
        <v>1654</v>
      </c>
      <c r="E30" s="913"/>
      <c r="F30" s="900"/>
      <c r="G30" s="900"/>
      <c r="H30" s="900"/>
      <c r="I30" s="912"/>
      <c r="J30" s="912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24"/>
      <c r="B31" s="908" t="s">
        <v>1622</v>
      </c>
      <c r="C31" s="1137"/>
      <c r="D31" s="913"/>
      <c r="E31" s="911" t="s">
        <v>1654</v>
      </c>
      <c r="F31" s="900"/>
      <c r="G31" s="900"/>
      <c r="H31" s="900"/>
      <c r="I31" s="900"/>
      <c r="J31" s="900"/>
      <c r="K31" s="900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24"/>
      <c r="B32" s="908" t="s">
        <v>1623</v>
      </c>
      <c r="C32" s="1137"/>
      <c r="D32" s="913"/>
      <c r="E32" s="900"/>
      <c r="F32" s="911" t="s">
        <v>1654</v>
      </c>
      <c r="G32" s="900"/>
      <c r="H32" s="900"/>
      <c r="I32" s="900"/>
      <c r="J32" s="900"/>
      <c r="K32" s="900"/>
      <c r="L32" s="912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24"/>
      <c r="B33" s="908" t="s">
        <v>1624</v>
      </c>
      <c r="C33" s="1137"/>
      <c r="D33" s="913"/>
      <c r="E33" s="900"/>
      <c r="F33" s="900"/>
      <c r="G33" s="913"/>
      <c r="H33" s="900"/>
      <c r="I33" s="911" t="s">
        <v>1654</v>
      </c>
      <c r="J33" s="900"/>
      <c r="K33" s="900"/>
      <c r="L33" s="912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24"/>
      <c r="B34" s="908" t="s">
        <v>1625</v>
      </c>
      <c r="C34" s="1137"/>
      <c r="D34" s="912"/>
      <c r="E34" s="912"/>
      <c r="F34" s="912"/>
      <c r="G34" s="913"/>
      <c r="H34" s="900"/>
      <c r="I34" s="900"/>
      <c r="J34" s="911" t="s">
        <v>1654</v>
      </c>
      <c r="K34" s="900"/>
      <c r="L34" s="912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24"/>
      <c r="B35" s="908" t="s">
        <v>1626</v>
      </c>
      <c r="C35" s="1137"/>
      <c r="D35" s="912"/>
      <c r="E35" s="912"/>
      <c r="F35" s="912"/>
      <c r="G35" s="912"/>
      <c r="H35" s="912"/>
      <c r="I35" s="912"/>
      <c r="J35" s="900"/>
      <c r="K35" s="911" t="s">
        <v>1654</v>
      </c>
      <c r="L35" s="900"/>
      <c r="M35" s="900"/>
      <c r="N35" s="912"/>
      <c r="O35" s="912"/>
      <c r="P35" s="912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24"/>
      <c r="B36" s="908" t="s">
        <v>1627</v>
      </c>
      <c r="C36" s="1137"/>
      <c r="D36" s="912"/>
      <c r="E36" s="912"/>
      <c r="F36" s="912"/>
      <c r="G36" s="912"/>
      <c r="H36" s="912"/>
      <c r="I36" s="912"/>
      <c r="J36" s="912"/>
      <c r="K36" s="913"/>
      <c r="L36" s="911" t="s">
        <v>1654</v>
      </c>
      <c r="M36" s="900"/>
      <c r="N36" s="912"/>
      <c r="O36" s="912"/>
      <c r="P36" s="912"/>
      <c r="Q36" s="912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24"/>
      <c r="B37" s="908" t="s">
        <v>1628</v>
      </c>
      <c r="C37" s="1137"/>
      <c r="D37" s="912"/>
      <c r="E37" s="912"/>
      <c r="F37" s="912"/>
      <c r="G37" s="912"/>
      <c r="H37" s="912"/>
      <c r="I37" s="912"/>
      <c r="J37" s="912"/>
      <c r="K37" s="913"/>
      <c r="L37" s="900"/>
      <c r="M37" s="911" t="s">
        <v>1654</v>
      </c>
      <c r="N37" s="912"/>
      <c r="O37" s="912"/>
      <c r="P37" s="912"/>
      <c r="Q37" s="912"/>
      <c r="R37" s="912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24"/>
      <c r="B38" s="908" t="s">
        <v>1629</v>
      </c>
      <c r="C38" s="1137"/>
      <c r="D38" s="912"/>
      <c r="E38" s="912"/>
      <c r="F38" s="912"/>
      <c r="G38" s="912"/>
      <c r="H38" s="912"/>
      <c r="I38" s="912"/>
      <c r="J38" s="912"/>
      <c r="K38" s="913"/>
      <c r="L38" s="900"/>
      <c r="M38" s="900"/>
      <c r="N38" s="912"/>
      <c r="O38" s="912"/>
      <c r="P38" s="911" t="s">
        <v>1654</v>
      </c>
      <c r="Q38" s="912"/>
      <c r="R38" s="900"/>
      <c r="S38" s="912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24"/>
      <c r="B39" s="908" t="s">
        <v>1630</v>
      </c>
      <c r="C39" s="1137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  <c r="O39" s="912"/>
      <c r="P39" s="912"/>
      <c r="Q39" s="911" t="s">
        <v>1654</v>
      </c>
      <c r="R39" s="900"/>
      <c r="S39" s="900"/>
      <c r="T39" s="913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24"/>
      <c r="B40" s="908" t="s">
        <v>1631</v>
      </c>
      <c r="C40" s="1137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  <c r="O40" s="912"/>
      <c r="P40" s="912"/>
      <c r="Q40" s="912"/>
      <c r="R40" s="911" t="s">
        <v>1654</v>
      </c>
      <c r="S40" s="900"/>
      <c r="T40" s="900"/>
      <c r="U40" s="912"/>
      <c r="V40" s="912"/>
      <c r="W40" s="912"/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24"/>
      <c r="B41" s="908" t="s">
        <v>1632</v>
      </c>
      <c r="C41" s="1137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2"/>
      <c r="P41" s="912"/>
      <c r="Q41" s="912"/>
      <c r="R41" s="900"/>
      <c r="S41" s="900"/>
      <c r="T41" s="900"/>
      <c r="U41" s="912"/>
      <c r="V41" s="912"/>
      <c r="W41" s="911" t="s">
        <v>1654</v>
      </c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24"/>
      <c r="B42" s="908" t="s">
        <v>1633</v>
      </c>
      <c r="C42" s="1137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2"/>
      <c r="P42" s="912"/>
      <c r="Q42" s="912"/>
      <c r="R42" s="900"/>
      <c r="S42" s="900"/>
      <c r="T42" s="900"/>
      <c r="U42" s="912"/>
      <c r="V42" s="912"/>
      <c r="W42" s="912"/>
      <c r="X42" s="911" t="s">
        <v>1654</v>
      </c>
      <c r="Y42" s="912"/>
      <c r="Z42" s="912"/>
      <c r="AA42" s="912"/>
      <c r="AB42" s="912"/>
      <c r="AC42" s="912"/>
      <c r="AD42" s="912"/>
      <c r="AE42" s="912"/>
      <c r="AF42" s="912"/>
      <c r="AG42" s="912"/>
      <c r="AH42" s="912"/>
    </row>
    <row r="43" spans="1:34">
      <c r="A43" s="1124"/>
      <c r="B43" s="908" t="s">
        <v>1644</v>
      </c>
      <c r="C43" s="1137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2"/>
      <c r="P43" s="912"/>
      <c r="Q43" s="912"/>
      <c r="R43" s="900"/>
      <c r="S43" s="900"/>
      <c r="T43" s="900"/>
      <c r="U43" s="912"/>
      <c r="V43" s="912"/>
      <c r="W43" s="912"/>
      <c r="X43" s="912"/>
      <c r="Y43" s="911" t="s">
        <v>1654</v>
      </c>
      <c r="Z43" s="912"/>
      <c r="AA43" s="912"/>
      <c r="AB43" s="912"/>
      <c r="AC43" s="912"/>
      <c r="AD43" s="912"/>
      <c r="AE43" s="912"/>
      <c r="AF43" s="912"/>
      <c r="AG43" s="912"/>
      <c r="AH43" s="912"/>
    </row>
    <row r="44" spans="1:34">
      <c r="A44" s="1124"/>
      <c r="B44" s="908" t="s">
        <v>1645</v>
      </c>
      <c r="C44" s="1137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2"/>
      <c r="P44" s="912"/>
      <c r="Q44" s="912"/>
      <c r="R44" s="900"/>
      <c r="S44" s="900"/>
      <c r="T44" s="900"/>
      <c r="U44" s="912"/>
      <c r="V44" s="912"/>
      <c r="W44" s="912"/>
      <c r="X44" s="912"/>
      <c r="Y44" s="912"/>
      <c r="Z44" s="911" t="s">
        <v>1654</v>
      </c>
      <c r="AA44" s="912"/>
      <c r="AB44" s="912"/>
      <c r="AC44" s="912"/>
      <c r="AD44" s="912"/>
      <c r="AE44" s="912"/>
      <c r="AF44" s="912"/>
      <c r="AG44" s="912"/>
      <c r="AH44" s="912"/>
    </row>
    <row r="45" spans="1:34">
      <c r="A45" s="1124"/>
      <c r="B45" s="908" t="s">
        <v>1646</v>
      </c>
      <c r="C45" s="1137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00"/>
      <c r="S45" s="900"/>
      <c r="T45" s="900"/>
      <c r="U45" s="912"/>
      <c r="V45" s="912"/>
      <c r="W45" s="912"/>
      <c r="X45" s="912"/>
      <c r="Y45" s="912"/>
      <c r="Z45" s="912"/>
      <c r="AA45" s="912"/>
      <c r="AB45" s="912"/>
      <c r="AC45" s="912"/>
      <c r="AD45" s="911" t="s">
        <v>1654</v>
      </c>
      <c r="AE45" s="912"/>
      <c r="AF45" s="912"/>
      <c r="AG45" s="912"/>
      <c r="AH45" s="912"/>
    </row>
    <row r="46" spans="1:34">
      <c r="A46" s="1124"/>
      <c r="B46" s="908" t="s">
        <v>1647</v>
      </c>
      <c r="C46" s="1138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00"/>
      <c r="T46" s="900"/>
      <c r="U46" s="912"/>
      <c r="V46" s="912"/>
      <c r="W46" s="912"/>
      <c r="X46" s="912"/>
      <c r="Y46" s="912"/>
      <c r="Z46" s="912"/>
      <c r="AA46" s="912"/>
      <c r="AB46" s="912"/>
      <c r="AC46" s="912"/>
      <c r="AD46" s="912"/>
      <c r="AE46" s="911" t="s">
        <v>1654</v>
      </c>
      <c r="AF46" s="912"/>
      <c r="AG46" s="912"/>
      <c r="AH46" s="912"/>
    </row>
    <row r="47" spans="1:34">
      <c r="B47" s="247" t="s">
        <v>1689</v>
      </c>
      <c r="C47" s="896"/>
    </row>
    <row r="48" spans="1:34">
      <c r="B48" s="247"/>
      <c r="C48" s="896"/>
    </row>
    <row r="49" spans="1:38">
      <c r="B49" s="247"/>
      <c r="C49" s="896"/>
    </row>
    <row r="50" spans="1:38">
      <c r="B50" s="247"/>
      <c r="C50" s="896"/>
    </row>
    <row r="51" spans="1:38">
      <c r="B51" s="247"/>
      <c r="C51" s="896"/>
    </row>
    <row r="52" spans="1:38" ht="15.75">
      <c r="A52" s="1117" t="s">
        <v>3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8" ht="15.75">
      <c r="A53" s="1117" t="s">
        <v>1586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17"/>
      <c r="W53" s="1117"/>
      <c r="X53" s="1117"/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</row>
    <row r="54" spans="1:38" ht="18">
      <c r="A54" s="1118" t="s">
        <v>1666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8" ht="18">
      <c r="A55" s="1118" t="s">
        <v>1587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8" ht="18">
      <c r="A56" s="1118" t="s">
        <v>1667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8" ht="15.75">
      <c r="A57" s="915" t="s">
        <v>1608</v>
      </c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914"/>
      <c r="V57" s="914"/>
      <c r="W57" s="914"/>
      <c r="X57" s="914"/>
      <c r="Y57" s="914"/>
      <c r="Z57" s="914"/>
      <c r="AA57" s="914"/>
      <c r="AB57" s="914"/>
      <c r="AC57" s="914"/>
      <c r="AD57" s="914"/>
      <c r="AE57" s="914"/>
      <c r="AF57" s="914"/>
      <c r="AG57" s="914"/>
      <c r="AH57" s="914"/>
    </row>
    <row r="58" spans="1:38" s="966" customFormat="1" ht="18">
      <c r="A58" s="967" t="s">
        <v>1679</v>
      </c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  <c r="AB58" s="965"/>
      <c r="AC58" s="965"/>
      <c r="AD58" s="965"/>
      <c r="AE58" s="965"/>
      <c r="AF58" s="965"/>
      <c r="AG58" s="965"/>
      <c r="AH58" s="965"/>
    </row>
    <row r="59" spans="1:38">
      <c r="A59" s="1277" t="s">
        <v>129</v>
      </c>
      <c r="B59" s="1280" t="s">
        <v>1610</v>
      </c>
      <c r="C59" s="969" t="s">
        <v>1618</v>
      </c>
      <c r="D59" s="1276" t="s">
        <v>1619</v>
      </c>
      <c r="E59" s="1276"/>
      <c r="F59" s="1276"/>
      <c r="G59" s="1276"/>
      <c r="H59" s="1276"/>
      <c r="I59" s="1276"/>
      <c r="J59" s="1276"/>
      <c r="K59" s="1276"/>
      <c r="L59" s="1276"/>
      <c r="M59" s="1276"/>
      <c r="N59" s="1276"/>
      <c r="O59" s="1276"/>
      <c r="P59" s="1276"/>
      <c r="Q59" s="1276"/>
      <c r="R59" s="1276"/>
      <c r="S59" s="1276"/>
      <c r="T59" s="1276"/>
      <c r="U59" s="1276"/>
      <c r="V59" s="1276"/>
      <c r="W59" s="1276"/>
      <c r="X59" s="1276"/>
      <c r="Y59" s="1276"/>
      <c r="Z59" s="1276"/>
      <c r="AA59" s="1276"/>
      <c r="AB59" s="1276"/>
      <c r="AC59" s="1276"/>
      <c r="AD59" s="1276"/>
      <c r="AE59" s="1276"/>
      <c r="AF59" s="1276"/>
      <c r="AG59" s="1276"/>
      <c r="AH59" s="1276"/>
    </row>
    <row r="60" spans="1:38" ht="15" customHeight="1">
      <c r="A60" s="1278"/>
      <c r="B60" s="1281"/>
      <c r="C60" s="1141">
        <v>42309</v>
      </c>
      <c r="D60" s="894" t="s">
        <v>1611</v>
      </c>
      <c r="E60" s="894" t="s">
        <v>1612</v>
      </c>
      <c r="F60" s="894" t="s">
        <v>1613</v>
      </c>
      <c r="G60" s="894" t="s">
        <v>1614</v>
      </c>
      <c r="H60" s="894" t="s">
        <v>1615</v>
      </c>
      <c r="I60" s="954" t="s">
        <v>1616</v>
      </c>
      <c r="J60" s="954" t="s">
        <v>1617</v>
      </c>
      <c r="K60" s="894" t="s">
        <v>1611</v>
      </c>
      <c r="L60" s="894" t="s">
        <v>1612</v>
      </c>
      <c r="M60" s="894" t="s">
        <v>1613</v>
      </c>
      <c r="N60" s="894" t="s">
        <v>1614</v>
      </c>
      <c r="O60" s="894" t="s">
        <v>1615</v>
      </c>
      <c r="P60" s="954" t="s">
        <v>1616</v>
      </c>
      <c r="Q60" s="954" t="s">
        <v>1617</v>
      </c>
      <c r="R60" s="894" t="s">
        <v>1611</v>
      </c>
      <c r="S60" s="894" t="s">
        <v>1612</v>
      </c>
      <c r="T60" s="894" t="s">
        <v>1613</v>
      </c>
      <c r="U60" s="894" t="s">
        <v>1614</v>
      </c>
      <c r="V60" s="894" t="s">
        <v>1615</v>
      </c>
      <c r="W60" s="954" t="s">
        <v>1616</v>
      </c>
      <c r="X60" s="954" t="s">
        <v>1617</v>
      </c>
      <c r="Y60" s="894" t="s">
        <v>1611</v>
      </c>
      <c r="Z60" s="894" t="s">
        <v>1612</v>
      </c>
      <c r="AA60" s="894" t="s">
        <v>1613</v>
      </c>
      <c r="AB60" s="894" t="s">
        <v>1614</v>
      </c>
      <c r="AC60" s="894" t="s">
        <v>1615</v>
      </c>
      <c r="AD60" s="954" t="s">
        <v>1616</v>
      </c>
      <c r="AE60" s="954" t="s">
        <v>1617</v>
      </c>
      <c r="AF60" s="894" t="s">
        <v>1611</v>
      </c>
      <c r="AG60" s="894" t="s">
        <v>1612</v>
      </c>
      <c r="AH60" s="894"/>
      <c r="AI60" s="893"/>
      <c r="AJ60" s="893"/>
      <c r="AK60" s="893"/>
      <c r="AL60" s="893"/>
    </row>
    <row r="61" spans="1:38" ht="15" customHeight="1">
      <c r="A61" s="1279"/>
      <c r="B61" s="1282"/>
      <c r="C61" s="1142"/>
      <c r="D61" s="895">
        <v>1</v>
      </c>
      <c r="E61" s="894">
        <v>2</v>
      </c>
      <c r="F61" s="894">
        <v>3</v>
      </c>
      <c r="G61" s="894">
        <v>4</v>
      </c>
      <c r="H61" s="894">
        <v>5</v>
      </c>
      <c r="I61" s="954">
        <v>6</v>
      </c>
      <c r="J61" s="954">
        <v>7</v>
      </c>
      <c r="K61" s="894">
        <v>8</v>
      </c>
      <c r="L61" s="894">
        <v>9</v>
      </c>
      <c r="M61" s="894">
        <v>10</v>
      </c>
      <c r="N61" s="894">
        <v>11</v>
      </c>
      <c r="O61" s="894">
        <v>12</v>
      </c>
      <c r="P61" s="954">
        <v>13</v>
      </c>
      <c r="Q61" s="954">
        <v>14</v>
      </c>
      <c r="R61" s="894">
        <v>15</v>
      </c>
      <c r="S61" s="894">
        <v>16</v>
      </c>
      <c r="T61" s="894">
        <v>17</v>
      </c>
      <c r="U61" s="894">
        <v>18</v>
      </c>
      <c r="V61" s="894">
        <v>19</v>
      </c>
      <c r="W61" s="954">
        <v>20</v>
      </c>
      <c r="X61" s="954">
        <v>21</v>
      </c>
      <c r="Y61" s="894">
        <v>22</v>
      </c>
      <c r="Z61" s="894">
        <v>23</v>
      </c>
      <c r="AA61" s="894">
        <v>24</v>
      </c>
      <c r="AB61" s="894">
        <v>25</v>
      </c>
      <c r="AC61" s="894">
        <v>26</v>
      </c>
      <c r="AD61" s="954">
        <v>27</v>
      </c>
      <c r="AE61" s="954">
        <v>28</v>
      </c>
      <c r="AF61" s="894">
        <v>29</v>
      </c>
      <c r="AG61" s="894">
        <v>30</v>
      </c>
      <c r="AH61" s="894"/>
      <c r="AI61" s="893"/>
      <c r="AJ61" s="893"/>
      <c r="AK61" s="893"/>
      <c r="AL61" s="893"/>
    </row>
    <row r="62" spans="1:38">
      <c r="A62" s="1136">
        <v>9</v>
      </c>
      <c r="B62" s="908" t="s">
        <v>1609</v>
      </c>
      <c r="C62" s="1127">
        <v>42309</v>
      </c>
      <c r="D62" s="911" t="s">
        <v>1653</v>
      </c>
      <c r="E62" s="900"/>
      <c r="F62" s="913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8">
      <c r="A63" s="1136"/>
      <c r="B63" s="908" t="s">
        <v>1622</v>
      </c>
      <c r="C63" s="1137"/>
      <c r="D63" s="913"/>
      <c r="E63" s="911" t="s">
        <v>1653</v>
      </c>
      <c r="F63" s="913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8">
      <c r="A64" s="1136"/>
      <c r="B64" s="908" t="s">
        <v>1623</v>
      </c>
      <c r="C64" s="1137"/>
      <c r="D64" s="913"/>
      <c r="E64" s="900"/>
      <c r="F64" s="911" t="s">
        <v>1653</v>
      </c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  <c r="AI64" s="661"/>
      <c r="AJ64" s="661"/>
      <c r="AK64" s="661"/>
      <c r="AL64" s="661"/>
    </row>
    <row r="65" spans="1:38">
      <c r="A65" s="1136"/>
      <c r="B65" s="908" t="s">
        <v>1624</v>
      </c>
      <c r="C65" s="1137"/>
      <c r="D65" s="913"/>
      <c r="E65" s="900"/>
      <c r="F65" s="913"/>
      <c r="G65" s="911" t="s">
        <v>1653</v>
      </c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  <c r="AI65" s="661"/>
      <c r="AJ65" s="661"/>
      <c r="AK65" s="661"/>
      <c r="AL65" s="661"/>
    </row>
    <row r="66" spans="1:38">
      <c r="A66" s="1136"/>
      <c r="B66" s="908" t="s">
        <v>1625</v>
      </c>
      <c r="C66" s="1137"/>
      <c r="D66" s="913"/>
      <c r="E66" s="900"/>
      <c r="F66" s="912"/>
      <c r="G66" s="912"/>
      <c r="H66" s="911" t="s">
        <v>1653</v>
      </c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  <c r="AI66" s="661"/>
      <c r="AJ66" s="661"/>
      <c r="AK66" s="661"/>
      <c r="AL66" s="661"/>
    </row>
    <row r="67" spans="1:38">
      <c r="A67" s="1136"/>
      <c r="B67" s="908" t="s">
        <v>1626</v>
      </c>
      <c r="C67" s="1137"/>
      <c r="D67" s="913"/>
      <c r="E67" s="900"/>
      <c r="F67" s="900"/>
      <c r="G67" s="900"/>
      <c r="H67" s="913"/>
      <c r="I67" s="900"/>
      <c r="J67" s="900"/>
      <c r="K67" s="911" t="s">
        <v>1653</v>
      </c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900"/>
      <c r="AF67" s="900"/>
      <c r="AG67" s="900"/>
      <c r="AH67" s="900"/>
    </row>
    <row r="68" spans="1:38">
      <c r="A68" s="1136"/>
      <c r="B68" s="908" t="s">
        <v>1627</v>
      </c>
      <c r="C68" s="1137"/>
      <c r="D68" s="912"/>
      <c r="E68" s="912"/>
      <c r="F68" s="912"/>
      <c r="G68" s="912"/>
      <c r="H68" s="912"/>
      <c r="I68" s="912"/>
      <c r="J68" s="912"/>
      <c r="K68" s="900"/>
      <c r="L68" s="911" t="s">
        <v>1653</v>
      </c>
      <c r="M68" s="900"/>
      <c r="N68" s="900"/>
      <c r="O68" s="900"/>
      <c r="P68" s="900"/>
      <c r="Q68" s="900"/>
      <c r="R68" s="912"/>
      <c r="S68" s="912"/>
      <c r="T68" s="912"/>
      <c r="U68" s="912"/>
      <c r="V68" s="912"/>
      <c r="W68" s="912"/>
      <c r="X68" s="912"/>
      <c r="Y68" s="912"/>
      <c r="Z68" s="912"/>
      <c r="AA68" s="912"/>
      <c r="AB68" s="912"/>
      <c r="AC68" s="912"/>
      <c r="AD68" s="912"/>
      <c r="AE68" s="912"/>
      <c r="AF68" s="912"/>
      <c r="AG68" s="912"/>
      <c r="AH68" s="912"/>
    </row>
    <row r="69" spans="1:38">
      <c r="A69" s="1136"/>
      <c r="B69" s="908" t="s">
        <v>1628</v>
      </c>
      <c r="C69" s="1137"/>
      <c r="D69" s="900"/>
      <c r="E69" s="900"/>
      <c r="F69" s="900"/>
      <c r="G69" s="900"/>
      <c r="H69" s="900"/>
      <c r="I69" s="900"/>
      <c r="J69" s="913"/>
      <c r="K69" s="900"/>
      <c r="L69" s="900"/>
      <c r="M69" s="911" t="s">
        <v>1653</v>
      </c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</row>
    <row r="70" spans="1:38">
      <c r="A70" s="1136"/>
      <c r="B70" s="908" t="s">
        <v>1629</v>
      </c>
      <c r="C70" s="1137"/>
      <c r="D70" s="912"/>
      <c r="E70" s="912"/>
      <c r="F70" s="912"/>
      <c r="G70" s="912"/>
      <c r="H70" s="912"/>
      <c r="I70" s="912"/>
      <c r="J70" s="912"/>
      <c r="K70" s="900"/>
      <c r="L70" s="900"/>
      <c r="M70" s="913"/>
      <c r="N70" s="911" t="s">
        <v>1653</v>
      </c>
      <c r="O70" s="900"/>
      <c r="P70" s="900"/>
      <c r="Q70" s="900"/>
      <c r="R70" s="900"/>
      <c r="S70" s="900"/>
      <c r="T70" s="912"/>
      <c r="U70" s="912"/>
      <c r="V70" s="912"/>
      <c r="W70" s="912"/>
      <c r="X70" s="912"/>
      <c r="Y70" s="912"/>
      <c r="Z70" s="912"/>
      <c r="AA70" s="912"/>
      <c r="AB70" s="912"/>
      <c r="AC70" s="912"/>
      <c r="AD70" s="912"/>
      <c r="AE70" s="912"/>
      <c r="AF70" s="912"/>
      <c r="AG70" s="912"/>
      <c r="AH70" s="912"/>
    </row>
    <row r="71" spans="1:38">
      <c r="A71" s="1136"/>
      <c r="B71" s="908" t="s">
        <v>1630</v>
      </c>
      <c r="C71" s="1137"/>
      <c r="D71" s="912"/>
      <c r="E71" s="912"/>
      <c r="F71" s="912"/>
      <c r="G71" s="912"/>
      <c r="H71" s="912"/>
      <c r="I71" s="912"/>
      <c r="J71" s="912"/>
      <c r="K71" s="912"/>
      <c r="L71" s="912"/>
      <c r="M71" s="913"/>
      <c r="N71" s="900"/>
      <c r="O71" s="911" t="s">
        <v>1653</v>
      </c>
      <c r="P71" s="900"/>
      <c r="Q71" s="900"/>
      <c r="R71" s="900"/>
      <c r="S71" s="900"/>
      <c r="T71" s="900"/>
      <c r="U71" s="900"/>
      <c r="V71" s="900"/>
      <c r="W71" s="900"/>
      <c r="X71" s="912"/>
      <c r="Y71" s="912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8">
      <c r="A72" s="1136"/>
      <c r="B72" s="908" t="s">
        <v>1631</v>
      </c>
      <c r="C72" s="1137"/>
      <c r="D72" s="912"/>
      <c r="E72" s="912"/>
      <c r="F72" s="912"/>
      <c r="G72" s="912"/>
      <c r="H72" s="912"/>
      <c r="I72" s="912"/>
      <c r="J72" s="912"/>
      <c r="K72" s="912"/>
      <c r="L72" s="912"/>
      <c r="M72" s="900"/>
      <c r="N72" s="900"/>
      <c r="O72" s="913"/>
      <c r="P72" s="900"/>
      <c r="Q72" s="900"/>
      <c r="R72" s="911" t="s">
        <v>1653</v>
      </c>
      <c r="S72" s="900"/>
      <c r="T72" s="900"/>
      <c r="U72" s="912"/>
      <c r="V72" s="912"/>
      <c r="W72" s="912"/>
      <c r="X72" s="912"/>
      <c r="Y72" s="912"/>
      <c r="Z72" s="912"/>
      <c r="AA72" s="912"/>
      <c r="AB72" s="912"/>
      <c r="AC72" s="912"/>
      <c r="AD72" s="912"/>
      <c r="AE72" s="912"/>
      <c r="AF72" s="912"/>
      <c r="AG72" s="912"/>
      <c r="AH72" s="912"/>
    </row>
    <row r="73" spans="1:38">
      <c r="A73" s="1136"/>
      <c r="B73" s="908" t="s">
        <v>1632</v>
      </c>
      <c r="C73" s="1137"/>
      <c r="D73" s="900"/>
      <c r="E73" s="900"/>
      <c r="F73" s="900"/>
      <c r="G73" s="900"/>
      <c r="H73" s="900"/>
      <c r="I73" s="900"/>
      <c r="J73" s="900"/>
      <c r="K73" s="900"/>
      <c r="L73" s="900"/>
      <c r="M73" s="912"/>
      <c r="N73" s="912"/>
      <c r="O73" s="912"/>
      <c r="P73" s="900"/>
      <c r="Q73" s="900"/>
      <c r="R73" s="900"/>
      <c r="S73" s="911" t="s">
        <v>1653</v>
      </c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900"/>
      <c r="AF73" s="900"/>
      <c r="AG73" s="900"/>
      <c r="AH73" s="900"/>
    </row>
    <row r="74" spans="1:38">
      <c r="A74" s="1136"/>
      <c r="B74" s="908" t="s">
        <v>1633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00"/>
      <c r="Q74" s="900"/>
      <c r="R74" s="900"/>
      <c r="S74" s="900"/>
      <c r="T74" s="911" t="s">
        <v>1653</v>
      </c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900"/>
      <c r="AF74" s="900"/>
      <c r="AG74" s="900"/>
      <c r="AH74" s="900"/>
    </row>
    <row r="75" spans="1:38">
      <c r="A75" s="1136"/>
      <c r="B75" s="908" t="s">
        <v>1644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00"/>
      <c r="Q75" s="900"/>
      <c r="R75" s="900"/>
      <c r="S75" s="900"/>
      <c r="T75" s="913"/>
      <c r="U75" s="911" t="s">
        <v>1653</v>
      </c>
      <c r="V75" s="900"/>
      <c r="W75" s="900"/>
      <c r="X75" s="900"/>
      <c r="Y75" s="900"/>
      <c r="Z75" s="900"/>
      <c r="AA75" s="900"/>
      <c r="AB75" s="900"/>
      <c r="AC75" s="900"/>
      <c r="AD75" s="900"/>
      <c r="AE75" s="900"/>
      <c r="AF75" s="900"/>
      <c r="AG75" s="900"/>
      <c r="AH75" s="900"/>
    </row>
    <row r="76" spans="1:38">
      <c r="A76" s="1136"/>
      <c r="B76" s="908" t="s">
        <v>1645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12"/>
      <c r="N76" s="912"/>
      <c r="O76" s="912"/>
      <c r="P76" s="900"/>
      <c r="Q76" s="900"/>
      <c r="R76" s="900"/>
      <c r="S76" s="900"/>
      <c r="T76" s="913"/>
      <c r="U76" s="900"/>
      <c r="V76" s="911" t="s">
        <v>1653</v>
      </c>
      <c r="W76" s="900"/>
      <c r="X76" s="900"/>
      <c r="Y76" s="900"/>
      <c r="Z76" s="900"/>
      <c r="AA76" s="900"/>
      <c r="AB76" s="900"/>
      <c r="AC76" s="900"/>
      <c r="AD76" s="900"/>
      <c r="AE76" s="900"/>
      <c r="AF76" s="900"/>
      <c r="AG76" s="900"/>
      <c r="AH76" s="900"/>
    </row>
    <row r="77" spans="1:38">
      <c r="A77" s="1136"/>
      <c r="B77" s="908" t="s">
        <v>1646</v>
      </c>
      <c r="C77" s="1137"/>
      <c r="D77" s="900"/>
      <c r="E77" s="900"/>
      <c r="F77" s="900"/>
      <c r="G77" s="900"/>
      <c r="H77" s="900"/>
      <c r="I77" s="900"/>
      <c r="J77" s="900"/>
      <c r="K77" s="900"/>
      <c r="L77" s="900"/>
      <c r="M77" s="912"/>
      <c r="N77" s="912"/>
      <c r="O77" s="912"/>
      <c r="P77" s="900"/>
      <c r="Q77" s="900"/>
      <c r="R77" s="900"/>
      <c r="S77" s="900"/>
      <c r="T77" s="913"/>
      <c r="U77" s="900"/>
      <c r="V77" s="900"/>
      <c r="W77" s="900"/>
      <c r="X77" s="900"/>
      <c r="Y77" s="911" t="s">
        <v>1653</v>
      </c>
      <c r="Z77" s="900"/>
      <c r="AA77" s="900"/>
      <c r="AB77" s="900"/>
      <c r="AC77" s="900"/>
      <c r="AD77" s="900"/>
      <c r="AE77" s="900"/>
      <c r="AF77" s="900"/>
      <c r="AG77" s="900"/>
      <c r="AH77" s="900"/>
    </row>
    <row r="78" spans="1:38">
      <c r="A78" s="1136"/>
      <c r="B78" s="908" t="s">
        <v>1647</v>
      </c>
      <c r="C78" s="1138"/>
      <c r="D78" s="912"/>
      <c r="E78" s="912"/>
      <c r="F78" s="912"/>
      <c r="G78" s="912"/>
      <c r="H78" s="912"/>
      <c r="I78" s="912"/>
      <c r="J78" s="912"/>
      <c r="K78" s="912"/>
      <c r="L78" s="912"/>
      <c r="M78" s="912"/>
      <c r="N78" s="912"/>
      <c r="O78" s="912"/>
      <c r="P78" s="912"/>
      <c r="Q78" s="913"/>
      <c r="R78" s="900"/>
      <c r="S78" s="900"/>
      <c r="T78" s="912"/>
      <c r="U78" s="900"/>
      <c r="V78" s="900"/>
      <c r="W78" s="912"/>
      <c r="X78" s="912"/>
      <c r="Y78" s="912"/>
      <c r="Z78" s="911" t="s">
        <v>1653</v>
      </c>
      <c r="AA78" s="900"/>
      <c r="AB78" s="912"/>
      <c r="AC78" s="912"/>
      <c r="AD78" s="912"/>
      <c r="AE78" s="912"/>
      <c r="AF78" s="912"/>
      <c r="AG78" s="912"/>
      <c r="AH78" s="912"/>
    </row>
    <row r="79" spans="1:38">
      <c r="A79" s="1114"/>
      <c r="B79" s="1140"/>
      <c r="C79" s="1127">
        <v>42339</v>
      </c>
      <c r="D79" s="894" t="s">
        <v>1613</v>
      </c>
      <c r="E79" s="894" t="s">
        <v>1614</v>
      </c>
      <c r="F79" s="894" t="s">
        <v>1615</v>
      </c>
      <c r="G79" s="954" t="s">
        <v>1616</v>
      </c>
      <c r="H79" s="954" t="s">
        <v>1617</v>
      </c>
      <c r="I79" s="894" t="s">
        <v>1611</v>
      </c>
      <c r="J79" s="894" t="s">
        <v>1612</v>
      </c>
      <c r="K79" s="894" t="s">
        <v>1613</v>
      </c>
      <c r="L79" s="894" t="s">
        <v>1614</v>
      </c>
      <c r="M79" s="894" t="s">
        <v>1615</v>
      </c>
      <c r="N79" s="954" t="s">
        <v>1616</v>
      </c>
      <c r="O79" s="954" t="s">
        <v>1617</v>
      </c>
      <c r="P79" s="894" t="s">
        <v>1611</v>
      </c>
      <c r="Q79" s="894" t="s">
        <v>1612</v>
      </c>
      <c r="R79" s="894" t="s">
        <v>1613</v>
      </c>
      <c r="S79" s="954" t="s">
        <v>1614</v>
      </c>
      <c r="T79" s="894" t="s">
        <v>1615</v>
      </c>
      <c r="U79" s="954" t="s">
        <v>1616</v>
      </c>
      <c r="V79" s="954" t="s">
        <v>1617</v>
      </c>
      <c r="W79" s="894" t="s">
        <v>1611</v>
      </c>
      <c r="X79" s="894" t="s">
        <v>1612</v>
      </c>
      <c r="Y79" s="894" t="s">
        <v>1613</v>
      </c>
      <c r="Z79" s="894" t="s">
        <v>1614</v>
      </c>
      <c r="AA79" s="954" t="s">
        <v>1615</v>
      </c>
      <c r="AB79" s="954" t="s">
        <v>1616</v>
      </c>
      <c r="AC79" s="954" t="s">
        <v>1617</v>
      </c>
      <c r="AD79" s="894" t="s">
        <v>1611</v>
      </c>
      <c r="AE79" s="894" t="s">
        <v>1612</v>
      </c>
      <c r="AF79" s="894" t="s">
        <v>1613</v>
      </c>
      <c r="AG79" s="894" t="s">
        <v>1614</v>
      </c>
      <c r="AH79" s="894" t="s">
        <v>1615</v>
      </c>
    </row>
    <row r="80" spans="1:38">
      <c r="A80" s="1116"/>
      <c r="B80" s="1138"/>
      <c r="C80" s="1138"/>
      <c r="D80" s="895">
        <v>1</v>
      </c>
      <c r="E80" s="894">
        <v>2</v>
      </c>
      <c r="F80" s="894">
        <v>3</v>
      </c>
      <c r="G80" s="954">
        <v>4</v>
      </c>
      <c r="H80" s="954">
        <v>5</v>
      </c>
      <c r="I80" s="894">
        <v>6</v>
      </c>
      <c r="J80" s="894">
        <v>7</v>
      </c>
      <c r="K80" s="894">
        <v>8</v>
      </c>
      <c r="L80" s="894">
        <v>9</v>
      </c>
      <c r="M80" s="894">
        <v>10</v>
      </c>
      <c r="N80" s="954">
        <v>11</v>
      </c>
      <c r="O80" s="954">
        <v>12</v>
      </c>
      <c r="P80" s="894">
        <v>13</v>
      </c>
      <c r="Q80" s="894">
        <v>14</v>
      </c>
      <c r="R80" s="894">
        <v>15</v>
      </c>
      <c r="S80" s="954">
        <v>16</v>
      </c>
      <c r="T80" s="894">
        <v>17</v>
      </c>
      <c r="U80" s="954">
        <v>18</v>
      </c>
      <c r="V80" s="954">
        <v>19</v>
      </c>
      <c r="W80" s="894">
        <v>20</v>
      </c>
      <c r="X80" s="894">
        <v>21</v>
      </c>
      <c r="Y80" s="894">
        <v>22</v>
      </c>
      <c r="Z80" s="894">
        <v>23</v>
      </c>
      <c r="AA80" s="954">
        <v>24</v>
      </c>
      <c r="AB80" s="954">
        <v>25</v>
      </c>
      <c r="AC80" s="954">
        <v>26</v>
      </c>
      <c r="AD80" s="894">
        <v>27</v>
      </c>
      <c r="AE80" s="894">
        <v>28</v>
      </c>
      <c r="AF80" s="894">
        <v>29</v>
      </c>
      <c r="AG80" s="894">
        <v>30</v>
      </c>
      <c r="AH80" s="894">
        <v>31</v>
      </c>
    </row>
    <row r="81" spans="1:34">
      <c r="A81" s="1124">
        <v>10</v>
      </c>
      <c r="B81" s="908" t="s">
        <v>1609</v>
      </c>
      <c r="C81" s="1127">
        <v>42339</v>
      </c>
      <c r="D81" s="911" t="s">
        <v>1654</v>
      </c>
      <c r="E81" s="913"/>
      <c r="F81" s="900"/>
      <c r="G81" s="900"/>
      <c r="H81" s="900"/>
      <c r="I81" s="912"/>
      <c r="J81" s="912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24"/>
      <c r="B82" s="908" t="s">
        <v>1622</v>
      </c>
      <c r="C82" s="1137"/>
      <c r="D82" s="913"/>
      <c r="E82" s="911" t="s">
        <v>1654</v>
      </c>
      <c r="F82" s="900"/>
      <c r="G82" s="900"/>
      <c r="H82" s="900"/>
      <c r="I82" s="900"/>
      <c r="J82" s="900"/>
      <c r="K82" s="900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24"/>
      <c r="B83" s="908" t="s">
        <v>1623</v>
      </c>
      <c r="C83" s="1137"/>
      <c r="D83" s="913"/>
      <c r="E83" s="900"/>
      <c r="F83" s="911" t="s">
        <v>1654</v>
      </c>
      <c r="G83" s="900"/>
      <c r="H83" s="900"/>
      <c r="I83" s="900"/>
      <c r="J83" s="900"/>
      <c r="K83" s="900"/>
      <c r="L83" s="912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08" t="s">
        <v>1624</v>
      </c>
      <c r="C84" s="1137"/>
      <c r="D84" s="913"/>
      <c r="E84" s="900"/>
      <c r="F84" s="900"/>
      <c r="G84" s="913"/>
      <c r="H84" s="900"/>
      <c r="I84" s="911" t="s">
        <v>1654</v>
      </c>
      <c r="J84" s="900"/>
      <c r="K84" s="900"/>
      <c r="L84" s="912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08" t="s">
        <v>1625</v>
      </c>
      <c r="C85" s="1137"/>
      <c r="D85" s="912"/>
      <c r="E85" s="912"/>
      <c r="F85" s="912"/>
      <c r="G85" s="913"/>
      <c r="H85" s="900"/>
      <c r="I85" s="900"/>
      <c r="J85" s="911" t="s">
        <v>1654</v>
      </c>
      <c r="K85" s="900"/>
      <c r="L85" s="912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08" t="s">
        <v>1626</v>
      </c>
      <c r="C86" s="1137"/>
      <c r="D86" s="912"/>
      <c r="E86" s="912"/>
      <c r="F86" s="912"/>
      <c r="G86" s="912"/>
      <c r="H86" s="912"/>
      <c r="I86" s="912"/>
      <c r="J86" s="900"/>
      <c r="K86" s="911" t="s">
        <v>1654</v>
      </c>
      <c r="L86" s="900"/>
      <c r="M86" s="900"/>
      <c r="N86" s="912"/>
      <c r="O86" s="912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08" t="s">
        <v>1627</v>
      </c>
      <c r="C87" s="1137"/>
      <c r="D87" s="912"/>
      <c r="E87" s="912"/>
      <c r="F87" s="912"/>
      <c r="G87" s="912"/>
      <c r="H87" s="912"/>
      <c r="I87" s="912"/>
      <c r="J87" s="912"/>
      <c r="K87" s="913"/>
      <c r="L87" s="911" t="s">
        <v>1654</v>
      </c>
      <c r="M87" s="900"/>
      <c r="N87" s="912"/>
      <c r="O87" s="912"/>
      <c r="P87" s="912"/>
      <c r="Q87" s="912"/>
      <c r="R87" s="900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08" t="s">
        <v>1628</v>
      </c>
      <c r="C88" s="1137"/>
      <c r="D88" s="912"/>
      <c r="E88" s="912"/>
      <c r="F88" s="912"/>
      <c r="G88" s="912"/>
      <c r="H88" s="912"/>
      <c r="I88" s="912"/>
      <c r="J88" s="912"/>
      <c r="K88" s="913"/>
      <c r="L88" s="900"/>
      <c r="M88" s="911" t="s">
        <v>1654</v>
      </c>
      <c r="N88" s="912"/>
      <c r="O88" s="912"/>
      <c r="P88" s="912"/>
      <c r="Q88" s="912"/>
      <c r="R88" s="912"/>
      <c r="S88" s="900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08" t="s">
        <v>1629</v>
      </c>
      <c r="C89" s="1137"/>
      <c r="D89" s="912"/>
      <c r="E89" s="912"/>
      <c r="F89" s="912"/>
      <c r="G89" s="912"/>
      <c r="H89" s="912"/>
      <c r="I89" s="912"/>
      <c r="J89" s="912"/>
      <c r="K89" s="913"/>
      <c r="L89" s="900"/>
      <c r="M89" s="900"/>
      <c r="N89" s="912"/>
      <c r="O89" s="912"/>
      <c r="P89" s="911" t="s">
        <v>1654</v>
      </c>
      <c r="Q89" s="912"/>
      <c r="R89" s="900"/>
      <c r="S89" s="912"/>
      <c r="T89" s="913"/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08" t="s">
        <v>1630</v>
      </c>
      <c r="C90" s="1137"/>
      <c r="D90" s="912"/>
      <c r="E90" s="912"/>
      <c r="F90" s="912"/>
      <c r="G90" s="912"/>
      <c r="H90" s="912"/>
      <c r="I90" s="912"/>
      <c r="J90" s="912"/>
      <c r="K90" s="912"/>
      <c r="L90" s="912"/>
      <c r="M90" s="912"/>
      <c r="N90" s="912"/>
      <c r="O90" s="912"/>
      <c r="P90" s="912"/>
      <c r="Q90" s="911" t="s">
        <v>1654</v>
      </c>
      <c r="R90" s="900"/>
      <c r="S90" s="900"/>
      <c r="T90" s="913"/>
      <c r="U90" s="912"/>
      <c r="V90" s="900"/>
      <c r="W90" s="912"/>
      <c r="X90" s="912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08" t="s">
        <v>1631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2"/>
      <c r="P91" s="912"/>
      <c r="Q91" s="912"/>
      <c r="R91" s="911" t="s">
        <v>1654</v>
      </c>
      <c r="S91" s="900"/>
      <c r="T91" s="900"/>
      <c r="U91" s="912"/>
      <c r="V91" s="912"/>
      <c r="W91" s="912"/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08" t="s">
        <v>1632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2"/>
      <c r="P92" s="912"/>
      <c r="Q92" s="912"/>
      <c r="R92" s="900"/>
      <c r="S92" s="900"/>
      <c r="T92" s="900"/>
      <c r="U92" s="912"/>
      <c r="V92" s="912"/>
      <c r="W92" s="911" t="s">
        <v>1654</v>
      </c>
      <c r="X92" s="912"/>
      <c r="Y92" s="912"/>
      <c r="Z92" s="912"/>
      <c r="AA92" s="912"/>
      <c r="AB92" s="912"/>
      <c r="AC92" s="912"/>
      <c r="AD92" s="912"/>
      <c r="AE92" s="912"/>
      <c r="AF92" s="912"/>
      <c r="AG92" s="912"/>
      <c r="AH92" s="912"/>
    </row>
    <row r="93" spans="1:34">
      <c r="A93" s="1124"/>
      <c r="B93" s="908" t="s">
        <v>1633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2"/>
      <c r="P93" s="912"/>
      <c r="Q93" s="912"/>
      <c r="R93" s="900"/>
      <c r="S93" s="900"/>
      <c r="T93" s="900"/>
      <c r="U93" s="912"/>
      <c r="V93" s="912"/>
      <c r="W93" s="912"/>
      <c r="X93" s="911" t="s">
        <v>1654</v>
      </c>
      <c r="Y93" s="912"/>
      <c r="Z93" s="912"/>
      <c r="AA93" s="912"/>
      <c r="AB93" s="912"/>
      <c r="AC93" s="912"/>
      <c r="AD93" s="912"/>
      <c r="AE93" s="912"/>
      <c r="AF93" s="912"/>
      <c r="AG93" s="912"/>
      <c r="AH93" s="912"/>
    </row>
    <row r="94" spans="1:34">
      <c r="A94" s="1124"/>
      <c r="B94" s="908" t="s">
        <v>1644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2"/>
      <c r="P94" s="912"/>
      <c r="Q94" s="912"/>
      <c r="R94" s="900"/>
      <c r="S94" s="900"/>
      <c r="T94" s="900"/>
      <c r="U94" s="912"/>
      <c r="V94" s="912"/>
      <c r="W94" s="912"/>
      <c r="X94" s="912"/>
      <c r="Y94" s="911" t="s">
        <v>1654</v>
      </c>
      <c r="Z94" s="912"/>
      <c r="AA94" s="912"/>
      <c r="AB94" s="912"/>
      <c r="AC94" s="912"/>
      <c r="AD94" s="912"/>
      <c r="AE94" s="912"/>
      <c r="AF94" s="912"/>
      <c r="AG94" s="912"/>
      <c r="AH94" s="912"/>
    </row>
    <row r="95" spans="1:34">
      <c r="A95" s="1124"/>
      <c r="B95" s="908" t="s">
        <v>1645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2"/>
      <c r="P95" s="912"/>
      <c r="Q95" s="912"/>
      <c r="R95" s="900"/>
      <c r="S95" s="900"/>
      <c r="T95" s="900"/>
      <c r="U95" s="912"/>
      <c r="V95" s="912"/>
      <c r="W95" s="912"/>
      <c r="X95" s="912"/>
      <c r="Y95" s="912"/>
      <c r="Z95" s="911" t="s">
        <v>1654</v>
      </c>
      <c r="AA95" s="912"/>
      <c r="AB95" s="912"/>
      <c r="AC95" s="912"/>
      <c r="AD95" s="912"/>
      <c r="AE95" s="912"/>
      <c r="AF95" s="912"/>
      <c r="AG95" s="912"/>
      <c r="AH95" s="912"/>
    </row>
    <row r="96" spans="1:34">
      <c r="A96" s="1124"/>
      <c r="B96" s="908" t="s">
        <v>1646</v>
      </c>
      <c r="C96" s="1137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2"/>
      <c r="P96" s="912"/>
      <c r="Q96" s="912"/>
      <c r="R96" s="900"/>
      <c r="S96" s="900"/>
      <c r="T96" s="900"/>
      <c r="U96" s="912"/>
      <c r="V96" s="912"/>
      <c r="W96" s="912"/>
      <c r="X96" s="912"/>
      <c r="Y96" s="912"/>
      <c r="Z96" s="912"/>
      <c r="AA96" s="912"/>
      <c r="AB96" s="912"/>
      <c r="AC96" s="912"/>
      <c r="AD96" s="911" t="s">
        <v>1654</v>
      </c>
      <c r="AE96" s="912"/>
      <c r="AF96" s="912"/>
      <c r="AG96" s="912"/>
      <c r="AH96" s="912"/>
    </row>
    <row r="97" spans="1:38">
      <c r="A97" s="1124"/>
      <c r="B97" s="908" t="s">
        <v>1647</v>
      </c>
      <c r="C97" s="1138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2"/>
      <c r="P97" s="912"/>
      <c r="Q97" s="912"/>
      <c r="R97" s="912"/>
      <c r="S97" s="900"/>
      <c r="T97" s="900"/>
      <c r="U97" s="912"/>
      <c r="V97" s="912"/>
      <c r="W97" s="912"/>
      <c r="X97" s="912"/>
      <c r="Y97" s="912"/>
      <c r="Z97" s="912"/>
      <c r="AA97" s="912"/>
      <c r="AB97" s="912"/>
      <c r="AC97" s="912"/>
      <c r="AD97" s="912"/>
      <c r="AE97" s="911" t="s">
        <v>1654</v>
      </c>
      <c r="AF97" s="912"/>
      <c r="AG97" s="912"/>
      <c r="AH97" s="912"/>
    </row>
    <row r="98" spans="1:38">
      <c r="A98" s="903"/>
      <c r="B98" s="904"/>
      <c r="C98" s="905"/>
      <c r="D98" s="661"/>
      <c r="E98" s="661"/>
      <c r="F98" s="906"/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</row>
    <row r="99" spans="1:38">
      <c r="B99" s="247" t="s">
        <v>1689</v>
      </c>
      <c r="C99" s="896"/>
    </row>
    <row r="102" spans="1:38" ht="15.75">
      <c r="A102" s="1117" t="s">
        <v>3</v>
      </c>
      <c r="B102" s="1117"/>
      <c r="C102" s="1117"/>
      <c r="D102" s="1117"/>
      <c r="E102" s="1117"/>
      <c r="F102" s="1117"/>
      <c r="G102" s="1117"/>
      <c r="H102" s="1117"/>
      <c r="I102" s="1117"/>
      <c r="J102" s="1117"/>
      <c r="K102" s="1117"/>
      <c r="L102" s="1117"/>
      <c r="M102" s="1117"/>
      <c r="N102" s="1117"/>
      <c r="O102" s="1117"/>
      <c r="P102" s="1117"/>
      <c r="Q102" s="1117"/>
      <c r="R102" s="1117"/>
      <c r="S102" s="1117"/>
      <c r="T102" s="1117"/>
      <c r="U102" s="1117"/>
      <c r="V102" s="1117"/>
      <c r="W102" s="1117"/>
      <c r="X102" s="1117"/>
      <c r="Y102" s="1117"/>
      <c r="Z102" s="1117"/>
      <c r="AA102" s="1117"/>
      <c r="AB102" s="1117"/>
      <c r="AC102" s="1117"/>
      <c r="AD102" s="1117"/>
      <c r="AE102" s="1117"/>
      <c r="AF102" s="1117"/>
      <c r="AG102" s="1117"/>
      <c r="AH102" s="1117"/>
    </row>
    <row r="103" spans="1:38" ht="15.75">
      <c r="A103" s="1117" t="s">
        <v>1586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  <c r="O103" s="1117"/>
      <c r="P103" s="1117"/>
      <c r="Q103" s="1117"/>
      <c r="R103" s="1117"/>
      <c r="S103" s="1117"/>
      <c r="T103" s="1117"/>
      <c r="U103" s="1117"/>
      <c r="V103" s="1117"/>
      <c r="W103" s="1117"/>
      <c r="X103" s="1117"/>
      <c r="Y103" s="1117"/>
      <c r="Z103" s="1117"/>
      <c r="AA103" s="1117"/>
      <c r="AB103" s="1117"/>
      <c r="AC103" s="1117"/>
      <c r="AD103" s="1117"/>
      <c r="AE103" s="1117"/>
      <c r="AF103" s="1117"/>
      <c r="AG103" s="1117"/>
      <c r="AH103" s="1117"/>
    </row>
    <row r="104" spans="1:38" ht="18">
      <c r="A104" s="1118" t="s">
        <v>1666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8" ht="18">
      <c r="A105" s="1118" t="s">
        <v>1587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8" ht="18">
      <c r="A106" s="1118" t="s">
        <v>1667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8" ht="15.75">
      <c r="A107" s="915" t="s">
        <v>1608</v>
      </c>
      <c r="B107" s="914"/>
      <c r="C107" s="914"/>
      <c r="D107" s="914"/>
      <c r="E107" s="914"/>
      <c r="F107" s="914"/>
      <c r="G107" s="914"/>
      <c r="H107" s="914"/>
      <c r="I107" s="914"/>
      <c r="J107" s="914"/>
      <c r="K107" s="914"/>
      <c r="L107" s="914"/>
      <c r="M107" s="914"/>
      <c r="N107" s="914"/>
      <c r="O107" s="914"/>
      <c r="P107" s="914"/>
      <c r="Q107" s="914"/>
      <c r="R107" s="914"/>
      <c r="S107" s="914"/>
      <c r="T107" s="914"/>
      <c r="U107" s="914"/>
      <c r="V107" s="914"/>
      <c r="W107" s="914"/>
      <c r="X107" s="914"/>
      <c r="Y107" s="914"/>
      <c r="Z107" s="914"/>
      <c r="AA107" s="914"/>
      <c r="AB107" s="914"/>
      <c r="AC107" s="914"/>
      <c r="AD107" s="914"/>
      <c r="AE107" s="914"/>
      <c r="AF107" s="914"/>
      <c r="AG107" s="914"/>
      <c r="AH107" s="914"/>
    </row>
    <row r="108" spans="1:38">
      <c r="A108" s="902" t="s">
        <v>1680</v>
      </c>
    </row>
    <row r="109" spans="1:38">
      <c r="A109" s="1277" t="s">
        <v>129</v>
      </c>
      <c r="B109" s="1280" t="s">
        <v>1610</v>
      </c>
      <c r="C109" s="969" t="s">
        <v>1618</v>
      </c>
      <c r="D109" s="1276" t="s">
        <v>1619</v>
      </c>
      <c r="E109" s="1276"/>
      <c r="F109" s="1276"/>
      <c r="G109" s="1276"/>
      <c r="H109" s="1276"/>
      <c r="I109" s="1276"/>
      <c r="J109" s="1276"/>
      <c r="K109" s="1276"/>
      <c r="L109" s="1276"/>
      <c r="M109" s="1276"/>
      <c r="N109" s="1276"/>
      <c r="O109" s="1276"/>
      <c r="P109" s="1276"/>
      <c r="Q109" s="1276"/>
      <c r="R109" s="1276"/>
      <c r="S109" s="1276"/>
      <c r="T109" s="1276"/>
      <c r="U109" s="1276"/>
      <c r="V109" s="1276"/>
      <c r="W109" s="1276"/>
      <c r="X109" s="1276"/>
      <c r="Y109" s="1276"/>
      <c r="Z109" s="1276"/>
      <c r="AA109" s="1276"/>
      <c r="AB109" s="1276"/>
      <c r="AC109" s="1276"/>
      <c r="AD109" s="1276"/>
      <c r="AE109" s="1276"/>
      <c r="AF109" s="1276"/>
      <c r="AG109" s="1276"/>
      <c r="AH109" s="1276"/>
    </row>
    <row r="110" spans="1:38" ht="15" customHeight="1">
      <c r="A110" s="1278"/>
      <c r="B110" s="1281"/>
      <c r="C110" s="1141">
        <v>42309</v>
      </c>
      <c r="D110" s="894" t="s">
        <v>1611</v>
      </c>
      <c r="E110" s="894" t="s">
        <v>1612</v>
      </c>
      <c r="F110" s="894" t="s">
        <v>1613</v>
      </c>
      <c r="G110" s="894" t="s">
        <v>1614</v>
      </c>
      <c r="H110" s="894" t="s">
        <v>1615</v>
      </c>
      <c r="I110" s="954" t="s">
        <v>1616</v>
      </c>
      <c r="J110" s="954" t="s">
        <v>1617</v>
      </c>
      <c r="K110" s="894" t="s">
        <v>1611</v>
      </c>
      <c r="L110" s="894" t="s">
        <v>1612</v>
      </c>
      <c r="M110" s="894" t="s">
        <v>1613</v>
      </c>
      <c r="N110" s="894" t="s">
        <v>1614</v>
      </c>
      <c r="O110" s="894" t="s">
        <v>1615</v>
      </c>
      <c r="P110" s="954" t="s">
        <v>1616</v>
      </c>
      <c r="Q110" s="954" t="s">
        <v>1617</v>
      </c>
      <c r="R110" s="894" t="s">
        <v>1611</v>
      </c>
      <c r="S110" s="894" t="s">
        <v>1612</v>
      </c>
      <c r="T110" s="894" t="s">
        <v>1613</v>
      </c>
      <c r="U110" s="894" t="s">
        <v>1614</v>
      </c>
      <c r="V110" s="894" t="s">
        <v>1615</v>
      </c>
      <c r="W110" s="954" t="s">
        <v>1616</v>
      </c>
      <c r="X110" s="954" t="s">
        <v>1617</v>
      </c>
      <c r="Y110" s="894" t="s">
        <v>1611</v>
      </c>
      <c r="Z110" s="894" t="s">
        <v>1612</v>
      </c>
      <c r="AA110" s="894" t="s">
        <v>1613</v>
      </c>
      <c r="AB110" s="894" t="s">
        <v>1614</v>
      </c>
      <c r="AC110" s="894" t="s">
        <v>1615</v>
      </c>
      <c r="AD110" s="954" t="s">
        <v>1616</v>
      </c>
      <c r="AE110" s="954" t="s">
        <v>1617</v>
      </c>
      <c r="AF110" s="894" t="s">
        <v>1611</v>
      </c>
      <c r="AG110" s="894" t="s">
        <v>1612</v>
      </c>
      <c r="AH110" s="894"/>
      <c r="AI110" s="893"/>
      <c r="AJ110" s="893"/>
      <c r="AK110" s="893"/>
      <c r="AL110" s="893"/>
    </row>
    <row r="111" spans="1:38" ht="15" customHeight="1">
      <c r="A111" s="1279"/>
      <c r="B111" s="1282"/>
      <c r="C111" s="1142"/>
      <c r="D111" s="895">
        <v>1</v>
      </c>
      <c r="E111" s="894">
        <v>2</v>
      </c>
      <c r="F111" s="894">
        <v>3</v>
      </c>
      <c r="G111" s="894">
        <v>4</v>
      </c>
      <c r="H111" s="894">
        <v>5</v>
      </c>
      <c r="I111" s="954">
        <v>6</v>
      </c>
      <c r="J111" s="954">
        <v>7</v>
      </c>
      <c r="K111" s="894">
        <v>8</v>
      </c>
      <c r="L111" s="894">
        <v>9</v>
      </c>
      <c r="M111" s="894">
        <v>10</v>
      </c>
      <c r="N111" s="894">
        <v>11</v>
      </c>
      <c r="O111" s="894">
        <v>12</v>
      </c>
      <c r="P111" s="954">
        <v>13</v>
      </c>
      <c r="Q111" s="954">
        <v>14</v>
      </c>
      <c r="R111" s="894">
        <v>15</v>
      </c>
      <c r="S111" s="894">
        <v>16</v>
      </c>
      <c r="T111" s="894">
        <v>17</v>
      </c>
      <c r="U111" s="894">
        <v>18</v>
      </c>
      <c r="V111" s="894">
        <v>19</v>
      </c>
      <c r="W111" s="954">
        <v>20</v>
      </c>
      <c r="X111" s="954">
        <v>21</v>
      </c>
      <c r="Y111" s="894">
        <v>22</v>
      </c>
      <c r="Z111" s="894">
        <v>23</v>
      </c>
      <c r="AA111" s="894">
        <v>24</v>
      </c>
      <c r="AB111" s="894">
        <v>25</v>
      </c>
      <c r="AC111" s="894">
        <v>26</v>
      </c>
      <c r="AD111" s="954">
        <v>27</v>
      </c>
      <c r="AE111" s="954">
        <v>28</v>
      </c>
      <c r="AF111" s="894">
        <v>29</v>
      </c>
      <c r="AG111" s="894">
        <v>30</v>
      </c>
      <c r="AH111" s="894"/>
      <c r="AI111" s="893"/>
      <c r="AJ111" s="893"/>
      <c r="AK111" s="893"/>
      <c r="AL111" s="893"/>
    </row>
    <row r="112" spans="1:38">
      <c r="A112" s="949">
        <v>9</v>
      </c>
      <c r="B112" s="908" t="s">
        <v>1609</v>
      </c>
      <c r="C112" s="948">
        <v>42309</v>
      </c>
      <c r="D112" s="911" t="s">
        <v>1653</v>
      </c>
      <c r="E112" s="900"/>
      <c r="F112" s="913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900"/>
      <c r="AF112" s="900"/>
      <c r="AG112" s="900"/>
      <c r="AH112" s="900"/>
    </row>
    <row r="113" spans="1:38">
      <c r="A113" s="952"/>
      <c r="B113" s="908" t="s">
        <v>1622</v>
      </c>
      <c r="C113" s="950"/>
      <c r="D113" s="913"/>
      <c r="E113" s="911" t="s">
        <v>1653</v>
      </c>
      <c r="F113" s="913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900"/>
      <c r="AF113" s="900"/>
      <c r="AG113" s="900"/>
      <c r="AH113" s="900"/>
    </row>
    <row r="114" spans="1:38">
      <c r="A114" s="952"/>
      <c r="B114" s="908" t="s">
        <v>1623</v>
      </c>
      <c r="C114" s="950"/>
      <c r="D114" s="913"/>
      <c r="E114" s="900"/>
      <c r="F114" s="911" t="s">
        <v>1653</v>
      </c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  <c r="AI114" s="661"/>
      <c r="AJ114" s="661"/>
      <c r="AK114" s="661"/>
      <c r="AL114" s="661"/>
    </row>
    <row r="115" spans="1:38">
      <c r="A115" s="952"/>
      <c r="B115" s="908" t="s">
        <v>1624</v>
      </c>
      <c r="C115" s="950"/>
      <c r="D115" s="913"/>
      <c r="E115" s="900"/>
      <c r="F115" s="913"/>
      <c r="G115" s="911" t="s">
        <v>1653</v>
      </c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  <c r="AI115" s="661"/>
      <c r="AJ115" s="661"/>
      <c r="AK115" s="661"/>
      <c r="AL115" s="661"/>
    </row>
    <row r="116" spans="1:38">
      <c r="A116" s="952"/>
      <c r="B116" s="908" t="s">
        <v>1625</v>
      </c>
      <c r="C116" s="950"/>
      <c r="D116" s="913"/>
      <c r="E116" s="900"/>
      <c r="F116" s="912"/>
      <c r="G116" s="912"/>
      <c r="H116" s="911" t="s">
        <v>1653</v>
      </c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  <c r="AI116" s="661"/>
      <c r="AJ116" s="661"/>
      <c r="AK116" s="661"/>
      <c r="AL116" s="661"/>
    </row>
    <row r="117" spans="1:38">
      <c r="A117" s="952"/>
      <c r="B117" s="908" t="s">
        <v>1626</v>
      </c>
      <c r="C117" s="950"/>
      <c r="D117" s="913"/>
      <c r="E117" s="900"/>
      <c r="F117" s="900"/>
      <c r="G117" s="900"/>
      <c r="H117" s="913"/>
      <c r="I117" s="900"/>
      <c r="J117" s="900"/>
      <c r="K117" s="911" t="s">
        <v>1653</v>
      </c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8">
      <c r="A118" s="952"/>
      <c r="B118" s="908" t="s">
        <v>1627</v>
      </c>
      <c r="C118" s="950"/>
      <c r="D118" s="912"/>
      <c r="E118" s="912"/>
      <c r="F118" s="912"/>
      <c r="G118" s="912"/>
      <c r="H118" s="912"/>
      <c r="I118" s="912"/>
      <c r="J118" s="912"/>
      <c r="K118" s="900"/>
      <c r="L118" s="911" t="s">
        <v>1653</v>
      </c>
      <c r="M118" s="900"/>
      <c r="N118" s="900"/>
      <c r="O118" s="900"/>
      <c r="P118" s="900"/>
      <c r="Q118" s="900"/>
      <c r="R118" s="912"/>
      <c r="S118" s="912"/>
      <c r="T118" s="912"/>
      <c r="U118" s="912"/>
      <c r="V118" s="912"/>
      <c r="W118" s="912"/>
      <c r="X118" s="912"/>
      <c r="Y118" s="912"/>
      <c r="Z118" s="912"/>
      <c r="AA118" s="912"/>
      <c r="AB118" s="912"/>
      <c r="AC118" s="912"/>
      <c r="AD118" s="912"/>
      <c r="AE118" s="912"/>
      <c r="AF118" s="912"/>
      <c r="AG118" s="912"/>
      <c r="AH118" s="912"/>
    </row>
    <row r="119" spans="1:38">
      <c r="A119" s="952"/>
      <c r="B119" s="908" t="s">
        <v>1628</v>
      </c>
      <c r="C119" s="950"/>
      <c r="D119" s="900"/>
      <c r="E119" s="900"/>
      <c r="F119" s="900"/>
      <c r="G119" s="900"/>
      <c r="H119" s="900"/>
      <c r="I119" s="900"/>
      <c r="J119" s="913"/>
      <c r="K119" s="900"/>
      <c r="L119" s="900"/>
      <c r="M119" s="911" t="s">
        <v>1653</v>
      </c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900"/>
      <c r="AF119" s="900"/>
      <c r="AG119" s="900"/>
      <c r="AH119" s="900"/>
    </row>
    <row r="120" spans="1:38">
      <c r="A120" s="952"/>
      <c r="B120" s="908" t="s">
        <v>1629</v>
      </c>
      <c r="C120" s="950"/>
      <c r="D120" s="912"/>
      <c r="E120" s="912"/>
      <c r="F120" s="912"/>
      <c r="G120" s="912"/>
      <c r="H120" s="912"/>
      <c r="I120" s="912"/>
      <c r="J120" s="912"/>
      <c r="K120" s="900"/>
      <c r="L120" s="900"/>
      <c r="M120" s="913"/>
      <c r="N120" s="911" t="s">
        <v>1653</v>
      </c>
      <c r="O120" s="900"/>
      <c r="P120" s="900"/>
      <c r="Q120" s="900"/>
      <c r="R120" s="900"/>
      <c r="S120" s="900"/>
      <c r="T120" s="912"/>
      <c r="U120" s="912"/>
      <c r="V120" s="912"/>
      <c r="W120" s="912"/>
      <c r="X120" s="912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8">
      <c r="A121" s="660"/>
      <c r="B121" s="908" t="s">
        <v>1630</v>
      </c>
      <c r="C121" s="953"/>
      <c r="D121" s="912"/>
      <c r="E121" s="912"/>
      <c r="F121" s="912"/>
      <c r="G121" s="912"/>
      <c r="H121" s="912"/>
      <c r="I121" s="912"/>
      <c r="J121" s="912"/>
      <c r="K121" s="912"/>
      <c r="L121" s="912"/>
      <c r="M121" s="913"/>
      <c r="N121" s="900"/>
      <c r="O121" s="911" t="s">
        <v>1653</v>
      </c>
      <c r="P121" s="900"/>
      <c r="Q121" s="900"/>
      <c r="R121" s="900"/>
      <c r="S121" s="900"/>
      <c r="T121" s="900"/>
      <c r="U121" s="900"/>
      <c r="V121" s="900"/>
      <c r="W121" s="900"/>
      <c r="X121" s="912"/>
      <c r="Y121" s="912"/>
      <c r="Z121" s="912"/>
      <c r="AA121" s="912"/>
      <c r="AB121" s="912"/>
      <c r="AC121" s="912"/>
      <c r="AD121" s="912"/>
      <c r="AE121" s="912"/>
      <c r="AF121" s="912"/>
      <c r="AG121" s="912"/>
      <c r="AH121" s="912"/>
    </row>
    <row r="122" spans="1:38">
      <c r="A122" s="1114"/>
      <c r="B122" s="1140"/>
      <c r="C122" s="1127">
        <v>42339</v>
      </c>
      <c r="D122" s="894" t="s">
        <v>1613</v>
      </c>
      <c r="E122" s="894" t="s">
        <v>1614</v>
      </c>
      <c r="F122" s="894" t="s">
        <v>1615</v>
      </c>
      <c r="G122" s="954" t="s">
        <v>1616</v>
      </c>
      <c r="H122" s="954" t="s">
        <v>1617</v>
      </c>
      <c r="I122" s="894" t="s">
        <v>1611</v>
      </c>
      <c r="J122" s="894" t="s">
        <v>1612</v>
      </c>
      <c r="K122" s="894" t="s">
        <v>1613</v>
      </c>
      <c r="L122" s="894" t="s">
        <v>1614</v>
      </c>
      <c r="M122" s="894" t="s">
        <v>1615</v>
      </c>
      <c r="N122" s="954" t="s">
        <v>1616</v>
      </c>
      <c r="O122" s="954" t="s">
        <v>1617</v>
      </c>
      <c r="P122" s="894" t="s">
        <v>1611</v>
      </c>
      <c r="Q122" s="894" t="s">
        <v>1612</v>
      </c>
      <c r="R122" s="894" t="s">
        <v>1613</v>
      </c>
      <c r="S122" s="954" t="s">
        <v>1614</v>
      </c>
      <c r="T122" s="894" t="s">
        <v>1615</v>
      </c>
      <c r="U122" s="954" t="s">
        <v>1616</v>
      </c>
      <c r="V122" s="954" t="s">
        <v>1617</v>
      </c>
      <c r="W122" s="894" t="s">
        <v>1611</v>
      </c>
      <c r="X122" s="894" t="s">
        <v>1612</v>
      </c>
      <c r="Y122" s="894" t="s">
        <v>1613</v>
      </c>
      <c r="Z122" s="894" t="s">
        <v>1614</v>
      </c>
      <c r="AA122" s="954" t="s">
        <v>1615</v>
      </c>
      <c r="AB122" s="954" t="s">
        <v>1616</v>
      </c>
      <c r="AC122" s="954" t="s">
        <v>1617</v>
      </c>
      <c r="AD122" s="894" t="s">
        <v>1611</v>
      </c>
      <c r="AE122" s="894" t="s">
        <v>1612</v>
      </c>
      <c r="AF122" s="894" t="s">
        <v>1613</v>
      </c>
      <c r="AG122" s="894" t="s">
        <v>1614</v>
      </c>
      <c r="AH122" s="894" t="s">
        <v>1615</v>
      </c>
    </row>
    <row r="123" spans="1:38">
      <c r="A123" s="1116"/>
      <c r="B123" s="1138"/>
      <c r="C123" s="1138"/>
      <c r="D123" s="895">
        <v>1</v>
      </c>
      <c r="E123" s="894">
        <v>2</v>
      </c>
      <c r="F123" s="894">
        <v>3</v>
      </c>
      <c r="G123" s="954">
        <v>4</v>
      </c>
      <c r="H123" s="954">
        <v>5</v>
      </c>
      <c r="I123" s="894">
        <v>6</v>
      </c>
      <c r="J123" s="894">
        <v>7</v>
      </c>
      <c r="K123" s="894">
        <v>8</v>
      </c>
      <c r="L123" s="894">
        <v>9</v>
      </c>
      <c r="M123" s="894">
        <v>10</v>
      </c>
      <c r="N123" s="954">
        <v>11</v>
      </c>
      <c r="O123" s="954">
        <v>12</v>
      </c>
      <c r="P123" s="894">
        <v>13</v>
      </c>
      <c r="Q123" s="894">
        <v>14</v>
      </c>
      <c r="R123" s="894">
        <v>15</v>
      </c>
      <c r="S123" s="954">
        <v>16</v>
      </c>
      <c r="T123" s="894">
        <v>17</v>
      </c>
      <c r="U123" s="954">
        <v>18</v>
      </c>
      <c r="V123" s="954">
        <v>19</v>
      </c>
      <c r="W123" s="894">
        <v>20</v>
      </c>
      <c r="X123" s="894">
        <v>21</v>
      </c>
      <c r="Y123" s="894">
        <v>22</v>
      </c>
      <c r="Z123" s="894">
        <v>23</v>
      </c>
      <c r="AA123" s="954">
        <v>24</v>
      </c>
      <c r="AB123" s="954">
        <v>25</v>
      </c>
      <c r="AC123" s="954">
        <v>26</v>
      </c>
      <c r="AD123" s="894">
        <v>27</v>
      </c>
      <c r="AE123" s="894">
        <v>28</v>
      </c>
      <c r="AF123" s="894">
        <v>29</v>
      </c>
      <c r="AG123" s="894">
        <v>30</v>
      </c>
      <c r="AH123" s="894">
        <v>31</v>
      </c>
    </row>
    <row r="124" spans="1:38">
      <c r="A124" s="949">
        <v>10</v>
      </c>
      <c r="B124" s="908" t="s">
        <v>1609</v>
      </c>
      <c r="C124" s="948">
        <v>42339</v>
      </c>
      <c r="D124" s="911" t="s">
        <v>1654</v>
      </c>
      <c r="E124" s="913"/>
      <c r="F124" s="900"/>
      <c r="G124" s="900"/>
      <c r="H124" s="900"/>
      <c r="I124" s="912"/>
      <c r="J124" s="912"/>
      <c r="K124" s="912"/>
      <c r="L124" s="912"/>
      <c r="M124" s="912"/>
      <c r="N124" s="912"/>
      <c r="O124" s="912"/>
      <c r="P124" s="912"/>
      <c r="Q124" s="912"/>
      <c r="R124" s="912"/>
      <c r="S124" s="912"/>
      <c r="T124" s="913"/>
      <c r="U124" s="912"/>
      <c r="V124" s="900"/>
      <c r="W124" s="912"/>
      <c r="X124" s="912"/>
      <c r="Y124" s="912"/>
      <c r="Z124" s="912"/>
      <c r="AA124" s="912"/>
      <c r="AB124" s="912"/>
      <c r="AC124" s="912"/>
      <c r="AD124" s="912"/>
      <c r="AE124" s="912"/>
      <c r="AF124" s="912"/>
      <c r="AG124" s="912"/>
      <c r="AH124" s="912"/>
    </row>
    <row r="125" spans="1:38">
      <c r="A125" s="952"/>
      <c r="B125" s="908" t="s">
        <v>1622</v>
      </c>
      <c r="C125" s="950"/>
      <c r="D125" s="913"/>
      <c r="E125" s="911" t="s">
        <v>1654</v>
      </c>
      <c r="F125" s="900"/>
      <c r="G125" s="900"/>
      <c r="H125" s="900"/>
      <c r="I125" s="900"/>
      <c r="J125" s="900"/>
      <c r="K125" s="900"/>
      <c r="L125" s="912"/>
      <c r="M125" s="912"/>
      <c r="N125" s="912"/>
      <c r="O125" s="912"/>
      <c r="P125" s="912"/>
      <c r="Q125" s="912"/>
      <c r="R125" s="912"/>
      <c r="S125" s="912"/>
      <c r="T125" s="913"/>
      <c r="U125" s="912"/>
      <c r="V125" s="900"/>
      <c r="W125" s="912"/>
      <c r="X125" s="912"/>
      <c r="Y125" s="912"/>
      <c r="Z125" s="912"/>
      <c r="AA125" s="912"/>
      <c r="AB125" s="912"/>
      <c r="AC125" s="912"/>
      <c r="AD125" s="912"/>
      <c r="AE125" s="912"/>
      <c r="AF125" s="912"/>
      <c r="AG125" s="912"/>
      <c r="AH125" s="912"/>
    </row>
    <row r="126" spans="1:38">
      <c r="A126" s="952"/>
      <c r="B126" s="908" t="s">
        <v>1623</v>
      </c>
      <c r="C126" s="950"/>
      <c r="D126" s="913"/>
      <c r="E126" s="900"/>
      <c r="F126" s="911" t="s">
        <v>1654</v>
      </c>
      <c r="G126" s="900"/>
      <c r="H126" s="900"/>
      <c r="I126" s="900"/>
      <c r="J126" s="900"/>
      <c r="K126" s="900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912"/>
      <c r="AH126" s="912"/>
    </row>
    <row r="127" spans="1:38">
      <c r="A127" s="952"/>
      <c r="B127" s="908" t="s">
        <v>1624</v>
      </c>
      <c r="C127" s="950"/>
      <c r="D127" s="913"/>
      <c r="E127" s="900"/>
      <c r="F127" s="900"/>
      <c r="G127" s="913"/>
      <c r="H127" s="900"/>
      <c r="I127" s="911" t="s">
        <v>1654</v>
      </c>
      <c r="J127" s="900"/>
      <c r="K127" s="900"/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912"/>
      <c r="AH127" s="912"/>
    </row>
    <row r="128" spans="1:38">
      <c r="A128" s="952"/>
      <c r="B128" s="908" t="s">
        <v>1625</v>
      </c>
      <c r="C128" s="950"/>
      <c r="D128" s="912"/>
      <c r="E128" s="912"/>
      <c r="F128" s="912"/>
      <c r="G128" s="913"/>
      <c r="H128" s="900"/>
      <c r="I128" s="900"/>
      <c r="J128" s="911" t="s">
        <v>1654</v>
      </c>
      <c r="K128" s="900"/>
      <c r="L128" s="912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952"/>
      <c r="B129" s="908" t="s">
        <v>1626</v>
      </c>
      <c r="C129" s="950"/>
      <c r="D129" s="912"/>
      <c r="E129" s="912"/>
      <c r="F129" s="912"/>
      <c r="G129" s="912"/>
      <c r="H129" s="912"/>
      <c r="I129" s="912"/>
      <c r="J129" s="900"/>
      <c r="K129" s="911" t="s">
        <v>1654</v>
      </c>
      <c r="L129" s="900"/>
      <c r="M129" s="900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952"/>
      <c r="B130" s="908" t="s">
        <v>1627</v>
      </c>
      <c r="C130" s="950"/>
      <c r="D130" s="912"/>
      <c r="E130" s="912"/>
      <c r="F130" s="912"/>
      <c r="G130" s="912"/>
      <c r="H130" s="912"/>
      <c r="I130" s="912"/>
      <c r="J130" s="912"/>
      <c r="K130" s="913"/>
      <c r="L130" s="911" t="s">
        <v>1654</v>
      </c>
      <c r="M130" s="900"/>
      <c r="N130" s="912"/>
      <c r="O130" s="912"/>
      <c r="P130" s="912"/>
      <c r="Q130" s="912"/>
      <c r="R130" s="900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952"/>
      <c r="B131" s="908" t="s">
        <v>1628</v>
      </c>
      <c r="C131" s="950"/>
      <c r="D131" s="912"/>
      <c r="E131" s="912"/>
      <c r="F131" s="912"/>
      <c r="G131" s="912"/>
      <c r="H131" s="912"/>
      <c r="I131" s="912"/>
      <c r="J131" s="912"/>
      <c r="K131" s="913"/>
      <c r="L131" s="900"/>
      <c r="M131" s="911" t="s">
        <v>1654</v>
      </c>
      <c r="N131" s="912"/>
      <c r="O131" s="912"/>
      <c r="P131" s="912"/>
      <c r="Q131" s="912"/>
      <c r="R131" s="912"/>
      <c r="S131" s="900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952"/>
      <c r="B132" s="908" t="s">
        <v>1629</v>
      </c>
      <c r="C132" s="950"/>
      <c r="D132" s="912"/>
      <c r="E132" s="912"/>
      <c r="F132" s="912"/>
      <c r="G132" s="912"/>
      <c r="H132" s="912"/>
      <c r="I132" s="912"/>
      <c r="J132" s="912"/>
      <c r="K132" s="913"/>
      <c r="L132" s="900"/>
      <c r="M132" s="900"/>
      <c r="N132" s="912"/>
      <c r="O132" s="912"/>
      <c r="P132" s="911" t="s">
        <v>1654</v>
      </c>
      <c r="Q132" s="912"/>
      <c r="R132" s="900"/>
      <c r="S132" s="912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A133" s="660"/>
      <c r="B133" s="908" t="s">
        <v>1630</v>
      </c>
      <c r="C133" s="953"/>
      <c r="D133" s="912"/>
      <c r="E133" s="912"/>
      <c r="F133" s="912"/>
      <c r="G133" s="912"/>
      <c r="H133" s="912"/>
      <c r="I133" s="912"/>
      <c r="J133" s="912"/>
      <c r="K133" s="912"/>
      <c r="L133" s="912"/>
      <c r="M133" s="912"/>
      <c r="N133" s="912"/>
      <c r="O133" s="912"/>
      <c r="P133" s="912"/>
      <c r="Q133" s="911" t="s">
        <v>1654</v>
      </c>
      <c r="R133" s="900"/>
      <c r="S133" s="900"/>
      <c r="T133" s="913"/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912"/>
    </row>
    <row r="134" spans="1:34">
      <c r="A134" s="903"/>
      <c r="B134" s="904"/>
      <c r="C134" s="905"/>
      <c r="D134" s="661"/>
      <c r="E134" s="661"/>
      <c r="F134" s="906"/>
      <c r="G134" s="661"/>
      <c r="H134" s="661"/>
      <c r="I134" s="661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</row>
    <row r="135" spans="1:34">
      <c r="B135" s="247" t="s">
        <v>1689</v>
      </c>
      <c r="C135" s="896"/>
    </row>
    <row r="153" spans="1:34" ht="15.75">
      <c r="A153" s="1117" t="s">
        <v>3</v>
      </c>
      <c r="B153" s="1117"/>
      <c r="C153" s="1117"/>
      <c r="D153" s="1117"/>
      <c r="E153" s="1117"/>
      <c r="F153" s="1117"/>
      <c r="G153" s="1117"/>
      <c r="H153" s="1117"/>
      <c r="I153" s="1117"/>
      <c r="J153" s="1117"/>
      <c r="K153" s="1117"/>
      <c r="L153" s="1117"/>
      <c r="M153" s="1117"/>
      <c r="N153" s="1117"/>
      <c r="O153" s="1117"/>
      <c r="P153" s="1117"/>
      <c r="Q153" s="1117"/>
      <c r="R153" s="1117"/>
      <c r="S153" s="1117"/>
      <c r="T153" s="1117"/>
      <c r="U153" s="1117"/>
      <c r="V153" s="1117"/>
      <c r="W153" s="1117"/>
      <c r="X153" s="1117"/>
      <c r="Y153" s="1117"/>
      <c r="Z153" s="1117"/>
      <c r="AA153" s="1117"/>
      <c r="AB153" s="1117"/>
      <c r="AC153" s="1117"/>
      <c r="AD153" s="1117"/>
      <c r="AE153" s="1117"/>
      <c r="AF153" s="1117"/>
      <c r="AG153" s="1117"/>
      <c r="AH153" s="1117"/>
    </row>
    <row r="154" spans="1:34" ht="15.75">
      <c r="A154" s="1117" t="s">
        <v>1586</v>
      </c>
      <c r="B154" s="1117"/>
      <c r="C154" s="1117"/>
      <c r="D154" s="1117"/>
      <c r="E154" s="1117"/>
      <c r="F154" s="1117"/>
      <c r="G154" s="1117"/>
      <c r="H154" s="1117"/>
      <c r="I154" s="1117"/>
      <c r="J154" s="1117"/>
      <c r="K154" s="1117"/>
      <c r="L154" s="1117"/>
      <c r="M154" s="1117"/>
      <c r="N154" s="1117"/>
      <c r="O154" s="1117"/>
      <c r="P154" s="1117"/>
      <c r="Q154" s="1117"/>
      <c r="R154" s="1117"/>
      <c r="S154" s="1117"/>
      <c r="T154" s="1117"/>
      <c r="U154" s="1117"/>
      <c r="V154" s="1117"/>
      <c r="W154" s="1117"/>
      <c r="X154" s="1117"/>
      <c r="Y154" s="1117"/>
      <c r="Z154" s="1117"/>
      <c r="AA154" s="1117"/>
      <c r="AB154" s="1117"/>
      <c r="AC154" s="1117"/>
      <c r="AD154" s="1117"/>
      <c r="AE154" s="1117"/>
      <c r="AF154" s="1117"/>
      <c r="AG154" s="1117"/>
      <c r="AH154" s="1117"/>
    </row>
    <row r="155" spans="1:34" ht="15.75">
      <c r="A155" s="1117" t="s">
        <v>1666</v>
      </c>
      <c r="B155" s="1117"/>
      <c r="C155" s="1117"/>
      <c r="D155" s="1117"/>
      <c r="E155" s="1117"/>
      <c r="F155" s="1117"/>
      <c r="G155" s="1117"/>
      <c r="H155" s="1117"/>
      <c r="I155" s="1117"/>
      <c r="J155" s="1117"/>
      <c r="K155" s="1117"/>
      <c r="L155" s="1117"/>
      <c r="M155" s="1117"/>
      <c r="N155" s="1117"/>
      <c r="O155" s="1117"/>
      <c r="P155" s="1117"/>
      <c r="Q155" s="1117"/>
      <c r="R155" s="1117"/>
      <c r="S155" s="1117"/>
      <c r="T155" s="1117"/>
      <c r="U155" s="1117"/>
      <c r="V155" s="1117"/>
      <c r="W155" s="1117"/>
      <c r="X155" s="1117"/>
      <c r="Y155" s="1117"/>
      <c r="Z155" s="1117"/>
      <c r="AA155" s="1117"/>
      <c r="AB155" s="1117"/>
      <c r="AC155" s="1117"/>
      <c r="AD155" s="1117"/>
      <c r="AE155" s="1117"/>
      <c r="AF155" s="1117"/>
      <c r="AG155" s="1117"/>
      <c r="AH155" s="1117"/>
    </row>
    <row r="156" spans="1:34" ht="15.75">
      <c r="A156" s="1117" t="s">
        <v>1587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  <c r="X156" s="1117"/>
      <c r="Y156" s="1117"/>
      <c r="Z156" s="1117"/>
      <c r="AA156" s="1117"/>
      <c r="AB156" s="1117"/>
      <c r="AC156" s="1117"/>
      <c r="AD156" s="1117"/>
      <c r="AE156" s="1117"/>
      <c r="AF156" s="1117"/>
      <c r="AG156" s="1117"/>
      <c r="AH156" s="1117"/>
    </row>
    <row r="157" spans="1:34" ht="15.75">
      <c r="A157" s="1117" t="s">
        <v>1667</v>
      </c>
      <c r="B157" s="1117"/>
      <c r="C157" s="1117"/>
      <c r="D157" s="1117"/>
      <c r="E157" s="1117"/>
      <c r="F157" s="1117"/>
      <c r="G157" s="1117"/>
      <c r="H157" s="1117"/>
      <c r="I157" s="1117"/>
      <c r="J157" s="1117"/>
      <c r="K157" s="1117"/>
      <c r="L157" s="1117"/>
      <c r="M157" s="1117"/>
      <c r="N157" s="1117"/>
      <c r="O157" s="1117"/>
      <c r="P157" s="1117"/>
      <c r="Q157" s="1117"/>
      <c r="R157" s="1117"/>
      <c r="S157" s="1117"/>
      <c r="T157" s="1117"/>
      <c r="U157" s="1117"/>
      <c r="V157" s="1117"/>
      <c r="W157" s="1117"/>
      <c r="X157" s="1117"/>
      <c r="Y157" s="1117"/>
      <c r="Z157" s="1117"/>
      <c r="AA157" s="1117"/>
      <c r="AB157" s="1117"/>
      <c r="AC157" s="1117"/>
      <c r="AD157" s="1117"/>
      <c r="AE157" s="1117"/>
      <c r="AF157" s="1117"/>
      <c r="AG157" s="1117"/>
      <c r="AH157" s="1117"/>
    </row>
    <row r="158" spans="1:34" ht="15.75">
      <c r="A158" s="915" t="s">
        <v>1608</v>
      </c>
      <c r="B158" s="914"/>
      <c r="C158" s="914"/>
      <c r="D158" s="914"/>
      <c r="E158" s="914"/>
      <c r="F158" s="914"/>
      <c r="G158" s="914"/>
      <c r="H158" s="914"/>
      <c r="I158" s="914"/>
      <c r="J158" s="914"/>
      <c r="K158" s="914"/>
      <c r="L158" s="914"/>
      <c r="M158" s="914"/>
      <c r="N158" s="914"/>
      <c r="O158" s="914"/>
      <c r="P158" s="914"/>
      <c r="Q158" s="914"/>
      <c r="R158" s="914"/>
      <c r="S158" s="914"/>
      <c r="T158" s="914"/>
      <c r="U158" s="914"/>
      <c r="V158" s="914"/>
      <c r="W158" s="914"/>
      <c r="X158" s="914"/>
      <c r="Y158" s="914"/>
      <c r="Z158" s="914"/>
      <c r="AA158" s="914"/>
      <c r="AB158" s="914"/>
      <c r="AC158" s="914"/>
      <c r="AD158" s="914"/>
      <c r="AE158" s="914"/>
      <c r="AF158" s="914"/>
      <c r="AG158" s="914"/>
      <c r="AH158" s="914"/>
    </row>
    <row r="159" spans="1:34" ht="15.75">
      <c r="A159" s="902" t="s">
        <v>1681</v>
      </c>
      <c r="J159" s="942"/>
      <c r="K159" s="942"/>
      <c r="L159" s="942"/>
      <c r="M159" s="942"/>
      <c r="N159" s="942"/>
      <c r="O159" s="942"/>
      <c r="P159" s="942"/>
      <c r="Q159" s="942"/>
      <c r="R159" s="942"/>
      <c r="S159" s="942"/>
      <c r="T159" s="942"/>
      <c r="U159" s="942"/>
      <c r="V159" s="942"/>
      <c r="W159" s="942"/>
      <c r="X159" s="942"/>
      <c r="Y159" s="942"/>
      <c r="Z159" s="942"/>
      <c r="AA159" s="942"/>
      <c r="AB159" s="942"/>
      <c r="AC159" s="942"/>
      <c r="AD159" s="942"/>
      <c r="AE159" s="942"/>
      <c r="AF159" s="942"/>
      <c r="AG159" s="942"/>
      <c r="AH159" s="942"/>
    </row>
    <row r="160" spans="1:34" ht="12.75" customHeight="1">
      <c r="A160" s="1277" t="s">
        <v>129</v>
      </c>
      <c r="B160" s="1280" t="s">
        <v>1610</v>
      </c>
      <c r="C160" s="969" t="s">
        <v>217</v>
      </c>
      <c r="D160" s="1276" t="s">
        <v>1619</v>
      </c>
      <c r="E160" s="1276"/>
      <c r="F160" s="1276"/>
      <c r="G160" s="1276"/>
      <c r="H160" s="1276"/>
      <c r="I160" s="1276"/>
      <c r="J160" s="1276"/>
      <c r="K160" s="1276"/>
      <c r="L160" s="1276"/>
      <c r="M160" s="1276"/>
      <c r="N160" s="1276"/>
      <c r="O160" s="1276"/>
      <c r="P160" s="1276"/>
      <c r="Q160" s="1276"/>
      <c r="R160" s="1276"/>
      <c r="S160" s="1276"/>
      <c r="T160" s="1276"/>
      <c r="U160" s="1276"/>
      <c r="V160" s="1276"/>
      <c r="W160" s="1276"/>
      <c r="X160" s="1276"/>
      <c r="Y160" s="1276"/>
      <c r="Z160" s="1276"/>
      <c r="AA160" s="1276"/>
      <c r="AB160" s="1276"/>
      <c r="AC160" s="1276"/>
      <c r="AD160" s="1276"/>
      <c r="AE160" s="1276"/>
      <c r="AF160" s="1276"/>
      <c r="AG160" s="1276"/>
      <c r="AH160" s="1276"/>
    </row>
    <row r="161" spans="1:34">
      <c r="A161" s="1278"/>
      <c r="B161" s="1281"/>
      <c r="C161" s="1141">
        <v>42309</v>
      </c>
      <c r="D161" s="894" t="s">
        <v>1611</v>
      </c>
      <c r="E161" s="894" t="s">
        <v>1612</v>
      </c>
      <c r="F161" s="894" t="s">
        <v>1613</v>
      </c>
      <c r="G161" s="894" t="s">
        <v>1614</v>
      </c>
      <c r="H161" s="894" t="s">
        <v>1615</v>
      </c>
      <c r="I161" s="954" t="s">
        <v>1616</v>
      </c>
      <c r="J161" s="954" t="s">
        <v>1617</v>
      </c>
      <c r="K161" s="894" t="s">
        <v>1611</v>
      </c>
      <c r="L161" s="894" t="s">
        <v>1612</v>
      </c>
      <c r="M161" s="894" t="s">
        <v>1613</v>
      </c>
      <c r="N161" s="894" t="s">
        <v>1614</v>
      </c>
      <c r="O161" s="894" t="s">
        <v>1615</v>
      </c>
      <c r="P161" s="954" t="s">
        <v>1616</v>
      </c>
      <c r="Q161" s="954" t="s">
        <v>1617</v>
      </c>
      <c r="R161" s="894" t="s">
        <v>1611</v>
      </c>
      <c r="S161" s="894" t="s">
        <v>1612</v>
      </c>
      <c r="T161" s="894" t="s">
        <v>1613</v>
      </c>
      <c r="U161" s="894" t="s">
        <v>1614</v>
      </c>
      <c r="V161" s="894" t="s">
        <v>1615</v>
      </c>
      <c r="W161" s="954" t="s">
        <v>1616</v>
      </c>
      <c r="X161" s="954" t="s">
        <v>1617</v>
      </c>
      <c r="Y161" s="894" t="s">
        <v>1611</v>
      </c>
      <c r="Z161" s="894" t="s">
        <v>1612</v>
      </c>
      <c r="AA161" s="894" t="s">
        <v>1613</v>
      </c>
      <c r="AB161" s="894" t="s">
        <v>1614</v>
      </c>
      <c r="AC161" s="894" t="s">
        <v>1615</v>
      </c>
      <c r="AD161" s="954" t="s">
        <v>1616</v>
      </c>
      <c r="AE161" s="954" t="s">
        <v>1617</v>
      </c>
      <c r="AF161" s="894" t="s">
        <v>1611</v>
      </c>
      <c r="AG161" s="894" t="s">
        <v>1612</v>
      </c>
      <c r="AH161" s="894"/>
    </row>
    <row r="162" spans="1:34">
      <c r="A162" s="1279"/>
      <c r="B162" s="1282"/>
      <c r="C162" s="1142"/>
      <c r="D162" s="895">
        <v>1</v>
      </c>
      <c r="E162" s="894">
        <v>2</v>
      </c>
      <c r="F162" s="894">
        <v>3</v>
      </c>
      <c r="G162" s="894">
        <v>4</v>
      </c>
      <c r="H162" s="894">
        <v>5</v>
      </c>
      <c r="I162" s="954">
        <v>6</v>
      </c>
      <c r="J162" s="954">
        <v>7</v>
      </c>
      <c r="K162" s="894">
        <v>8</v>
      </c>
      <c r="L162" s="894">
        <v>9</v>
      </c>
      <c r="M162" s="894">
        <v>10</v>
      </c>
      <c r="N162" s="894">
        <v>11</v>
      </c>
      <c r="O162" s="894">
        <v>12</v>
      </c>
      <c r="P162" s="954">
        <v>13</v>
      </c>
      <c r="Q162" s="954">
        <v>14</v>
      </c>
      <c r="R162" s="894">
        <v>15</v>
      </c>
      <c r="S162" s="894">
        <v>16</v>
      </c>
      <c r="T162" s="894">
        <v>17</v>
      </c>
      <c r="U162" s="894">
        <v>18</v>
      </c>
      <c r="V162" s="894">
        <v>19</v>
      </c>
      <c r="W162" s="954">
        <v>20</v>
      </c>
      <c r="X162" s="954">
        <v>21</v>
      </c>
      <c r="Y162" s="894">
        <v>22</v>
      </c>
      <c r="Z162" s="894">
        <v>23</v>
      </c>
      <c r="AA162" s="894">
        <v>24</v>
      </c>
      <c r="AB162" s="894">
        <v>25</v>
      </c>
      <c r="AC162" s="894">
        <v>26</v>
      </c>
      <c r="AD162" s="954">
        <v>27</v>
      </c>
      <c r="AE162" s="954">
        <v>28</v>
      </c>
      <c r="AF162" s="894">
        <v>29</v>
      </c>
      <c r="AG162" s="894">
        <v>30</v>
      </c>
      <c r="AH162" s="894"/>
    </row>
    <row r="163" spans="1:34">
      <c r="A163" s="1114">
        <v>9</v>
      </c>
      <c r="B163" s="908" t="s">
        <v>1609</v>
      </c>
      <c r="C163" s="1127">
        <v>42309</v>
      </c>
      <c r="D163" s="911" t="s">
        <v>1653</v>
      </c>
      <c r="E163" s="900"/>
      <c r="F163" s="913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900"/>
      <c r="AF163" s="900"/>
      <c r="AG163" s="900"/>
      <c r="AH163" s="900"/>
    </row>
    <row r="164" spans="1:34">
      <c r="A164" s="1115"/>
      <c r="B164" s="908" t="s">
        <v>1622</v>
      </c>
      <c r="C164" s="1128"/>
      <c r="D164" s="913"/>
      <c r="E164" s="911" t="s">
        <v>1653</v>
      </c>
      <c r="F164" s="913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900"/>
      <c r="AF164" s="900"/>
      <c r="AG164" s="900"/>
      <c r="AH164" s="900"/>
    </row>
    <row r="165" spans="1:34">
      <c r="A165" s="1115"/>
      <c r="B165" s="908" t="s">
        <v>1623</v>
      </c>
      <c r="C165" s="1128"/>
      <c r="D165" s="913"/>
      <c r="E165" s="900"/>
      <c r="F165" s="911" t="s">
        <v>1653</v>
      </c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900"/>
      <c r="AF165" s="900"/>
      <c r="AG165" s="900"/>
      <c r="AH165" s="900"/>
    </row>
    <row r="166" spans="1:34">
      <c r="A166" s="1115"/>
      <c r="B166" s="908" t="s">
        <v>1624</v>
      </c>
      <c r="C166" s="1128"/>
      <c r="D166" s="913"/>
      <c r="E166" s="900"/>
      <c r="F166" s="913"/>
      <c r="G166" s="911" t="s">
        <v>1653</v>
      </c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15"/>
      <c r="B167" s="908" t="s">
        <v>1625</v>
      </c>
      <c r="C167" s="1128"/>
      <c r="D167" s="913"/>
      <c r="E167" s="900"/>
      <c r="F167" s="912"/>
      <c r="G167" s="912"/>
      <c r="H167" s="911" t="s">
        <v>1653</v>
      </c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15"/>
      <c r="B168" s="908" t="s">
        <v>1626</v>
      </c>
      <c r="C168" s="1128"/>
      <c r="D168" s="913"/>
      <c r="E168" s="900"/>
      <c r="F168" s="900"/>
      <c r="G168" s="900"/>
      <c r="H168" s="913"/>
      <c r="I168" s="900"/>
      <c r="J168" s="900"/>
      <c r="K168" s="911" t="s">
        <v>1653</v>
      </c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15"/>
      <c r="B169" s="908" t="s">
        <v>1627</v>
      </c>
      <c r="C169" s="1128"/>
      <c r="D169" s="912"/>
      <c r="E169" s="912"/>
      <c r="F169" s="912"/>
      <c r="G169" s="912"/>
      <c r="H169" s="912"/>
      <c r="I169" s="912"/>
      <c r="J169" s="912"/>
      <c r="K169" s="900"/>
      <c r="L169" s="911" t="s">
        <v>1653</v>
      </c>
      <c r="M169" s="900"/>
      <c r="N169" s="900"/>
      <c r="O169" s="900"/>
      <c r="P169" s="900"/>
      <c r="Q169" s="900"/>
      <c r="R169" s="912"/>
      <c r="S169" s="912"/>
      <c r="T169" s="912"/>
      <c r="U169" s="912"/>
      <c r="V169" s="912"/>
      <c r="W169" s="912"/>
      <c r="X169" s="912"/>
      <c r="Y169" s="912"/>
      <c r="Z169" s="912"/>
      <c r="AA169" s="912"/>
      <c r="AB169" s="912"/>
      <c r="AC169" s="912"/>
      <c r="AD169" s="912"/>
      <c r="AE169" s="912"/>
      <c r="AF169" s="912"/>
      <c r="AG169" s="912"/>
      <c r="AH169" s="912"/>
    </row>
    <row r="170" spans="1:34">
      <c r="A170" s="1115"/>
      <c r="B170" s="908" t="s">
        <v>1628</v>
      </c>
      <c r="C170" s="1128"/>
      <c r="D170" s="900"/>
      <c r="E170" s="900"/>
      <c r="F170" s="900"/>
      <c r="G170" s="900"/>
      <c r="H170" s="900"/>
      <c r="I170" s="900"/>
      <c r="J170" s="913"/>
      <c r="K170" s="900"/>
      <c r="L170" s="900"/>
      <c r="M170" s="911" t="s">
        <v>1653</v>
      </c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</row>
    <row r="171" spans="1:34">
      <c r="A171" s="1115"/>
      <c r="B171" s="908" t="s">
        <v>1629</v>
      </c>
      <c r="C171" s="1128"/>
      <c r="D171" s="912"/>
      <c r="E171" s="912"/>
      <c r="F171" s="912"/>
      <c r="G171" s="912"/>
      <c r="H171" s="912"/>
      <c r="I171" s="912"/>
      <c r="J171" s="912"/>
      <c r="K171" s="900"/>
      <c r="L171" s="900"/>
      <c r="M171" s="913"/>
      <c r="N171" s="911" t="s">
        <v>1653</v>
      </c>
      <c r="O171" s="900"/>
      <c r="P171" s="900"/>
      <c r="Q171" s="900"/>
      <c r="R171" s="900"/>
      <c r="S171" s="900"/>
      <c r="T171" s="912"/>
      <c r="U171" s="912"/>
      <c r="V171" s="912"/>
      <c r="W171" s="912"/>
      <c r="X171" s="912"/>
      <c r="Y171" s="912"/>
      <c r="Z171" s="912"/>
      <c r="AA171" s="912"/>
      <c r="AB171" s="912"/>
      <c r="AC171" s="912"/>
      <c r="AD171" s="912"/>
      <c r="AE171" s="912"/>
      <c r="AF171" s="912"/>
      <c r="AG171" s="912"/>
      <c r="AH171" s="912"/>
    </row>
    <row r="172" spans="1:34">
      <c r="A172" s="1116"/>
      <c r="B172" s="908" t="s">
        <v>1630</v>
      </c>
      <c r="C172" s="1129"/>
      <c r="D172" s="912"/>
      <c r="E172" s="912"/>
      <c r="F172" s="912"/>
      <c r="G172" s="912"/>
      <c r="H172" s="912"/>
      <c r="I172" s="912"/>
      <c r="J172" s="912"/>
      <c r="K172" s="912"/>
      <c r="L172" s="912"/>
      <c r="M172" s="913"/>
      <c r="N172" s="900"/>
      <c r="O172" s="911" t="s">
        <v>1653</v>
      </c>
      <c r="P172" s="900"/>
      <c r="Q172" s="900"/>
      <c r="R172" s="900"/>
      <c r="S172" s="900"/>
      <c r="T172" s="900"/>
      <c r="U172" s="900"/>
      <c r="V172" s="900"/>
      <c r="W172" s="900"/>
      <c r="X172" s="912"/>
      <c r="Y172" s="912"/>
      <c r="Z172" s="912"/>
      <c r="AA172" s="912"/>
      <c r="AB172" s="912"/>
      <c r="AC172" s="912"/>
      <c r="AD172" s="912"/>
      <c r="AE172" s="912"/>
      <c r="AF172" s="912"/>
      <c r="AG172" s="912"/>
      <c r="AH172" s="912"/>
    </row>
    <row r="173" spans="1:34">
      <c r="A173" s="1114"/>
      <c r="B173" s="1140"/>
      <c r="C173" s="1127">
        <v>42339</v>
      </c>
      <c r="D173" s="894" t="s">
        <v>1613</v>
      </c>
      <c r="E173" s="894" t="s">
        <v>1614</v>
      </c>
      <c r="F173" s="894" t="s">
        <v>1615</v>
      </c>
      <c r="G173" s="954" t="s">
        <v>1616</v>
      </c>
      <c r="H173" s="954" t="s">
        <v>1617</v>
      </c>
      <c r="I173" s="894" t="s">
        <v>1611</v>
      </c>
      <c r="J173" s="894" t="s">
        <v>1612</v>
      </c>
      <c r="K173" s="894" t="s">
        <v>1613</v>
      </c>
      <c r="L173" s="894" t="s">
        <v>1614</v>
      </c>
      <c r="M173" s="894" t="s">
        <v>1615</v>
      </c>
      <c r="N173" s="954" t="s">
        <v>1616</v>
      </c>
      <c r="O173" s="954" t="s">
        <v>1617</v>
      </c>
      <c r="P173" s="894" t="s">
        <v>1611</v>
      </c>
      <c r="Q173" s="894" t="s">
        <v>1612</v>
      </c>
      <c r="R173" s="894" t="s">
        <v>1613</v>
      </c>
      <c r="S173" s="954" t="s">
        <v>1614</v>
      </c>
      <c r="T173" s="894" t="s">
        <v>1615</v>
      </c>
      <c r="U173" s="954" t="s">
        <v>1616</v>
      </c>
      <c r="V173" s="954" t="s">
        <v>1617</v>
      </c>
      <c r="W173" s="894" t="s">
        <v>1611</v>
      </c>
      <c r="X173" s="894" t="s">
        <v>1612</v>
      </c>
      <c r="Y173" s="894" t="s">
        <v>1613</v>
      </c>
      <c r="Z173" s="894" t="s">
        <v>1614</v>
      </c>
      <c r="AA173" s="954" t="s">
        <v>1615</v>
      </c>
      <c r="AB173" s="954" t="s">
        <v>1616</v>
      </c>
      <c r="AC173" s="954" t="s">
        <v>1617</v>
      </c>
      <c r="AD173" s="894" t="s">
        <v>1611</v>
      </c>
      <c r="AE173" s="894" t="s">
        <v>1612</v>
      </c>
      <c r="AF173" s="894" t="s">
        <v>1613</v>
      </c>
      <c r="AG173" s="894" t="s">
        <v>1614</v>
      </c>
      <c r="AH173" s="894" t="s">
        <v>1615</v>
      </c>
    </row>
    <row r="174" spans="1:34">
      <c r="A174" s="1116"/>
      <c r="B174" s="1138"/>
      <c r="C174" s="1138"/>
      <c r="D174" s="895">
        <v>1</v>
      </c>
      <c r="E174" s="894">
        <v>2</v>
      </c>
      <c r="F174" s="894">
        <v>3</v>
      </c>
      <c r="G174" s="954">
        <v>4</v>
      </c>
      <c r="H174" s="954">
        <v>5</v>
      </c>
      <c r="I174" s="894">
        <v>6</v>
      </c>
      <c r="J174" s="894">
        <v>7</v>
      </c>
      <c r="K174" s="894">
        <v>8</v>
      </c>
      <c r="L174" s="894">
        <v>9</v>
      </c>
      <c r="M174" s="894">
        <v>10</v>
      </c>
      <c r="N174" s="954">
        <v>11</v>
      </c>
      <c r="O174" s="954">
        <v>12</v>
      </c>
      <c r="P174" s="894">
        <v>13</v>
      </c>
      <c r="Q174" s="894">
        <v>14</v>
      </c>
      <c r="R174" s="894">
        <v>15</v>
      </c>
      <c r="S174" s="954">
        <v>16</v>
      </c>
      <c r="T174" s="894">
        <v>17</v>
      </c>
      <c r="U174" s="954">
        <v>18</v>
      </c>
      <c r="V174" s="954">
        <v>19</v>
      </c>
      <c r="W174" s="894">
        <v>20</v>
      </c>
      <c r="X174" s="894">
        <v>21</v>
      </c>
      <c r="Y174" s="894">
        <v>22</v>
      </c>
      <c r="Z174" s="894">
        <v>23</v>
      </c>
      <c r="AA174" s="954">
        <v>24</v>
      </c>
      <c r="AB174" s="954">
        <v>25</v>
      </c>
      <c r="AC174" s="954">
        <v>26</v>
      </c>
      <c r="AD174" s="894">
        <v>27</v>
      </c>
      <c r="AE174" s="894">
        <v>28</v>
      </c>
      <c r="AF174" s="894">
        <v>29</v>
      </c>
      <c r="AG174" s="894">
        <v>30</v>
      </c>
      <c r="AH174" s="894">
        <v>31</v>
      </c>
    </row>
    <row r="175" spans="1:34">
      <c r="A175" s="1114">
        <v>10</v>
      </c>
      <c r="B175" s="908" t="s">
        <v>1609</v>
      </c>
      <c r="C175" s="1127">
        <v>42339</v>
      </c>
      <c r="D175" s="911" t="s">
        <v>1654</v>
      </c>
      <c r="E175" s="913"/>
      <c r="F175" s="900"/>
      <c r="G175" s="900"/>
      <c r="H175" s="900"/>
      <c r="I175" s="912"/>
      <c r="J175" s="912"/>
      <c r="K175" s="912"/>
      <c r="L175" s="912"/>
      <c r="M175" s="912"/>
      <c r="N175" s="912"/>
      <c r="O175" s="912"/>
      <c r="P175" s="912"/>
      <c r="Q175" s="912"/>
      <c r="R175" s="912"/>
      <c r="S175" s="912"/>
      <c r="T175" s="913"/>
      <c r="U175" s="912"/>
      <c r="V175" s="900"/>
      <c r="W175" s="912"/>
      <c r="X175" s="912"/>
      <c r="Y175" s="912"/>
      <c r="Z175" s="912"/>
      <c r="AA175" s="912"/>
      <c r="AB175" s="912"/>
      <c r="AC175" s="912"/>
      <c r="AD175" s="912"/>
      <c r="AE175" s="912"/>
      <c r="AF175" s="912"/>
      <c r="AG175" s="912"/>
      <c r="AH175" s="912"/>
    </row>
    <row r="176" spans="1:34">
      <c r="A176" s="1115"/>
      <c r="B176" s="908" t="s">
        <v>1622</v>
      </c>
      <c r="C176" s="1128"/>
      <c r="D176" s="913"/>
      <c r="E176" s="911" t="s">
        <v>1654</v>
      </c>
      <c r="F176" s="900"/>
      <c r="G176" s="900"/>
      <c r="H176" s="900"/>
      <c r="I176" s="900"/>
      <c r="J176" s="900"/>
      <c r="K176" s="900"/>
      <c r="L176" s="912"/>
      <c r="M176" s="912"/>
      <c r="N176" s="912"/>
      <c r="O176" s="912"/>
      <c r="P176" s="912"/>
      <c r="Q176" s="912"/>
      <c r="R176" s="912"/>
      <c r="S176" s="912"/>
      <c r="T176" s="913"/>
      <c r="U176" s="912"/>
      <c r="V176" s="900"/>
      <c r="W176" s="912"/>
      <c r="X176" s="912"/>
      <c r="Y176" s="912"/>
      <c r="Z176" s="912"/>
      <c r="AA176" s="912"/>
      <c r="AB176" s="912"/>
      <c r="AC176" s="912"/>
      <c r="AD176" s="912"/>
      <c r="AE176" s="912"/>
      <c r="AF176" s="912"/>
      <c r="AG176" s="912"/>
      <c r="AH176" s="912"/>
    </row>
    <row r="177" spans="1:34">
      <c r="A177" s="1115"/>
      <c r="B177" s="908" t="s">
        <v>1623</v>
      </c>
      <c r="C177" s="1128"/>
      <c r="D177" s="913"/>
      <c r="E177" s="900"/>
      <c r="F177" s="911" t="s">
        <v>1654</v>
      </c>
      <c r="G177" s="900"/>
      <c r="H177" s="900"/>
      <c r="I177" s="900"/>
      <c r="J177" s="900"/>
      <c r="K177" s="900"/>
      <c r="L177" s="912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912"/>
      <c r="AF177" s="912"/>
      <c r="AG177" s="912"/>
      <c r="AH177" s="912"/>
    </row>
    <row r="178" spans="1:34">
      <c r="A178" s="1115"/>
      <c r="B178" s="908" t="s">
        <v>1624</v>
      </c>
      <c r="C178" s="1128"/>
      <c r="D178" s="913"/>
      <c r="E178" s="900"/>
      <c r="F178" s="900"/>
      <c r="G178" s="913"/>
      <c r="H178" s="900"/>
      <c r="I178" s="911" t="s">
        <v>1654</v>
      </c>
      <c r="J178" s="900"/>
      <c r="K178" s="900"/>
      <c r="L178" s="912"/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912"/>
    </row>
    <row r="179" spans="1:34">
      <c r="A179" s="1115"/>
      <c r="B179" s="908" t="s">
        <v>1625</v>
      </c>
      <c r="C179" s="1128"/>
      <c r="D179" s="912"/>
      <c r="E179" s="912"/>
      <c r="F179" s="912"/>
      <c r="G179" s="913"/>
      <c r="H179" s="900"/>
      <c r="I179" s="900"/>
      <c r="J179" s="911" t="s">
        <v>1654</v>
      </c>
      <c r="K179" s="900"/>
      <c r="L179" s="912"/>
      <c r="M179" s="912"/>
      <c r="N179" s="912"/>
      <c r="O179" s="912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912"/>
    </row>
    <row r="180" spans="1:34">
      <c r="A180" s="1115"/>
      <c r="B180" s="908" t="s">
        <v>1626</v>
      </c>
      <c r="C180" s="1128"/>
      <c r="D180" s="912"/>
      <c r="E180" s="912"/>
      <c r="F180" s="912"/>
      <c r="G180" s="912"/>
      <c r="H180" s="912"/>
      <c r="I180" s="912"/>
      <c r="J180" s="900"/>
      <c r="K180" s="911" t="s">
        <v>1654</v>
      </c>
      <c r="L180" s="900"/>
      <c r="M180" s="900"/>
      <c r="N180" s="912"/>
      <c r="O180" s="912"/>
      <c r="P180" s="912"/>
      <c r="Q180" s="912"/>
      <c r="R180" s="912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912"/>
    </row>
    <row r="181" spans="1:34">
      <c r="A181" s="1115"/>
      <c r="B181" s="908" t="s">
        <v>1627</v>
      </c>
      <c r="C181" s="1128"/>
      <c r="D181" s="912"/>
      <c r="E181" s="912"/>
      <c r="F181" s="912"/>
      <c r="G181" s="912"/>
      <c r="H181" s="912"/>
      <c r="I181" s="912"/>
      <c r="J181" s="912"/>
      <c r="K181" s="913"/>
      <c r="L181" s="911" t="s">
        <v>1654</v>
      </c>
      <c r="M181" s="900"/>
      <c r="N181" s="912"/>
      <c r="O181" s="912"/>
      <c r="P181" s="912"/>
      <c r="Q181" s="912"/>
      <c r="R181" s="900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912"/>
    </row>
    <row r="182" spans="1:34">
      <c r="A182" s="1115"/>
      <c r="B182" s="908" t="s">
        <v>1628</v>
      </c>
      <c r="C182" s="1128"/>
      <c r="D182" s="912"/>
      <c r="E182" s="912"/>
      <c r="F182" s="912"/>
      <c r="G182" s="912"/>
      <c r="H182" s="912"/>
      <c r="I182" s="912"/>
      <c r="J182" s="912"/>
      <c r="K182" s="913"/>
      <c r="L182" s="900"/>
      <c r="M182" s="911" t="s">
        <v>1654</v>
      </c>
      <c r="N182" s="912"/>
      <c r="O182" s="912"/>
      <c r="P182" s="912"/>
      <c r="Q182" s="912"/>
      <c r="R182" s="912"/>
      <c r="S182" s="900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912"/>
    </row>
    <row r="183" spans="1:34">
      <c r="A183" s="1115"/>
      <c r="B183" s="908" t="s">
        <v>1629</v>
      </c>
      <c r="C183" s="1128"/>
      <c r="D183" s="912"/>
      <c r="E183" s="912"/>
      <c r="F183" s="912"/>
      <c r="G183" s="912"/>
      <c r="H183" s="912"/>
      <c r="I183" s="912"/>
      <c r="J183" s="912"/>
      <c r="K183" s="913"/>
      <c r="L183" s="900"/>
      <c r="M183" s="900"/>
      <c r="N183" s="912"/>
      <c r="O183" s="912"/>
      <c r="P183" s="911" t="s">
        <v>1654</v>
      </c>
      <c r="Q183" s="912"/>
      <c r="R183" s="900"/>
      <c r="S183" s="912"/>
      <c r="T183" s="913"/>
      <c r="U183" s="912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912"/>
      <c r="AF183" s="912"/>
      <c r="AG183" s="912"/>
      <c r="AH183" s="912"/>
    </row>
    <row r="184" spans="1:34">
      <c r="A184" s="1116"/>
      <c r="B184" s="908" t="s">
        <v>1630</v>
      </c>
      <c r="C184" s="1129"/>
      <c r="D184" s="912"/>
      <c r="E184" s="912"/>
      <c r="F184" s="912"/>
      <c r="G184" s="912"/>
      <c r="H184" s="912"/>
      <c r="I184" s="912"/>
      <c r="J184" s="912"/>
      <c r="K184" s="912"/>
      <c r="L184" s="912"/>
      <c r="M184" s="912"/>
      <c r="N184" s="912"/>
      <c r="O184" s="912"/>
      <c r="P184" s="912"/>
      <c r="Q184" s="911" t="s">
        <v>1654</v>
      </c>
      <c r="R184" s="900"/>
      <c r="S184" s="900"/>
      <c r="T184" s="913"/>
      <c r="U184" s="912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912"/>
      <c r="AH184" s="912"/>
    </row>
    <row r="185" spans="1:34" ht="6.75" customHeight="1">
      <c r="A185" s="903"/>
      <c r="B185" s="904"/>
      <c r="C185" s="905"/>
      <c r="D185" s="661"/>
      <c r="E185" s="661"/>
      <c r="F185" s="906"/>
      <c r="G185" s="661"/>
      <c r="H185" s="661"/>
      <c r="I185" s="661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</row>
    <row r="186" spans="1:34">
      <c r="B186" s="247" t="s">
        <v>1689</v>
      </c>
      <c r="C186" s="896"/>
    </row>
    <row r="205" spans="1:34" ht="15.75">
      <c r="A205" s="1117" t="s">
        <v>3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  <c r="N205" s="1117"/>
      <c r="O205" s="1117"/>
      <c r="P205" s="1117"/>
      <c r="Q205" s="1117"/>
      <c r="R205" s="1117"/>
      <c r="S205" s="1117"/>
      <c r="T205" s="1117"/>
      <c r="U205" s="1117"/>
      <c r="V205" s="1117"/>
      <c r="W205" s="1117"/>
      <c r="X205" s="1117"/>
      <c r="Y205" s="1117"/>
      <c r="Z205" s="1117"/>
      <c r="AA205" s="1117"/>
      <c r="AB205" s="1117"/>
      <c r="AC205" s="1117"/>
      <c r="AD205" s="1117"/>
      <c r="AE205" s="1117"/>
      <c r="AF205" s="1117"/>
      <c r="AG205" s="1117"/>
      <c r="AH205" s="1117"/>
    </row>
    <row r="206" spans="1:34" ht="15.75">
      <c r="A206" s="1117" t="s">
        <v>1586</v>
      </c>
      <c r="B206" s="1117"/>
      <c r="C206" s="1117"/>
      <c r="D206" s="1117"/>
      <c r="E206" s="1117"/>
      <c r="F206" s="1117"/>
      <c r="G206" s="1117"/>
      <c r="H206" s="1117"/>
      <c r="I206" s="1117"/>
      <c r="J206" s="1117"/>
      <c r="K206" s="1117"/>
      <c r="L206" s="1117"/>
      <c r="M206" s="1117"/>
      <c r="N206" s="1117"/>
      <c r="O206" s="1117"/>
      <c r="P206" s="1117"/>
      <c r="Q206" s="1117"/>
      <c r="R206" s="1117"/>
      <c r="S206" s="1117"/>
      <c r="T206" s="1117"/>
      <c r="U206" s="1117"/>
      <c r="V206" s="1117"/>
      <c r="W206" s="1117"/>
      <c r="X206" s="1117"/>
      <c r="Y206" s="1117"/>
      <c r="Z206" s="1117"/>
      <c r="AA206" s="1117"/>
      <c r="AB206" s="1117"/>
      <c r="AC206" s="1117"/>
      <c r="AD206" s="1117"/>
      <c r="AE206" s="1117"/>
      <c r="AF206" s="1117"/>
      <c r="AG206" s="1117"/>
      <c r="AH206" s="1117"/>
    </row>
    <row r="207" spans="1:34" ht="15.75">
      <c r="A207" s="1117" t="s">
        <v>1666</v>
      </c>
      <c r="B207" s="1117"/>
      <c r="C207" s="1117"/>
      <c r="D207" s="1117"/>
      <c r="E207" s="1117"/>
      <c r="F207" s="1117"/>
      <c r="G207" s="1117"/>
      <c r="H207" s="1117"/>
      <c r="I207" s="1117"/>
      <c r="J207" s="1117"/>
      <c r="K207" s="1117"/>
      <c r="L207" s="1117"/>
      <c r="M207" s="1117"/>
      <c r="N207" s="1117"/>
      <c r="O207" s="1117"/>
      <c r="P207" s="1117"/>
      <c r="Q207" s="1117"/>
      <c r="R207" s="1117"/>
      <c r="S207" s="1117"/>
      <c r="T207" s="1117"/>
      <c r="U207" s="1117"/>
      <c r="V207" s="1117"/>
      <c r="W207" s="1117"/>
      <c r="X207" s="1117"/>
      <c r="Y207" s="1117"/>
      <c r="Z207" s="1117"/>
      <c r="AA207" s="1117"/>
      <c r="AB207" s="1117"/>
      <c r="AC207" s="1117"/>
      <c r="AD207" s="1117"/>
      <c r="AE207" s="1117"/>
      <c r="AF207" s="1117"/>
      <c r="AG207" s="1117"/>
      <c r="AH207" s="1117"/>
    </row>
    <row r="208" spans="1:34" ht="15.75">
      <c r="A208" s="1117" t="s">
        <v>1587</v>
      </c>
      <c r="B208" s="1117"/>
      <c r="C208" s="1117"/>
      <c r="D208" s="1117"/>
      <c r="E208" s="1117"/>
      <c r="F208" s="1117"/>
      <c r="G208" s="1117"/>
      <c r="H208" s="1117"/>
      <c r="I208" s="1117"/>
      <c r="J208" s="1117"/>
      <c r="K208" s="1117"/>
      <c r="L208" s="1117"/>
      <c r="M208" s="1117"/>
      <c r="N208" s="1117"/>
      <c r="O208" s="1117"/>
      <c r="P208" s="1117"/>
      <c r="Q208" s="1117"/>
      <c r="R208" s="1117"/>
      <c r="S208" s="1117"/>
      <c r="T208" s="1117"/>
      <c r="U208" s="1117"/>
      <c r="V208" s="1117"/>
      <c r="W208" s="1117"/>
      <c r="X208" s="1117"/>
      <c r="Y208" s="1117"/>
      <c r="Z208" s="1117"/>
      <c r="AA208" s="1117"/>
      <c r="AB208" s="1117"/>
      <c r="AC208" s="1117"/>
      <c r="AD208" s="1117"/>
      <c r="AE208" s="1117"/>
      <c r="AF208" s="1117"/>
      <c r="AG208" s="1117"/>
      <c r="AH208" s="1117"/>
    </row>
    <row r="209" spans="1:38" ht="15.75">
      <c r="A209" s="1117" t="s">
        <v>1667</v>
      </c>
      <c r="B209" s="1117"/>
      <c r="C209" s="1117"/>
      <c r="D209" s="1117"/>
      <c r="E209" s="1117"/>
      <c r="F209" s="1117"/>
      <c r="G209" s="1117"/>
      <c r="H209" s="1117"/>
      <c r="I209" s="1117"/>
      <c r="J209" s="1117"/>
      <c r="K209" s="1117"/>
      <c r="L209" s="1117"/>
      <c r="M209" s="1117"/>
      <c r="N209" s="1117"/>
      <c r="O209" s="1117"/>
      <c r="P209" s="1117"/>
      <c r="Q209" s="1117"/>
      <c r="R209" s="1117"/>
      <c r="S209" s="1117"/>
      <c r="T209" s="1117"/>
      <c r="U209" s="1117"/>
      <c r="V209" s="1117"/>
      <c r="W209" s="1117"/>
      <c r="X209" s="1117"/>
      <c r="Y209" s="1117"/>
      <c r="Z209" s="1117"/>
      <c r="AA209" s="1117"/>
      <c r="AB209" s="1117"/>
      <c r="AC209" s="1117"/>
      <c r="AD209" s="1117"/>
      <c r="AE209" s="1117"/>
      <c r="AF209" s="1117"/>
      <c r="AG209" s="1117"/>
      <c r="AH209" s="1117"/>
    </row>
    <row r="210" spans="1:38" ht="15.75">
      <c r="A210" s="915" t="s">
        <v>1608</v>
      </c>
      <c r="B210" s="914"/>
      <c r="C210" s="914"/>
      <c r="D210" s="914"/>
      <c r="E210" s="914"/>
      <c r="F210" s="914"/>
      <c r="G210" s="914"/>
      <c r="H210" s="914"/>
      <c r="I210" s="914"/>
      <c r="J210" s="914"/>
      <c r="K210" s="914"/>
      <c r="L210" s="914"/>
      <c r="M210" s="914"/>
      <c r="N210" s="914"/>
      <c r="O210" s="914"/>
      <c r="P210" s="914"/>
      <c r="Q210" s="914"/>
      <c r="R210" s="914"/>
      <c r="S210" s="914"/>
      <c r="T210" s="914"/>
      <c r="U210" s="914"/>
      <c r="V210" s="914"/>
      <c r="W210" s="914"/>
      <c r="X210" s="914"/>
      <c r="Y210" s="914"/>
      <c r="Z210" s="914"/>
      <c r="AA210" s="914"/>
      <c r="AB210" s="914"/>
      <c r="AC210" s="914"/>
      <c r="AD210" s="914"/>
      <c r="AE210" s="914"/>
      <c r="AF210" s="914"/>
      <c r="AG210" s="914"/>
      <c r="AH210" s="914"/>
    </row>
    <row r="211" spans="1:38" ht="15.75">
      <c r="A211" s="902" t="s">
        <v>1682</v>
      </c>
      <c r="L211" s="947"/>
      <c r="M211" s="947"/>
      <c r="N211" s="947"/>
      <c r="O211" s="947"/>
      <c r="P211" s="947"/>
      <c r="Q211" s="947"/>
      <c r="R211" s="947"/>
      <c r="S211" s="947"/>
      <c r="T211" s="947"/>
      <c r="U211" s="947"/>
      <c r="V211" s="947"/>
      <c r="W211" s="947"/>
      <c r="X211" s="947"/>
      <c r="Y211" s="947"/>
      <c r="Z211" s="947"/>
      <c r="AA211" s="947"/>
      <c r="AB211" s="947"/>
      <c r="AC211" s="947"/>
      <c r="AD211" s="947"/>
      <c r="AE211" s="947"/>
      <c r="AF211" s="947"/>
      <c r="AG211" s="947"/>
      <c r="AH211" s="947"/>
    </row>
    <row r="212" spans="1:38">
      <c r="A212" s="1277" t="s">
        <v>129</v>
      </c>
      <c r="B212" s="1280" t="s">
        <v>1610</v>
      </c>
      <c r="C212" s="969" t="s">
        <v>1618</v>
      </c>
      <c r="D212" s="1276" t="s">
        <v>1619</v>
      </c>
      <c r="E212" s="1276"/>
      <c r="F212" s="1276"/>
      <c r="G212" s="1276"/>
      <c r="H212" s="1276"/>
      <c r="I212" s="1276"/>
      <c r="J212" s="1276"/>
      <c r="K212" s="1276"/>
      <c r="L212" s="1276"/>
      <c r="M212" s="1276"/>
      <c r="N212" s="1276"/>
      <c r="O212" s="1276"/>
      <c r="P212" s="1276"/>
      <c r="Q212" s="1276"/>
      <c r="R212" s="1276"/>
      <c r="S212" s="1276"/>
      <c r="T212" s="1276"/>
      <c r="U212" s="1276"/>
      <c r="V212" s="1276"/>
      <c r="W212" s="1276"/>
      <c r="X212" s="1276"/>
      <c r="Y212" s="1276"/>
      <c r="Z212" s="1276"/>
      <c r="AA212" s="1276"/>
      <c r="AB212" s="1276"/>
      <c r="AC212" s="1276"/>
      <c r="AD212" s="1276"/>
      <c r="AE212" s="1276"/>
      <c r="AF212" s="1276"/>
      <c r="AG212" s="1276"/>
      <c r="AH212" s="1276"/>
    </row>
    <row r="213" spans="1:38" ht="15" customHeight="1">
      <c r="A213" s="1278"/>
      <c r="B213" s="1281"/>
      <c r="C213" s="1141">
        <v>42309</v>
      </c>
      <c r="D213" s="894" t="s">
        <v>1611</v>
      </c>
      <c r="E213" s="894" t="s">
        <v>1612</v>
      </c>
      <c r="F213" s="894" t="s">
        <v>1613</v>
      </c>
      <c r="G213" s="894" t="s">
        <v>1614</v>
      </c>
      <c r="H213" s="894" t="s">
        <v>1615</v>
      </c>
      <c r="I213" s="954" t="s">
        <v>1616</v>
      </c>
      <c r="J213" s="954" t="s">
        <v>1617</v>
      </c>
      <c r="K213" s="894" t="s">
        <v>1611</v>
      </c>
      <c r="L213" s="894" t="s">
        <v>1612</v>
      </c>
      <c r="M213" s="894" t="s">
        <v>1613</v>
      </c>
      <c r="N213" s="894" t="s">
        <v>1614</v>
      </c>
      <c r="O213" s="894" t="s">
        <v>1615</v>
      </c>
      <c r="P213" s="954" t="s">
        <v>1616</v>
      </c>
      <c r="Q213" s="954" t="s">
        <v>1617</v>
      </c>
      <c r="R213" s="894" t="s">
        <v>1611</v>
      </c>
      <c r="S213" s="894" t="s">
        <v>1612</v>
      </c>
      <c r="T213" s="894" t="s">
        <v>1613</v>
      </c>
      <c r="U213" s="894" t="s">
        <v>1614</v>
      </c>
      <c r="V213" s="894" t="s">
        <v>1615</v>
      </c>
      <c r="W213" s="954" t="s">
        <v>1616</v>
      </c>
      <c r="X213" s="954" t="s">
        <v>1617</v>
      </c>
      <c r="Y213" s="894" t="s">
        <v>1611</v>
      </c>
      <c r="Z213" s="894" t="s">
        <v>1612</v>
      </c>
      <c r="AA213" s="894" t="s">
        <v>1613</v>
      </c>
      <c r="AB213" s="894" t="s">
        <v>1614</v>
      </c>
      <c r="AC213" s="894" t="s">
        <v>1615</v>
      </c>
      <c r="AD213" s="954" t="s">
        <v>1616</v>
      </c>
      <c r="AE213" s="954" t="s">
        <v>1617</v>
      </c>
      <c r="AF213" s="894" t="s">
        <v>1611</v>
      </c>
      <c r="AG213" s="894" t="s">
        <v>1612</v>
      </c>
      <c r="AH213" s="894"/>
      <c r="AI213" s="893"/>
      <c r="AJ213" s="893"/>
      <c r="AK213" s="893"/>
      <c r="AL213" s="893"/>
    </row>
    <row r="214" spans="1:38" ht="15" customHeight="1">
      <c r="A214" s="1279"/>
      <c r="B214" s="1282"/>
      <c r="C214" s="1142"/>
      <c r="D214" s="895">
        <v>1</v>
      </c>
      <c r="E214" s="894">
        <v>2</v>
      </c>
      <c r="F214" s="894">
        <v>3</v>
      </c>
      <c r="G214" s="894">
        <v>4</v>
      </c>
      <c r="H214" s="894">
        <v>5</v>
      </c>
      <c r="I214" s="954">
        <v>6</v>
      </c>
      <c r="J214" s="954">
        <v>7</v>
      </c>
      <c r="K214" s="894">
        <v>8</v>
      </c>
      <c r="L214" s="894">
        <v>9</v>
      </c>
      <c r="M214" s="894">
        <v>10</v>
      </c>
      <c r="N214" s="894">
        <v>11</v>
      </c>
      <c r="O214" s="894">
        <v>12</v>
      </c>
      <c r="P214" s="954">
        <v>13</v>
      </c>
      <c r="Q214" s="954">
        <v>14</v>
      </c>
      <c r="R214" s="894">
        <v>15</v>
      </c>
      <c r="S214" s="894">
        <v>16</v>
      </c>
      <c r="T214" s="894">
        <v>17</v>
      </c>
      <c r="U214" s="894">
        <v>18</v>
      </c>
      <c r="V214" s="894">
        <v>19</v>
      </c>
      <c r="W214" s="954">
        <v>20</v>
      </c>
      <c r="X214" s="954">
        <v>21</v>
      </c>
      <c r="Y214" s="894">
        <v>22</v>
      </c>
      <c r="Z214" s="894">
        <v>23</v>
      </c>
      <c r="AA214" s="894">
        <v>24</v>
      </c>
      <c r="AB214" s="894">
        <v>25</v>
      </c>
      <c r="AC214" s="894">
        <v>26</v>
      </c>
      <c r="AD214" s="954">
        <v>27</v>
      </c>
      <c r="AE214" s="954">
        <v>28</v>
      </c>
      <c r="AF214" s="894">
        <v>29</v>
      </c>
      <c r="AG214" s="894">
        <v>30</v>
      </c>
      <c r="AH214" s="894"/>
      <c r="AI214" s="893"/>
      <c r="AJ214" s="893"/>
      <c r="AK214" s="893"/>
      <c r="AL214" s="893"/>
    </row>
    <row r="215" spans="1:38">
      <c r="A215" s="1114">
        <v>9</v>
      </c>
      <c r="B215" s="908" t="s">
        <v>1609</v>
      </c>
      <c r="C215" s="1127">
        <v>42309</v>
      </c>
      <c r="D215" s="911" t="s">
        <v>1653</v>
      </c>
      <c r="E215" s="900"/>
      <c r="F215" s="913"/>
      <c r="G215" s="900"/>
      <c r="H215" s="900"/>
      <c r="I215" s="900"/>
      <c r="J215" s="900"/>
      <c r="K215" s="900"/>
      <c r="L215" s="900"/>
      <c r="M215" s="900"/>
      <c r="N215" s="900"/>
      <c r="O215" s="900"/>
      <c r="P215" s="900"/>
      <c r="Q215" s="900"/>
      <c r="R215" s="900"/>
      <c r="S215" s="900"/>
      <c r="T215" s="900"/>
      <c r="U215" s="900"/>
      <c r="V215" s="900"/>
      <c r="W215" s="900"/>
      <c r="X215" s="900"/>
      <c r="Y215" s="900"/>
      <c r="Z215" s="900"/>
      <c r="AA215" s="900"/>
      <c r="AB215" s="900"/>
      <c r="AC215" s="900"/>
      <c r="AD215" s="900"/>
      <c r="AE215" s="900"/>
      <c r="AF215" s="900"/>
      <c r="AG215" s="900"/>
      <c r="AH215" s="900"/>
    </row>
    <row r="216" spans="1:38">
      <c r="A216" s="1115"/>
      <c r="B216" s="908" t="s">
        <v>1622</v>
      </c>
      <c r="C216" s="1128"/>
      <c r="D216" s="913"/>
      <c r="E216" s="911" t="s">
        <v>1653</v>
      </c>
      <c r="F216" s="913"/>
      <c r="G216" s="900"/>
      <c r="H216" s="900"/>
      <c r="I216" s="900"/>
      <c r="J216" s="900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900"/>
      <c r="AF216" s="900"/>
      <c r="AG216" s="900"/>
      <c r="AH216" s="900"/>
    </row>
    <row r="217" spans="1:38">
      <c r="A217" s="1115"/>
      <c r="B217" s="908" t="s">
        <v>1623</v>
      </c>
      <c r="C217" s="1128"/>
      <c r="D217" s="913"/>
      <c r="E217" s="900"/>
      <c r="F217" s="911" t="s">
        <v>1653</v>
      </c>
      <c r="G217" s="900"/>
      <c r="H217" s="900"/>
      <c r="I217" s="900"/>
      <c r="J217" s="900"/>
      <c r="K217" s="900"/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900"/>
      <c r="AF217" s="900"/>
      <c r="AG217" s="900"/>
      <c r="AH217" s="900"/>
      <c r="AI217" s="661"/>
      <c r="AJ217" s="661"/>
      <c r="AK217" s="661"/>
      <c r="AL217" s="661"/>
    </row>
    <row r="218" spans="1:38">
      <c r="A218" s="1115"/>
      <c r="B218" s="908" t="s">
        <v>1624</v>
      </c>
      <c r="C218" s="1128"/>
      <c r="D218" s="913"/>
      <c r="E218" s="900"/>
      <c r="F218" s="913"/>
      <c r="G218" s="911" t="s">
        <v>1653</v>
      </c>
      <c r="H218" s="900"/>
      <c r="I218" s="900"/>
      <c r="J218" s="900"/>
      <c r="K218" s="900"/>
      <c r="L218" s="900"/>
      <c r="M218" s="900"/>
      <c r="N218" s="900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  <c r="AI218" s="661"/>
      <c r="AJ218" s="661"/>
      <c r="AK218" s="661"/>
      <c r="AL218" s="661"/>
    </row>
    <row r="219" spans="1:38">
      <c r="A219" s="1115"/>
      <c r="B219" s="908" t="s">
        <v>1625</v>
      </c>
      <c r="C219" s="1128"/>
      <c r="D219" s="913"/>
      <c r="E219" s="900"/>
      <c r="F219" s="912"/>
      <c r="G219" s="912"/>
      <c r="H219" s="911" t="s">
        <v>1653</v>
      </c>
      <c r="I219" s="900"/>
      <c r="J219" s="900"/>
      <c r="K219" s="900"/>
      <c r="L219" s="900"/>
      <c r="M219" s="900"/>
      <c r="N219" s="900"/>
      <c r="O219" s="900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  <c r="AI219" s="661"/>
      <c r="AJ219" s="661"/>
      <c r="AK219" s="661"/>
      <c r="AL219" s="661"/>
    </row>
    <row r="220" spans="1:38">
      <c r="A220" s="1115"/>
      <c r="B220" s="908" t="s">
        <v>1626</v>
      </c>
      <c r="C220" s="1128"/>
      <c r="D220" s="913"/>
      <c r="E220" s="900"/>
      <c r="F220" s="900"/>
      <c r="G220" s="900"/>
      <c r="H220" s="913"/>
      <c r="I220" s="900"/>
      <c r="J220" s="900"/>
      <c r="K220" s="911" t="s">
        <v>1653</v>
      </c>
      <c r="L220" s="900"/>
      <c r="M220" s="900"/>
      <c r="N220" s="900"/>
      <c r="O220" s="900"/>
      <c r="P220" s="900"/>
      <c r="Q220" s="900"/>
      <c r="R220" s="900"/>
      <c r="S220" s="900"/>
      <c r="T220" s="900"/>
      <c r="U220" s="900"/>
      <c r="V220" s="900"/>
      <c r="W220" s="900"/>
      <c r="X220" s="900"/>
      <c r="Y220" s="900"/>
      <c r="Z220" s="900"/>
      <c r="AA220" s="900"/>
      <c r="AB220" s="900"/>
      <c r="AC220" s="900"/>
      <c r="AD220" s="900"/>
      <c r="AE220" s="900"/>
      <c r="AF220" s="900"/>
      <c r="AG220" s="900"/>
      <c r="AH220" s="900"/>
    </row>
    <row r="221" spans="1:38">
      <c r="A221" s="1115"/>
      <c r="B221" s="908" t="s">
        <v>1627</v>
      </c>
      <c r="C221" s="1128"/>
      <c r="D221" s="912"/>
      <c r="E221" s="912"/>
      <c r="F221" s="912"/>
      <c r="G221" s="912"/>
      <c r="H221" s="912"/>
      <c r="I221" s="912"/>
      <c r="J221" s="912"/>
      <c r="K221" s="900"/>
      <c r="L221" s="911" t="s">
        <v>1653</v>
      </c>
      <c r="M221" s="900"/>
      <c r="N221" s="900"/>
      <c r="O221" s="900"/>
      <c r="P221" s="900"/>
      <c r="Q221" s="900"/>
      <c r="R221" s="912"/>
      <c r="S221" s="912"/>
      <c r="T221" s="912"/>
      <c r="U221" s="912"/>
      <c r="V221" s="912"/>
      <c r="W221" s="912"/>
      <c r="X221" s="912"/>
      <c r="Y221" s="912"/>
      <c r="Z221" s="912"/>
      <c r="AA221" s="912"/>
      <c r="AB221" s="912"/>
      <c r="AC221" s="912"/>
      <c r="AD221" s="912"/>
      <c r="AE221" s="912"/>
      <c r="AF221" s="912"/>
      <c r="AG221" s="912"/>
      <c r="AH221" s="912"/>
    </row>
    <row r="222" spans="1:38">
      <c r="A222" s="1115"/>
      <c r="B222" s="908" t="s">
        <v>1628</v>
      </c>
      <c r="C222" s="1128"/>
      <c r="D222" s="900"/>
      <c r="E222" s="900"/>
      <c r="F222" s="900"/>
      <c r="G222" s="900"/>
      <c r="H222" s="900"/>
      <c r="I222" s="900"/>
      <c r="J222" s="913"/>
      <c r="K222" s="900"/>
      <c r="L222" s="900"/>
      <c r="M222" s="911" t="s">
        <v>1653</v>
      </c>
      <c r="N222" s="900"/>
      <c r="O222" s="900"/>
      <c r="P222" s="900"/>
      <c r="Q222" s="900"/>
      <c r="R222" s="900"/>
      <c r="S222" s="900"/>
      <c r="T222" s="900"/>
      <c r="U222" s="900"/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900"/>
      <c r="AH222" s="900"/>
    </row>
    <row r="223" spans="1:38">
      <c r="A223" s="1115"/>
      <c r="B223" s="908" t="s">
        <v>1629</v>
      </c>
      <c r="C223" s="1128"/>
      <c r="D223" s="912"/>
      <c r="E223" s="912"/>
      <c r="F223" s="912"/>
      <c r="G223" s="912"/>
      <c r="H223" s="912"/>
      <c r="I223" s="912"/>
      <c r="J223" s="912"/>
      <c r="K223" s="900"/>
      <c r="L223" s="900"/>
      <c r="M223" s="913"/>
      <c r="N223" s="911" t="s">
        <v>1653</v>
      </c>
      <c r="O223" s="900"/>
      <c r="P223" s="900"/>
      <c r="Q223" s="900"/>
      <c r="R223" s="900"/>
      <c r="S223" s="900"/>
      <c r="T223" s="912"/>
      <c r="U223" s="912"/>
      <c r="V223" s="912"/>
      <c r="W223" s="912"/>
      <c r="X223" s="912"/>
      <c r="Y223" s="912"/>
      <c r="Z223" s="912"/>
      <c r="AA223" s="912"/>
      <c r="AB223" s="912"/>
      <c r="AC223" s="912"/>
      <c r="AD223" s="912"/>
      <c r="AE223" s="912"/>
      <c r="AF223" s="912"/>
      <c r="AG223" s="912"/>
      <c r="AH223" s="912"/>
    </row>
    <row r="224" spans="1:38">
      <c r="A224" s="1115"/>
      <c r="B224" s="908" t="s">
        <v>1630</v>
      </c>
      <c r="C224" s="1128"/>
      <c r="D224" s="912"/>
      <c r="E224" s="912"/>
      <c r="F224" s="912"/>
      <c r="G224" s="912"/>
      <c r="H224" s="912"/>
      <c r="I224" s="912"/>
      <c r="J224" s="912"/>
      <c r="K224" s="912"/>
      <c r="L224" s="912"/>
      <c r="M224" s="913"/>
      <c r="N224" s="900"/>
      <c r="O224" s="911" t="s">
        <v>1653</v>
      </c>
      <c r="P224" s="900"/>
      <c r="Q224" s="900"/>
      <c r="R224" s="900"/>
      <c r="S224" s="900"/>
      <c r="T224" s="900"/>
      <c r="U224" s="900"/>
      <c r="V224" s="900"/>
      <c r="W224" s="900"/>
      <c r="X224" s="912"/>
      <c r="Y224" s="912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15"/>
      <c r="B225" s="908" t="s">
        <v>1631</v>
      </c>
      <c r="C225" s="1128"/>
      <c r="D225" s="912"/>
      <c r="E225" s="912"/>
      <c r="F225" s="912"/>
      <c r="G225" s="912"/>
      <c r="H225" s="912"/>
      <c r="I225" s="912"/>
      <c r="J225" s="912"/>
      <c r="K225" s="912"/>
      <c r="L225" s="912"/>
      <c r="M225" s="900"/>
      <c r="N225" s="900"/>
      <c r="O225" s="913"/>
      <c r="P225" s="900"/>
      <c r="Q225" s="900"/>
      <c r="R225" s="911" t="s">
        <v>1653</v>
      </c>
      <c r="S225" s="900"/>
      <c r="T225" s="900"/>
      <c r="U225" s="912"/>
      <c r="V225" s="912"/>
      <c r="W225" s="912"/>
      <c r="X225" s="912"/>
      <c r="Y225" s="912"/>
      <c r="Z225" s="912"/>
      <c r="AA225" s="912"/>
      <c r="AB225" s="912"/>
      <c r="AC225" s="912"/>
      <c r="AD225" s="912"/>
      <c r="AE225" s="912"/>
      <c r="AF225" s="912"/>
      <c r="AG225" s="912"/>
      <c r="AH225" s="912"/>
    </row>
    <row r="226" spans="1:34">
      <c r="A226" s="1115"/>
      <c r="B226" s="908" t="s">
        <v>1632</v>
      </c>
      <c r="C226" s="1128"/>
      <c r="D226" s="900"/>
      <c r="E226" s="900"/>
      <c r="F226" s="900"/>
      <c r="G226" s="900"/>
      <c r="H226" s="900"/>
      <c r="I226" s="900"/>
      <c r="J226" s="900"/>
      <c r="K226" s="900"/>
      <c r="L226" s="900"/>
      <c r="M226" s="912"/>
      <c r="N226" s="912"/>
      <c r="O226" s="912"/>
      <c r="P226" s="900"/>
      <c r="Q226" s="900"/>
      <c r="R226" s="900"/>
      <c r="S226" s="911" t="s">
        <v>1653</v>
      </c>
      <c r="T226" s="900"/>
      <c r="U226" s="900"/>
      <c r="V226" s="900"/>
      <c r="W226" s="900"/>
      <c r="X226" s="900"/>
      <c r="Y226" s="900"/>
      <c r="Z226" s="900"/>
      <c r="AA226" s="900"/>
      <c r="AB226" s="900"/>
      <c r="AC226" s="900"/>
      <c r="AD226" s="900"/>
      <c r="AE226" s="900"/>
      <c r="AF226" s="900"/>
      <c r="AG226" s="900"/>
      <c r="AH226" s="900"/>
    </row>
    <row r="227" spans="1:34">
      <c r="A227" s="1115"/>
      <c r="B227" s="908" t="s">
        <v>1633</v>
      </c>
      <c r="C227" s="1128"/>
      <c r="D227" s="900"/>
      <c r="E227" s="900"/>
      <c r="F227" s="900"/>
      <c r="G227" s="900"/>
      <c r="H227" s="900"/>
      <c r="I227" s="900"/>
      <c r="J227" s="900"/>
      <c r="K227" s="900"/>
      <c r="L227" s="900"/>
      <c r="M227" s="912"/>
      <c r="N227" s="912"/>
      <c r="O227" s="912"/>
      <c r="P227" s="900"/>
      <c r="Q227" s="900"/>
      <c r="R227" s="900"/>
      <c r="S227" s="900"/>
      <c r="T227" s="911" t="s">
        <v>1653</v>
      </c>
      <c r="U227" s="900"/>
      <c r="V227" s="900"/>
      <c r="W227" s="900"/>
      <c r="X227" s="900"/>
      <c r="Y227" s="900"/>
      <c r="Z227" s="900"/>
      <c r="AA227" s="900"/>
      <c r="AB227" s="900"/>
      <c r="AC227" s="900"/>
      <c r="AD227" s="900"/>
      <c r="AE227" s="900"/>
      <c r="AF227" s="900"/>
      <c r="AG227" s="900"/>
      <c r="AH227" s="900"/>
    </row>
    <row r="228" spans="1:34">
      <c r="A228" s="1115"/>
      <c r="B228" s="908" t="s">
        <v>1644</v>
      </c>
      <c r="C228" s="1128"/>
      <c r="D228" s="900"/>
      <c r="E228" s="900"/>
      <c r="F228" s="900"/>
      <c r="G228" s="900"/>
      <c r="H228" s="900"/>
      <c r="I228" s="900"/>
      <c r="J228" s="900"/>
      <c r="K228" s="900"/>
      <c r="L228" s="900"/>
      <c r="M228" s="912"/>
      <c r="N228" s="912"/>
      <c r="O228" s="912"/>
      <c r="P228" s="900"/>
      <c r="Q228" s="900"/>
      <c r="R228" s="900"/>
      <c r="S228" s="900"/>
      <c r="T228" s="913"/>
      <c r="U228" s="911" t="s">
        <v>1653</v>
      </c>
      <c r="V228" s="900"/>
      <c r="W228" s="900"/>
      <c r="X228" s="900"/>
      <c r="Y228" s="900"/>
      <c r="Z228" s="900"/>
      <c r="AA228" s="900"/>
      <c r="AB228" s="900"/>
      <c r="AC228" s="900"/>
      <c r="AD228" s="900"/>
      <c r="AE228" s="900"/>
      <c r="AF228" s="900"/>
      <c r="AG228" s="900"/>
      <c r="AH228" s="900"/>
    </row>
    <row r="229" spans="1:34">
      <c r="A229" s="1115"/>
      <c r="B229" s="908" t="s">
        <v>1645</v>
      </c>
      <c r="C229" s="1128"/>
      <c r="D229" s="900"/>
      <c r="E229" s="900"/>
      <c r="F229" s="900"/>
      <c r="G229" s="900"/>
      <c r="H229" s="900"/>
      <c r="I229" s="900"/>
      <c r="J229" s="900"/>
      <c r="K229" s="900"/>
      <c r="L229" s="900"/>
      <c r="M229" s="912"/>
      <c r="N229" s="912"/>
      <c r="O229" s="912"/>
      <c r="P229" s="900"/>
      <c r="Q229" s="900"/>
      <c r="R229" s="900"/>
      <c r="S229" s="900"/>
      <c r="T229" s="913"/>
      <c r="U229" s="900"/>
      <c r="V229" s="911" t="s">
        <v>1653</v>
      </c>
      <c r="W229" s="900"/>
      <c r="X229" s="900"/>
      <c r="Y229" s="900"/>
      <c r="Z229" s="900"/>
      <c r="AA229" s="900"/>
      <c r="AB229" s="900"/>
      <c r="AC229" s="900"/>
      <c r="AD229" s="900"/>
      <c r="AE229" s="900"/>
      <c r="AF229" s="900"/>
      <c r="AG229" s="900"/>
      <c r="AH229" s="900"/>
    </row>
    <row r="230" spans="1:34">
      <c r="A230" s="1115"/>
      <c r="B230" s="908" t="s">
        <v>1646</v>
      </c>
      <c r="C230" s="1128"/>
      <c r="D230" s="900"/>
      <c r="E230" s="900"/>
      <c r="F230" s="900"/>
      <c r="G230" s="900"/>
      <c r="H230" s="900"/>
      <c r="I230" s="900"/>
      <c r="J230" s="900"/>
      <c r="K230" s="900"/>
      <c r="L230" s="900"/>
      <c r="M230" s="912"/>
      <c r="N230" s="912"/>
      <c r="O230" s="912"/>
      <c r="P230" s="900"/>
      <c r="Q230" s="900"/>
      <c r="R230" s="900"/>
      <c r="S230" s="900"/>
      <c r="T230" s="913"/>
      <c r="U230" s="900"/>
      <c r="V230" s="900"/>
      <c r="W230" s="900"/>
      <c r="X230" s="900"/>
      <c r="Y230" s="911" t="s">
        <v>1653</v>
      </c>
      <c r="Z230" s="900"/>
      <c r="AA230" s="900"/>
      <c r="AB230" s="900"/>
      <c r="AC230" s="900"/>
      <c r="AD230" s="900"/>
      <c r="AE230" s="900"/>
      <c r="AF230" s="900"/>
      <c r="AG230" s="900"/>
      <c r="AH230" s="900"/>
    </row>
    <row r="231" spans="1:34">
      <c r="A231" s="1115"/>
      <c r="B231" s="908" t="s">
        <v>1647</v>
      </c>
      <c r="C231" s="1128"/>
      <c r="D231" s="912"/>
      <c r="E231" s="912"/>
      <c r="F231" s="912"/>
      <c r="G231" s="912"/>
      <c r="H231" s="912"/>
      <c r="I231" s="912"/>
      <c r="J231" s="912"/>
      <c r="K231" s="912"/>
      <c r="L231" s="912"/>
      <c r="M231" s="912"/>
      <c r="N231" s="912"/>
      <c r="O231" s="912"/>
      <c r="P231" s="912"/>
      <c r="Q231" s="913"/>
      <c r="R231" s="900"/>
      <c r="S231" s="900"/>
      <c r="T231" s="912"/>
      <c r="U231" s="900"/>
      <c r="V231" s="900"/>
      <c r="W231" s="912"/>
      <c r="X231" s="912"/>
      <c r="Y231" s="912"/>
      <c r="Z231" s="911" t="s">
        <v>1653</v>
      </c>
      <c r="AA231" s="900"/>
      <c r="AB231" s="912"/>
      <c r="AC231" s="912"/>
      <c r="AD231" s="912"/>
      <c r="AE231" s="912"/>
      <c r="AF231" s="912"/>
      <c r="AG231" s="912"/>
      <c r="AH231" s="912"/>
    </row>
    <row r="232" spans="1:34">
      <c r="A232" s="1116"/>
      <c r="B232" s="908" t="s">
        <v>1668</v>
      </c>
      <c r="C232" s="1129"/>
      <c r="D232" s="900"/>
      <c r="E232" s="900"/>
      <c r="F232" s="900"/>
      <c r="G232" s="900"/>
      <c r="H232" s="900"/>
      <c r="I232" s="900"/>
      <c r="J232" s="900"/>
      <c r="K232" s="900"/>
      <c r="L232" s="900"/>
      <c r="M232" s="912"/>
      <c r="N232" s="912"/>
      <c r="O232" s="912"/>
      <c r="P232" s="900"/>
      <c r="Q232" s="900"/>
      <c r="R232" s="900"/>
      <c r="S232" s="900"/>
      <c r="T232" s="913"/>
      <c r="U232" s="900"/>
      <c r="V232" s="900"/>
      <c r="W232" s="900"/>
      <c r="X232" s="900"/>
      <c r="Y232" s="912"/>
      <c r="Z232" s="912"/>
      <c r="AA232" s="911" t="s">
        <v>1653</v>
      </c>
      <c r="AB232" s="900"/>
      <c r="AC232" s="900"/>
      <c r="AD232" s="900"/>
      <c r="AE232" s="900"/>
      <c r="AF232" s="900"/>
      <c r="AG232" s="900"/>
      <c r="AH232" s="900"/>
    </row>
    <row r="233" spans="1:34">
      <c r="A233" s="1114"/>
      <c r="B233" s="1140"/>
      <c r="C233" s="1127">
        <v>42339</v>
      </c>
      <c r="D233" s="894" t="s">
        <v>1613</v>
      </c>
      <c r="E233" s="894" t="s">
        <v>1614</v>
      </c>
      <c r="F233" s="894" t="s">
        <v>1615</v>
      </c>
      <c r="G233" s="954" t="s">
        <v>1616</v>
      </c>
      <c r="H233" s="954" t="s">
        <v>1617</v>
      </c>
      <c r="I233" s="894" t="s">
        <v>1611</v>
      </c>
      <c r="J233" s="894" t="s">
        <v>1612</v>
      </c>
      <c r="K233" s="894" t="s">
        <v>1613</v>
      </c>
      <c r="L233" s="894" t="s">
        <v>1614</v>
      </c>
      <c r="M233" s="894" t="s">
        <v>1615</v>
      </c>
      <c r="N233" s="954" t="s">
        <v>1616</v>
      </c>
      <c r="O233" s="954" t="s">
        <v>1617</v>
      </c>
      <c r="P233" s="894" t="s">
        <v>1611</v>
      </c>
      <c r="Q233" s="894" t="s">
        <v>1612</v>
      </c>
      <c r="R233" s="894" t="s">
        <v>1613</v>
      </c>
      <c r="S233" s="954" t="s">
        <v>1614</v>
      </c>
      <c r="T233" s="894" t="s">
        <v>1615</v>
      </c>
      <c r="U233" s="954" t="s">
        <v>1616</v>
      </c>
      <c r="V233" s="954" t="s">
        <v>1617</v>
      </c>
      <c r="W233" s="894" t="s">
        <v>1611</v>
      </c>
      <c r="X233" s="894" t="s">
        <v>1612</v>
      </c>
      <c r="Y233" s="894" t="s">
        <v>1613</v>
      </c>
      <c r="Z233" s="894" t="s">
        <v>1614</v>
      </c>
      <c r="AA233" s="954" t="s">
        <v>1615</v>
      </c>
      <c r="AB233" s="954" t="s">
        <v>1616</v>
      </c>
      <c r="AC233" s="954" t="s">
        <v>1617</v>
      </c>
      <c r="AD233" s="894" t="s">
        <v>1611</v>
      </c>
      <c r="AE233" s="894" t="s">
        <v>1612</v>
      </c>
      <c r="AF233" s="894" t="s">
        <v>1613</v>
      </c>
      <c r="AG233" s="894" t="s">
        <v>1614</v>
      </c>
      <c r="AH233" s="894" t="s">
        <v>1615</v>
      </c>
    </row>
    <row r="234" spans="1:34">
      <c r="A234" s="1116"/>
      <c r="B234" s="1138"/>
      <c r="C234" s="1138"/>
      <c r="D234" s="895">
        <v>1</v>
      </c>
      <c r="E234" s="894">
        <v>2</v>
      </c>
      <c r="F234" s="894">
        <v>3</v>
      </c>
      <c r="G234" s="954">
        <v>4</v>
      </c>
      <c r="H234" s="954">
        <v>5</v>
      </c>
      <c r="I234" s="894">
        <v>6</v>
      </c>
      <c r="J234" s="894">
        <v>7</v>
      </c>
      <c r="K234" s="894">
        <v>8</v>
      </c>
      <c r="L234" s="894">
        <v>9</v>
      </c>
      <c r="M234" s="894">
        <v>10</v>
      </c>
      <c r="N234" s="954">
        <v>11</v>
      </c>
      <c r="O234" s="954">
        <v>12</v>
      </c>
      <c r="P234" s="894">
        <v>13</v>
      </c>
      <c r="Q234" s="894">
        <v>14</v>
      </c>
      <c r="R234" s="894">
        <v>15</v>
      </c>
      <c r="S234" s="954">
        <v>16</v>
      </c>
      <c r="T234" s="894">
        <v>17</v>
      </c>
      <c r="U234" s="954">
        <v>18</v>
      </c>
      <c r="V234" s="954">
        <v>19</v>
      </c>
      <c r="W234" s="894">
        <v>20</v>
      </c>
      <c r="X234" s="894">
        <v>21</v>
      </c>
      <c r="Y234" s="894">
        <v>22</v>
      </c>
      <c r="Z234" s="894">
        <v>23</v>
      </c>
      <c r="AA234" s="954">
        <v>24</v>
      </c>
      <c r="AB234" s="954">
        <v>25</v>
      </c>
      <c r="AC234" s="954">
        <v>26</v>
      </c>
      <c r="AD234" s="894">
        <v>27</v>
      </c>
      <c r="AE234" s="894">
        <v>28</v>
      </c>
      <c r="AF234" s="894">
        <v>29</v>
      </c>
      <c r="AG234" s="894">
        <v>30</v>
      </c>
      <c r="AH234" s="894">
        <v>31</v>
      </c>
    </row>
    <row r="235" spans="1:34">
      <c r="A235" s="1114">
        <v>10</v>
      </c>
      <c r="B235" s="908" t="s">
        <v>1609</v>
      </c>
      <c r="C235" s="1127">
        <v>42339</v>
      </c>
      <c r="D235" s="911" t="s">
        <v>1654</v>
      </c>
      <c r="E235" s="913"/>
      <c r="F235" s="900"/>
      <c r="G235" s="900"/>
      <c r="H235" s="900"/>
      <c r="I235" s="912"/>
      <c r="J235" s="912"/>
      <c r="K235" s="912"/>
      <c r="L235" s="912"/>
      <c r="M235" s="912"/>
      <c r="N235" s="912"/>
      <c r="O235" s="912"/>
      <c r="P235" s="912"/>
      <c r="Q235" s="912"/>
      <c r="R235" s="912"/>
      <c r="S235" s="912"/>
      <c r="T235" s="913"/>
      <c r="U235" s="912"/>
      <c r="V235" s="900"/>
      <c r="W235" s="912"/>
      <c r="X235" s="912"/>
      <c r="Y235" s="912"/>
      <c r="Z235" s="912"/>
      <c r="AA235" s="912"/>
      <c r="AB235" s="912"/>
      <c r="AC235" s="912"/>
      <c r="AD235" s="912"/>
      <c r="AE235" s="912"/>
      <c r="AF235" s="912"/>
      <c r="AG235" s="912"/>
      <c r="AH235" s="912"/>
    </row>
    <row r="236" spans="1:34">
      <c r="A236" s="1115"/>
      <c r="B236" s="908" t="s">
        <v>1622</v>
      </c>
      <c r="C236" s="1128"/>
      <c r="D236" s="913"/>
      <c r="E236" s="911" t="s">
        <v>1654</v>
      </c>
      <c r="F236" s="900"/>
      <c r="G236" s="900"/>
      <c r="H236" s="900"/>
      <c r="I236" s="900"/>
      <c r="J236" s="900"/>
      <c r="K236" s="900"/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912"/>
      <c r="AF236" s="912"/>
      <c r="AG236" s="912"/>
      <c r="AH236" s="912"/>
    </row>
    <row r="237" spans="1:34">
      <c r="A237" s="1115"/>
      <c r="B237" s="908" t="s">
        <v>1623</v>
      </c>
      <c r="C237" s="1128"/>
      <c r="D237" s="913"/>
      <c r="E237" s="900"/>
      <c r="F237" s="911" t="s">
        <v>1654</v>
      </c>
      <c r="G237" s="900"/>
      <c r="H237" s="900"/>
      <c r="I237" s="900"/>
      <c r="J237" s="900"/>
      <c r="K237" s="900"/>
      <c r="L237" s="912"/>
      <c r="M237" s="912"/>
      <c r="N237" s="912"/>
      <c r="O237" s="912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912"/>
      <c r="AF237" s="912"/>
      <c r="AG237" s="912"/>
      <c r="AH237" s="912"/>
    </row>
    <row r="238" spans="1:34">
      <c r="A238" s="1115"/>
      <c r="B238" s="908" t="s">
        <v>1624</v>
      </c>
      <c r="C238" s="1128"/>
      <c r="D238" s="913"/>
      <c r="E238" s="900"/>
      <c r="F238" s="900"/>
      <c r="G238" s="913"/>
      <c r="H238" s="900"/>
      <c r="I238" s="911" t="s">
        <v>1654</v>
      </c>
      <c r="J238" s="900"/>
      <c r="K238" s="900"/>
      <c r="L238" s="912"/>
      <c r="M238" s="912"/>
      <c r="N238" s="912"/>
      <c r="O238" s="912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912"/>
    </row>
    <row r="239" spans="1:34">
      <c r="A239" s="1115"/>
      <c r="B239" s="908" t="s">
        <v>1625</v>
      </c>
      <c r="C239" s="1128"/>
      <c r="D239" s="912"/>
      <c r="E239" s="912"/>
      <c r="F239" s="912"/>
      <c r="G239" s="913"/>
      <c r="H239" s="900"/>
      <c r="I239" s="900"/>
      <c r="J239" s="911" t="s">
        <v>1654</v>
      </c>
      <c r="K239" s="900"/>
      <c r="L239" s="912"/>
      <c r="M239" s="912"/>
      <c r="N239" s="912"/>
      <c r="O239" s="912"/>
      <c r="P239" s="912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912"/>
    </row>
    <row r="240" spans="1:34">
      <c r="A240" s="1115"/>
      <c r="B240" s="908" t="s">
        <v>1626</v>
      </c>
      <c r="C240" s="1128"/>
      <c r="D240" s="912"/>
      <c r="E240" s="912"/>
      <c r="F240" s="912"/>
      <c r="G240" s="912"/>
      <c r="H240" s="912"/>
      <c r="I240" s="912"/>
      <c r="J240" s="900"/>
      <c r="K240" s="911" t="s">
        <v>1654</v>
      </c>
      <c r="L240" s="900"/>
      <c r="M240" s="900"/>
      <c r="N240" s="912"/>
      <c r="O240" s="912"/>
      <c r="P240" s="912"/>
      <c r="Q240" s="912"/>
      <c r="R240" s="912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912"/>
    </row>
    <row r="241" spans="1:34">
      <c r="A241" s="1115"/>
      <c r="B241" s="908" t="s">
        <v>1627</v>
      </c>
      <c r="C241" s="1128"/>
      <c r="D241" s="912"/>
      <c r="E241" s="912"/>
      <c r="F241" s="912"/>
      <c r="G241" s="912"/>
      <c r="H241" s="912"/>
      <c r="I241" s="912"/>
      <c r="J241" s="912"/>
      <c r="K241" s="913"/>
      <c r="L241" s="911" t="s">
        <v>1654</v>
      </c>
      <c r="M241" s="900"/>
      <c r="N241" s="912"/>
      <c r="O241" s="912"/>
      <c r="P241" s="912"/>
      <c r="Q241" s="912"/>
      <c r="R241" s="900"/>
      <c r="S241" s="912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912"/>
    </row>
    <row r="242" spans="1:34">
      <c r="A242" s="1115"/>
      <c r="B242" s="908" t="s">
        <v>1628</v>
      </c>
      <c r="C242" s="1128"/>
      <c r="D242" s="912"/>
      <c r="E242" s="912"/>
      <c r="F242" s="912"/>
      <c r="G242" s="912"/>
      <c r="H242" s="912"/>
      <c r="I242" s="912"/>
      <c r="J242" s="912"/>
      <c r="K242" s="913"/>
      <c r="L242" s="900"/>
      <c r="M242" s="911" t="s">
        <v>1654</v>
      </c>
      <c r="N242" s="912"/>
      <c r="O242" s="912"/>
      <c r="P242" s="912"/>
      <c r="Q242" s="912"/>
      <c r="R242" s="912"/>
      <c r="S242" s="900"/>
      <c r="T242" s="913"/>
      <c r="U242" s="912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912"/>
    </row>
    <row r="243" spans="1:34">
      <c r="A243" s="1115"/>
      <c r="B243" s="908" t="s">
        <v>1629</v>
      </c>
      <c r="C243" s="1128"/>
      <c r="D243" s="912"/>
      <c r="E243" s="912"/>
      <c r="F243" s="912"/>
      <c r="G243" s="912"/>
      <c r="H243" s="912"/>
      <c r="I243" s="912"/>
      <c r="J243" s="912"/>
      <c r="K243" s="913"/>
      <c r="L243" s="900"/>
      <c r="M243" s="900"/>
      <c r="N243" s="912"/>
      <c r="O243" s="912"/>
      <c r="P243" s="911" t="s">
        <v>1654</v>
      </c>
      <c r="Q243" s="912"/>
      <c r="R243" s="900"/>
      <c r="S243" s="912"/>
      <c r="T243" s="913"/>
      <c r="U243" s="912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912"/>
    </row>
    <row r="244" spans="1:34">
      <c r="A244" s="1115"/>
      <c r="B244" s="908" t="s">
        <v>1630</v>
      </c>
      <c r="C244" s="1128"/>
      <c r="D244" s="912"/>
      <c r="E244" s="912"/>
      <c r="F244" s="912"/>
      <c r="G244" s="912"/>
      <c r="H244" s="912"/>
      <c r="I244" s="912"/>
      <c r="J244" s="912"/>
      <c r="K244" s="912"/>
      <c r="L244" s="912"/>
      <c r="M244" s="912"/>
      <c r="N244" s="912"/>
      <c r="O244" s="912"/>
      <c r="P244" s="912"/>
      <c r="Q244" s="911" t="s">
        <v>1654</v>
      </c>
      <c r="R244" s="900"/>
      <c r="S244" s="900"/>
      <c r="T244" s="913"/>
      <c r="U244" s="912"/>
      <c r="V244" s="900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912"/>
    </row>
    <row r="245" spans="1:34">
      <c r="A245" s="1115"/>
      <c r="B245" s="908" t="s">
        <v>1631</v>
      </c>
      <c r="C245" s="1128"/>
      <c r="D245" s="912"/>
      <c r="E245" s="912"/>
      <c r="F245" s="912"/>
      <c r="G245" s="912"/>
      <c r="H245" s="912"/>
      <c r="I245" s="912"/>
      <c r="J245" s="912"/>
      <c r="K245" s="912"/>
      <c r="L245" s="912"/>
      <c r="M245" s="912"/>
      <c r="N245" s="912"/>
      <c r="O245" s="912"/>
      <c r="P245" s="912"/>
      <c r="Q245" s="912"/>
      <c r="R245" s="911" t="s">
        <v>1654</v>
      </c>
      <c r="S245" s="900"/>
      <c r="T245" s="900"/>
      <c r="U245" s="912"/>
      <c r="V245" s="912"/>
      <c r="W245" s="912"/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912"/>
    </row>
    <row r="246" spans="1:34">
      <c r="A246" s="1115"/>
      <c r="B246" s="908" t="s">
        <v>1632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2"/>
      <c r="P246" s="912"/>
      <c r="Q246" s="912"/>
      <c r="R246" s="900"/>
      <c r="S246" s="900"/>
      <c r="T246" s="900"/>
      <c r="U246" s="912"/>
      <c r="V246" s="912"/>
      <c r="W246" s="911" t="s">
        <v>1654</v>
      </c>
      <c r="X246" s="912"/>
      <c r="Y246" s="912"/>
      <c r="Z246" s="912"/>
      <c r="AA246" s="912"/>
      <c r="AB246" s="912"/>
      <c r="AC246" s="912"/>
      <c r="AD246" s="912"/>
      <c r="AE246" s="912"/>
      <c r="AF246" s="912"/>
      <c r="AG246" s="912"/>
      <c r="AH246" s="912"/>
    </row>
    <row r="247" spans="1:34">
      <c r="A247" s="1115"/>
      <c r="B247" s="908" t="s">
        <v>1633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2"/>
      <c r="P247" s="912"/>
      <c r="Q247" s="912"/>
      <c r="R247" s="900"/>
      <c r="S247" s="900"/>
      <c r="T247" s="900"/>
      <c r="U247" s="912"/>
      <c r="V247" s="912"/>
      <c r="W247" s="912"/>
      <c r="X247" s="911" t="s">
        <v>1654</v>
      </c>
      <c r="Y247" s="912"/>
      <c r="Z247" s="912"/>
      <c r="AA247" s="912"/>
      <c r="AB247" s="912"/>
      <c r="AC247" s="912"/>
      <c r="AD247" s="912"/>
      <c r="AE247" s="912"/>
      <c r="AF247" s="912"/>
      <c r="AG247" s="912"/>
      <c r="AH247" s="912"/>
    </row>
    <row r="248" spans="1:34">
      <c r="A248" s="1115"/>
      <c r="B248" s="908" t="s">
        <v>1644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2"/>
      <c r="P248" s="912"/>
      <c r="Q248" s="912"/>
      <c r="R248" s="900"/>
      <c r="S248" s="900"/>
      <c r="T248" s="900"/>
      <c r="U248" s="912"/>
      <c r="V248" s="912"/>
      <c r="W248" s="912"/>
      <c r="X248" s="912"/>
      <c r="Y248" s="911" t="s">
        <v>1654</v>
      </c>
      <c r="Z248" s="912"/>
      <c r="AA248" s="912"/>
      <c r="AB248" s="912"/>
      <c r="AC248" s="912"/>
      <c r="AD248" s="912"/>
      <c r="AE248" s="912"/>
      <c r="AF248" s="912"/>
      <c r="AG248" s="912"/>
      <c r="AH248" s="912"/>
    </row>
    <row r="249" spans="1:34">
      <c r="A249" s="1115"/>
      <c r="B249" s="908" t="s">
        <v>1645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2"/>
      <c r="P249" s="912"/>
      <c r="Q249" s="912"/>
      <c r="R249" s="900"/>
      <c r="S249" s="900"/>
      <c r="T249" s="900"/>
      <c r="U249" s="912"/>
      <c r="V249" s="912"/>
      <c r="W249" s="912"/>
      <c r="X249" s="912"/>
      <c r="Y249" s="912"/>
      <c r="Z249" s="911" t="s">
        <v>1654</v>
      </c>
      <c r="AA249" s="912"/>
      <c r="AB249" s="912"/>
      <c r="AC249" s="912"/>
      <c r="AD249" s="912"/>
      <c r="AE249" s="912"/>
      <c r="AF249" s="912"/>
      <c r="AG249" s="912"/>
      <c r="AH249" s="912"/>
    </row>
    <row r="250" spans="1:34">
      <c r="A250" s="1115"/>
      <c r="B250" s="908" t="s">
        <v>1646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2"/>
      <c r="P250" s="912"/>
      <c r="Q250" s="912"/>
      <c r="R250" s="900"/>
      <c r="S250" s="900"/>
      <c r="T250" s="900"/>
      <c r="U250" s="912"/>
      <c r="V250" s="912"/>
      <c r="W250" s="912"/>
      <c r="X250" s="912"/>
      <c r="Y250" s="912"/>
      <c r="Z250" s="912"/>
      <c r="AA250" s="912"/>
      <c r="AB250" s="912"/>
      <c r="AC250" s="912"/>
      <c r="AD250" s="911" t="s">
        <v>1654</v>
      </c>
      <c r="AE250" s="912"/>
      <c r="AF250" s="912"/>
      <c r="AG250" s="912"/>
      <c r="AH250" s="912"/>
    </row>
    <row r="251" spans="1:34">
      <c r="A251" s="1115"/>
      <c r="B251" s="908" t="s">
        <v>1647</v>
      </c>
      <c r="C251" s="1128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2"/>
      <c r="S251" s="900"/>
      <c r="T251" s="900"/>
      <c r="U251" s="912"/>
      <c r="V251" s="912"/>
      <c r="W251" s="912"/>
      <c r="X251" s="912"/>
      <c r="Y251" s="912"/>
      <c r="Z251" s="912"/>
      <c r="AA251" s="912"/>
      <c r="AB251" s="912"/>
      <c r="AC251" s="912"/>
      <c r="AD251" s="912"/>
      <c r="AE251" s="911" t="s">
        <v>1654</v>
      </c>
      <c r="AF251" s="912"/>
      <c r="AG251" s="912"/>
      <c r="AH251" s="912"/>
    </row>
    <row r="252" spans="1:34">
      <c r="A252" s="1116"/>
      <c r="B252" s="908" t="s">
        <v>1668</v>
      </c>
      <c r="C252" s="1129"/>
      <c r="D252" s="912"/>
      <c r="E252" s="912"/>
      <c r="F252" s="912"/>
      <c r="G252" s="912"/>
      <c r="H252" s="912"/>
      <c r="I252" s="912"/>
      <c r="J252" s="912"/>
      <c r="K252" s="912"/>
      <c r="L252" s="912"/>
      <c r="M252" s="912"/>
      <c r="N252" s="912"/>
      <c r="O252" s="912"/>
      <c r="P252" s="912"/>
      <c r="Q252" s="912"/>
      <c r="R252" s="900"/>
      <c r="S252" s="900"/>
      <c r="T252" s="900"/>
      <c r="U252" s="912"/>
      <c r="V252" s="912"/>
      <c r="W252" s="912"/>
      <c r="X252" s="912"/>
      <c r="Y252" s="912"/>
      <c r="Z252" s="912"/>
      <c r="AA252" s="912"/>
      <c r="AB252" s="912"/>
      <c r="AC252" s="912"/>
      <c r="AD252" s="912"/>
      <c r="AE252" s="912"/>
      <c r="AF252" s="911" t="s">
        <v>1654</v>
      </c>
      <c r="AG252" s="912"/>
      <c r="AH252" s="912"/>
    </row>
    <row r="253" spans="1:34" ht="6.75" customHeight="1">
      <c r="A253" s="903"/>
      <c r="B253" s="904"/>
      <c r="C253" s="905"/>
      <c r="D253" s="661"/>
      <c r="E253" s="661"/>
      <c r="F253" s="906"/>
      <c r="G253" s="661"/>
      <c r="H253" s="661"/>
      <c r="I253" s="661"/>
      <c r="J253" s="661"/>
      <c r="K253" s="661"/>
      <c r="L253" s="661"/>
      <c r="M253" s="661"/>
      <c r="N253" s="661"/>
      <c r="O253" s="661"/>
      <c r="P253" s="661"/>
      <c r="Q253" s="661"/>
      <c r="R253" s="661"/>
      <c r="S253" s="661"/>
      <c r="T253" s="661"/>
      <c r="U253" s="661"/>
      <c r="V253" s="661"/>
      <c r="W253" s="661"/>
      <c r="X253" s="661"/>
      <c r="Y253" s="661"/>
      <c r="Z253" s="661"/>
      <c r="AA253" s="661"/>
      <c r="AB253" s="661"/>
      <c r="AC253" s="661"/>
      <c r="AD253" s="661"/>
      <c r="AE253" s="661"/>
      <c r="AF253" s="661"/>
      <c r="AG253" s="661"/>
      <c r="AH253" s="661"/>
    </row>
    <row r="254" spans="1:34">
      <c r="B254" s="247" t="s">
        <v>1689</v>
      </c>
      <c r="C254" s="896"/>
    </row>
    <row r="257" spans="1:38" ht="15.75">
      <c r="A257" s="1117" t="s">
        <v>3</v>
      </c>
      <c r="B257" s="1117"/>
      <c r="C257" s="1117"/>
      <c r="D257" s="1117"/>
      <c r="E257" s="1117"/>
      <c r="F257" s="1117"/>
      <c r="G257" s="1117"/>
      <c r="H257" s="1117"/>
      <c r="I257" s="1117"/>
      <c r="J257" s="1117"/>
      <c r="K257" s="1117"/>
      <c r="L257" s="1117"/>
      <c r="M257" s="1117"/>
      <c r="N257" s="1117"/>
      <c r="O257" s="1117"/>
      <c r="P257" s="1117"/>
      <c r="Q257" s="1117"/>
      <c r="R257" s="1117"/>
      <c r="S257" s="1117"/>
      <c r="T257" s="1117"/>
      <c r="U257" s="1117"/>
      <c r="V257" s="1117"/>
      <c r="W257" s="1117"/>
      <c r="X257" s="1117"/>
      <c r="Y257" s="1117"/>
      <c r="Z257" s="1117"/>
      <c r="AA257" s="1117"/>
      <c r="AB257" s="1117"/>
      <c r="AC257" s="1117"/>
      <c r="AD257" s="1117"/>
      <c r="AE257" s="1117"/>
      <c r="AF257" s="1117"/>
      <c r="AG257" s="1117"/>
      <c r="AH257" s="1117"/>
    </row>
    <row r="258" spans="1:38" ht="15.75">
      <c r="A258" s="1117" t="s">
        <v>1586</v>
      </c>
      <c r="B258" s="1117"/>
      <c r="C258" s="1117"/>
      <c r="D258" s="1117"/>
      <c r="E258" s="1117"/>
      <c r="F258" s="1117"/>
      <c r="G258" s="1117"/>
      <c r="H258" s="1117"/>
      <c r="I258" s="1117"/>
      <c r="J258" s="1117"/>
      <c r="K258" s="1117"/>
      <c r="L258" s="1117"/>
      <c r="M258" s="1117"/>
      <c r="N258" s="1117"/>
      <c r="O258" s="1117"/>
      <c r="P258" s="1117"/>
      <c r="Q258" s="1117"/>
      <c r="R258" s="1117"/>
      <c r="S258" s="1117"/>
      <c r="T258" s="1117"/>
      <c r="U258" s="1117"/>
      <c r="V258" s="1117"/>
      <c r="W258" s="1117"/>
      <c r="X258" s="1117"/>
      <c r="Y258" s="1117"/>
      <c r="Z258" s="1117"/>
      <c r="AA258" s="1117"/>
      <c r="AB258" s="1117"/>
      <c r="AC258" s="1117"/>
      <c r="AD258" s="1117"/>
      <c r="AE258" s="1117"/>
      <c r="AF258" s="1117"/>
      <c r="AG258" s="1117"/>
      <c r="AH258" s="1117"/>
    </row>
    <row r="259" spans="1:38" ht="15.75">
      <c r="A259" s="1117" t="s">
        <v>1666</v>
      </c>
      <c r="B259" s="1117"/>
      <c r="C259" s="1117"/>
      <c r="D259" s="1117"/>
      <c r="E259" s="1117"/>
      <c r="F259" s="1117"/>
      <c r="G259" s="1117"/>
      <c r="H259" s="1117"/>
      <c r="I259" s="1117"/>
      <c r="J259" s="1117"/>
      <c r="K259" s="1117"/>
      <c r="L259" s="1117"/>
      <c r="M259" s="1117"/>
      <c r="N259" s="1117"/>
      <c r="O259" s="1117"/>
      <c r="P259" s="1117"/>
      <c r="Q259" s="1117"/>
      <c r="R259" s="1117"/>
      <c r="S259" s="1117"/>
      <c r="T259" s="1117"/>
      <c r="U259" s="1117"/>
      <c r="V259" s="1117"/>
      <c r="W259" s="1117"/>
      <c r="X259" s="1117"/>
      <c r="Y259" s="1117"/>
      <c r="Z259" s="1117"/>
      <c r="AA259" s="1117"/>
      <c r="AB259" s="1117"/>
      <c r="AC259" s="1117"/>
      <c r="AD259" s="1117"/>
      <c r="AE259" s="1117"/>
      <c r="AF259" s="1117"/>
      <c r="AG259" s="1117"/>
      <c r="AH259" s="1117"/>
    </row>
    <row r="260" spans="1:38" ht="15.75">
      <c r="A260" s="1117" t="s">
        <v>1587</v>
      </c>
      <c r="B260" s="1117"/>
      <c r="C260" s="1117"/>
      <c r="D260" s="1117"/>
      <c r="E260" s="1117"/>
      <c r="F260" s="1117"/>
      <c r="G260" s="1117"/>
      <c r="H260" s="1117"/>
      <c r="I260" s="1117"/>
      <c r="J260" s="1117"/>
      <c r="K260" s="1117"/>
      <c r="L260" s="1117"/>
      <c r="M260" s="1117"/>
      <c r="N260" s="1117"/>
      <c r="O260" s="1117"/>
      <c r="P260" s="1117"/>
      <c r="Q260" s="1117"/>
      <c r="R260" s="1117"/>
      <c r="S260" s="1117"/>
      <c r="T260" s="1117"/>
      <c r="U260" s="1117"/>
      <c r="V260" s="1117"/>
      <c r="W260" s="1117"/>
      <c r="X260" s="1117"/>
      <c r="Y260" s="1117"/>
      <c r="Z260" s="1117"/>
      <c r="AA260" s="1117"/>
      <c r="AB260" s="1117"/>
      <c r="AC260" s="1117"/>
      <c r="AD260" s="1117"/>
      <c r="AE260" s="1117"/>
      <c r="AF260" s="1117"/>
      <c r="AG260" s="1117"/>
      <c r="AH260" s="1117"/>
    </row>
    <row r="261" spans="1:38" ht="15.75">
      <c r="A261" s="1117" t="s">
        <v>1667</v>
      </c>
      <c r="B261" s="1117"/>
      <c r="C261" s="1117"/>
      <c r="D261" s="1117"/>
      <c r="E261" s="1117"/>
      <c r="F261" s="1117"/>
      <c r="G261" s="1117"/>
      <c r="H261" s="1117"/>
      <c r="I261" s="1117"/>
      <c r="J261" s="1117"/>
      <c r="K261" s="1117"/>
      <c r="L261" s="1117"/>
      <c r="M261" s="1117"/>
      <c r="N261" s="1117"/>
      <c r="O261" s="1117"/>
      <c r="P261" s="1117"/>
      <c r="Q261" s="1117"/>
      <c r="R261" s="1117"/>
      <c r="S261" s="1117"/>
      <c r="T261" s="1117"/>
      <c r="U261" s="1117"/>
      <c r="V261" s="1117"/>
      <c r="W261" s="1117"/>
      <c r="X261" s="1117"/>
      <c r="Y261" s="1117"/>
      <c r="Z261" s="1117"/>
      <c r="AA261" s="1117"/>
      <c r="AB261" s="1117"/>
      <c r="AC261" s="1117"/>
      <c r="AD261" s="1117"/>
      <c r="AE261" s="1117"/>
      <c r="AF261" s="1117"/>
      <c r="AG261" s="1117"/>
      <c r="AH261" s="1117"/>
    </row>
    <row r="262" spans="1:38" ht="15.75">
      <c r="A262" s="915" t="s">
        <v>1608</v>
      </c>
      <c r="B262" s="914"/>
      <c r="C262" s="914"/>
      <c r="D262" s="914"/>
      <c r="E262" s="914"/>
      <c r="F262" s="914"/>
      <c r="G262" s="914"/>
      <c r="H262" s="914"/>
      <c r="I262" s="914"/>
      <c r="J262" s="914"/>
      <c r="K262" s="914"/>
      <c r="L262" s="914"/>
      <c r="M262" s="914"/>
      <c r="N262" s="914"/>
      <c r="O262" s="914"/>
      <c r="P262" s="914"/>
      <c r="Q262" s="914"/>
      <c r="R262" s="914"/>
      <c r="S262" s="914"/>
      <c r="T262" s="914"/>
      <c r="U262" s="914"/>
      <c r="V262" s="914"/>
      <c r="W262" s="914"/>
      <c r="X262" s="914"/>
      <c r="Y262" s="914"/>
      <c r="Z262" s="914"/>
      <c r="AA262" s="914"/>
      <c r="AB262" s="914"/>
      <c r="AC262" s="914"/>
      <c r="AD262" s="914"/>
      <c r="AE262" s="914"/>
      <c r="AF262" s="914"/>
      <c r="AG262" s="914"/>
      <c r="AH262" s="914"/>
    </row>
    <row r="263" spans="1:38" ht="15.75">
      <c r="A263" s="902" t="s">
        <v>1675</v>
      </c>
      <c r="J263" s="947"/>
      <c r="K263" s="947"/>
      <c r="L263" s="947"/>
      <c r="M263" s="947"/>
      <c r="N263" s="947"/>
      <c r="O263" s="947"/>
      <c r="P263" s="947"/>
      <c r="Q263" s="947"/>
      <c r="R263" s="947"/>
      <c r="S263" s="947"/>
      <c r="T263" s="947"/>
      <c r="U263" s="947"/>
      <c r="V263" s="947"/>
      <c r="W263" s="947"/>
      <c r="X263" s="947"/>
      <c r="Y263" s="947"/>
      <c r="Z263" s="947"/>
      <c r="AA263" s="947"/>
      <c r="AB263" s="947"/>
      <c r="AC263" s="947"/>
      <c r="AD263" s="947"/>
      <c r="AE263" s="947"/>
      <c r="AF263" s="947"/>
      <c r="AG263" s="947"/>
      <c r="AH263" s="947"/>
    </row>
    <row r="264" spans="1:38">
      <c r="A264" s="1277" t="s">
        <v>129</v>
      </c>
      <c r="B264" s="1280" t="s">
        <v>1610</v>
      </c>
      <c r="C264" s="969" t="s">
        <v>1618</v>
      </c>
      <c r="D264" s="1276" t="s">
        <v>1619</v>
      </c>
      <c r="E264" s="1276"/>
      <c r="F264" s="1276"/>
      <c r="G264" s="1276"/>
      <c r="H264" s="1276"/>
      <c r="I264" s="1276"/>
      <c r="J264" s="1276"/>
      <c r="K264" s="1276"/>
      <c r="L264" s="1276"/>
      <c r="M264" s="1276"/>
      <c r="N264" s="1276"/>
      <c r="O264" s="1276"/>
      <c r="P264" s="1276"/>
      <c r="Q264" s="1276"/>
      <c r="R264" s="1276"/>
      <c r="S264" s="1276"/>
      <c r="T264" s="1276"/>
      <c r="U264" s="1276"/>
      <c r="V264" s="1276"/>
      <c r="W264" s="1276"/>
      <c r="X264" s="1276"/>
      <c r="Y264" s="1276"/>
      <c r="Z264" s="1276"/>
      <c r="AA264" s="1276"/>
      <c r="AB264" s="1276"/>
      <c r="AC264" s="1276"/>
      <c r="AD264" s="1276"/>
      <c r="AE264" s="1276"/>
      <c r="AF264" s="1276"/>
      <c r="AG264" s="1276"/>
      <c r="AH264" s="1276"/>
    </row>
    <row r="265" spans="1:38" ht="15" customHeight="1">
      <c r="A265" s="1278"/>
      <c r="B265" s="1281"/>
      <c r="C265" s="1141">
        <v>42309</v>
      </c>
      <c r="D265" s="894" t="s">
        <v>1611</v>
      </c>
      <c r="E265" s="894" t="s">
        <v>1612</v>
      </c>
      <c r="F265" s="894" t="s">
        <v>1613</v>
      </c>
      <c r="G265" s="894" t="s">
        <v>1614</v>
      </c>
      <c r="H265" s="894" t="s">
        <v>1615</v>
      </c>
      <c r="I265" s="954" t="s">
        <v>1616</v>
      </c>
      <c r="J265" s="954" t="s">
        <v>1617</v>
      </c>
      <c r="K265" s="894" t="s">
        <v>1611</v>
      </c>
      <c r="L265" s="894" t="s">
        <v>1612</v>
      </c>
      <c r="M265" s="894" t="s">
        <v>1613</v>
      </c>
      <c r="N265" s="894" t="s">
        <v>1614</v>
      </c>
      <c r="O265" s="894" t="s">
        <v>1615</v>
      </c>
      <c r="P265" s="954" t="s">
        <v>1616</v>
      </c>
      <c r="Q265" s="954" t="s">
        <v>1617</v>
      </c>
      <c r="R265" s="894" t="s">
        <v>1611</v>
      </c>
      <c r="S265" s="894" t="s">
        <v>1612</v>
      </c>
      <c r="T265" s="894" t="s">
        <v>1613</v>
      </c>
      <c r="U265" s="894" t="s">
        <v>1614</v>
      </c>
      <c r="V265" s="894" t="s">
        <v>1615</v>
      </c>
      <c r="W265" s="954" t="s">
        <v>1616</v>
      </c>
      <c r="X265" s="954" t="s">
        <v>1617</v>
      </c>
      <c r="Y265" s="894" t="s">
        <v>1611</v>
      </c>
      <c r="Z265" s="894" t="s">
        <v>1612</v>
      </c>
      <c r="AA265" s="894" t="s">
        <v>1613</v>
      </c>
      <c r="AB265" s="894" t="s">
        <v>1614</v>
      </c>
      <c r="AC265" s="894" t="s">
        <v>1615</v>
      </c>
      <c r="AD265" s="954" t="s">
        <v>1616</v>
      </c>
      <c r="AE265" s="954" t="s">
        <v>1617</v>
      </c>
      <c r="AF265" s="894" t="s">
        <v>1611</v>
      </c>
      <c r="AG265" s="894" t="s">
        <v>1612</v>
      </c>
      <c r="AH265" s="894"/>
      <c r="AI265" s="893"/>
      <c r="AJ265" s="893"/>
      <c r="AK265" s="893"/>
      <c r="AL265" s="893"/>
    </row>
    <row r="266" spans="1:38" ht="15" customHeight="1">
      <c r="A266" s="1279"/>
      <c r="B266" s="1282"/>
      <c r="C266" s="1142"/>
      <c r="D266" s="895">
        <v>1</v>
      </c>
      <c r="E266" s="894">
        <v>2</v>
      </c>
      <c r="F266" s="894">
        <v>3</v>
      </c>
      <c r="G266" s="894">
        <v>4</v>
      </c>
      <c r="H266" s="894">
        <v>5</v>
      </c>
      <c r="I266" s="954">
        <v>6</v>
      </c>
      <c r="J266" s="954">
        <v>7</v>
      </c>
      <c r="K266" s="894">
        <v>8</v>
      </c>
      <c r="L266" s="894">
        <v>9</v>
      </c>
      <c r="M266" s="894">
        <v>10</v>
      </c>
      <c r="N266" s="894">
        <v>11</v>
      </c>
      <c r="O266" s="894">
        <v>12</v>
      </c>
      <c r="P266" s="954">
        <v>13</v>
      </c>
      <c r="Q266" s="954">
        <v>14</v>
      </c>
      <c r="R266" s="894">
        <v>15</v>
      </c>
      <c r="S266" s="894">
        <v>16</v>
      </c>
      <c r="T266" s="894">
        <v>17</v>
      </c>
      <c r="U266" s="894">
        <v>18</v>
      </c>
      <c r="V266" s="894">
        <v>19</v>
      </c>
      <c r="W266" s="954">
        <v>20</v>
      </c>
      <c r="X266" s="954">
        <v>21</v>
      </c>
      <c r="Y266" s="894">
        <v>22</v>
      </c>
      <c r="Z266" s="894">
        <v>23</v>
      </c>
      <c r="AA266" s="894">
        <v>24</v>
      </c>
      <c r="AB266" s="894">
        <v>25</v>
      </c>
      <c r="AC266" s="894">
        <v>26</v>
      </c>
      <c r="AD266" s="954">
        <v>27</v>
      </c>
      <c r="AE266" s="954">
        <v>28</v>
      </c>
      <c r="AF266" s="894">
        <v>29</v>
      </c>
      <c r="AG266" s="894">
        <v>30</v>
      </c>
      <c r="AH266" s="894"/>
      <c r="AI266" s="893"/>
      <c r="AJ266" s="893"/>
      <c r="AK266" s="893"/>
      <c r="AL266" s="893"/>
    </row>
    <row r="267" spans="1:38">
      <c r="A267" s="1114">
        <v>9</v>
      </c>
      <c r="B267" s="908" t="s">
        <v>1609</v>
      </c>
      <c r="C267" s="1127">
        <v>42309</v>
      </c>
      <c r="D267" s="911" t="s">
        <v>1653</v>
      </c>
      <c r="E267" s="900"/>
      <c r="F267" s="913"/>
      <c r="G267" s="900"/>
      <c r="H267" s="900"/>
      <c r="I267" s="900"/>
      <c r="J267" s="900"/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900"/>
      <c r="AF267" s="900"/>
      <c r="AG267" s="900"/>
      <c r="AH267" s="900"/>
    </row>
    <row r="268" spans="1:38">
      <c r="A268" s="1115"/>
      <c r="B268" s="908" t="s">
        <v>1622</v>
      </c>
      <c r="C268" s="1128"/>
      <c r="D268" s="913"/>
      <c r="E268" s="911" t="s">
        <v>1653</v>
      </c>
      <c r="F268" s="913"/>
      <c r="G268" s="900"/>
      <c r="H268" s="900"/>
      <c r="I268" s="900"/>
      <c r="J268" s="900"/>
      <c r="K268" s="900"/>
      <c r="L268" s="900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900"/>
      <c r="AF268" s="900"/>
      <c r="AG268" s="900"/>
      <c r="AH268" s="900"/>
    </row>
    <row r="269" spans="1:38">
      <c r="A269" s="1115"/>
      <c r="B269" s="908" t="s">
        <v>1623</v>
      </c>
      <c r="C269" s="1128"/>
      <c r="D269" s="913"/>
      <c r="E269" s="900"/>
      <c r="F269" s="911" t="s">
        <v>1653</v>
      </c>
      <c r="G269" s="900"/>
      <c r="H269" s="900"/>
      <c r="I269" s="900"/>
      <c r="J269" s="900"/>
      <c r="K269" s="900"/>
      <c r="L269" s="900"/>
      <c r="M269" s="900"/>
      <c r="N269" s="900"/>
      <c r="O269" s="900"/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  <c r="AI269" s="661"/>
      <c r="AJ269" s="661"/>
      <c r="AK269" s="661"/>
      <c r="AL269" s="661"/>
    </row>
    <row r="270" spans="1:38">
      <c r="A270" s="1115"/>
      <c r="B270" s="908" t="s">
        <v>1624</v>
      </c>
      <c r="C270" s="1128"/>
      <c r="D270" s="913"/>
      <c r="E270" s="900"/>
      <c r="F270" s="913"/>
      <c r="G270" s="911" t="s">
        <v>1653</v>
      </c>
      <c r="H270" s="900"/>
      <c r="I270" s="900"/>
      <c r="J270" s="900"/>
      <c r="K270" s="900"/>
      <c r="L270" s="900"/>
      <c r="M270" s="900"/>
      <c r="N270" s="900"/>
      <c r="O270" s="900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  <c r="AI270" s="661"/>
      <c r="AJ270" s="661"/>
      <c r="AK270" s="661"/>
      <c r="AL270" s="661"/>
    </row>
    <row r="271" spans="1:38">
      <c r="A271" s="1115"/>
      <c r="B271" s="908" t="s">
        <v>1625</v>
      </c>
      <c r="C271" s="1128"/>
      <c r="D271" s="913"/>
      <c r="E271" s="900"/>
      <c r="F271" s="912"/>
      <c r="G271" s="912"/>
      <c r="H271" s="911" t="s">
        <v>1653</v>
      </c>
      <c r="I271" s="900"/>
      <c r="J271" s="900"/>
      <c r="K271" s="900"/>
      <c r="L271" s="900"/>
      <c r="M271" s="900"/>
      <c r="N271" s="900"/>
      <c r="O271" s="900"/>
      <c r="P271" s="900"/>
      <c r="Q271" s="900"/>
      <c r="R271" s="900"/>
      <c r="S271" s="900"/>
      <c r="T271" s="900"/>
      <c r="U271" s="900"/>
      <c r="V271" s="900"/>
      <c r="W271" s="900"/>
      <c r="X271" s="900"/>
      <c r="Y271" s="900"/>
      <c r="Z271" s="900"/>
      <c r="AA271" s="900"/>
      <c r="AB271" s="900"/>
      <c r="AC271" s="900"/>
      <c r="AD271" s="900"/>
      <c r="AE271" s="900"/>
      <c r="AF271" s="900"/>
      <c r="AG271" s="900"/>
      <c r="AH271" s="900"/>
      <c r="AI271" s="661"/>
      <c r="AJ271" s="661"/>
      <c r="AK271" s="661"/>
      <c r="AL271" s="661"/>
    </row>
    <row r="272" spans="1:38">
      <c r="A272" s="1115"/>
      <c r="B272" s="908" t="s">
        <v>1626</v>
      </c>
      <c r="C272" s="1128"/>
      <c r="D272" s="913"/>
      <c r="E272" s="900"/>
      <c r="F272" s="900"/>
      <c r="G272" s="900"/>
      <c r="H272" s="913"/>
      <c r="I272" s="900"/>
      <c r="J272" s="900"/>
      <c r="K272" s="911" t="s">
        <v>1653</v>
      </c>
      <c r="L272" s="900"/>
      <c r="M272" s="900"/>
      <c r="N272" s="900"/>
      <c r="O272" s="900"/>
      <c r="P272" s="900"/>
      <c r="Q272" s="900"/>
      <c r="R272" s="900"/>
      <c r="S272" s="900"/>
      <c r="T272" s="900"/>
      <c r="U272" s="900"/>
      <c r="V272" s="900"/>
      <c r="W272" s="900"/>
      <c r="X272" s="900"/>
      <c r="Y272" s="900"/>
      <c r="Z272" s="900"/>
      <c r="AA272" s="900"/>
      <c r="AB272" s="900"/>
      <c r="AC272" s="900"/>
      <c r="AD272" s="900"/>
      <c r="AE272" s="900"/>
      <c r="AF272" s="900"/>
      <c r="AG272" s="900"/>
      <c r="AH272" s="900"/>
    </row>
    <row r="273" spans="1:34">
      <c r="A273" s="1115"/>
      <c r="B273" s="908" t="s">
        <v>1627</v>
      </c>
      <c r="C273" s="1128"/>
      <c r="D273" s="912"/>
      <c r="E273" s="912"/>
      <c r="F273" s="912"/>
      <c r="G273" s="912"/>
      <c r="H273" s="912"/>
      <c r="I273" s="912"/>
      <c r="J273" s="912"/>
      <c r="K273" s="900"/>
      <c r="L273" s="911" t="s">
        <v>1653</v>
      </c>
      <c r="M273" s="900"/>
      <c r="N273" s="900"/>
      <c r="O273" s="900"/>
      <c r="P273" s="900"/>
      <c r="Q273" s="900"/>
      <c r="R273" s="912"/>
      <c r="S273" s="912"/>
      <c r="T273" s="912"/>
      <c r="U273" s="912"/>
      <c r="V273" s="912"/>
      <c r="W273" s="912"/>
      <c r="X273" s="912"/>
      <c r="Y273" s="912"/>
      <c r="Z273" s="912"/>
      <c r="AA273" s="912"/>
      <c r="AB273" s="912"/>
      <c r="AC273" s="912"/>
      <c r="AD273" s="912"/>
      <c r="AE273" s="912"/>
      <c r="AF273" s="912"/>
      <c r="AG273" s="912"/>
      <c r="AH273" s="912"/>
    </row>
    <row r="274" spans="1:34">
      <c r="A274" s="1115"/>
      <c r="B274" s="908" t="s">
        <v>1628</v>
      </c>
      <c r="C274" s="1128"/>
      <c r="D274" s="900"/>
      <c r="E274" s="900"/>
      <c r="F274" s="900"/>
      <c r="G274" s="900"/>
      <c r="H274" s="900"/>
      <c r="I274" s="900"/>
      <c r="J274" s="913"/>
      <c r="K274" s="900"/>
      <c r="L274" s="900"/>
      <c r="M274" s="911" t="s">
        <v>1653</v>
      </c>
      <c r="N274" s="900"/>
      <c r="O274" s="900"/>
      <c r="P274" s="900"/>
      <c r="Q274" s="900"/>
      <c r="R274" s="900"/>
      <c r="S274" s="900"/>
      <c r="T274" s="900"/>
      <c r="U274" s="900"/>
      <c r="V274" s="900"/>
      <c r="W274" s="900"/>
      <c r="X274" s="900"/>
      <c r="Y274" s="900"/>
      <c r="Z274" s="900"/>
      <c r="AA274" s="900"/>
      <c r="AB274" s="900"/>
      <c r="AC274" s="900"/>
      <c r="AD274" s="900"/>
      <c r="AE274" s="900"/>
      <c r="AF274" s="900"/>
      <c r="AG274" s="900"/>
      <c r="AH274" s="900"/>
    </row>
    <row r="275" spans="1:34">
      <c r="A275" s="1115"/>
      <c r="B275" s="908" t="s">
        <v>1629</v>
      </c>
      <c r="C275" s="1128"/>
      <c r="D275" s="912"/>
      <c r="E275" s="912"/>
      <c r="F275" s="912"/>
      <c r="G275" s="912"/>
      <c r="H275" s="912"/>
      <c r="I275" s="912"/>
      <c r="J275" s="912"/>
      <c r="K275" s="900"/>
      <c r="L275" s="900"/>
      <c r="M275" s="913"/>
      <c r="N275" s="911" t="s">
        <v>1653</v>
      </c>
      <c r="O275" s="900"/>
      <c r="P275" s="900"/>
      <c r="Q275" s="900"/>
      <c r="R275" s="900"/>
      <c r="S275" s="900"/>
      <c r="T275" s="912"/>
      <c r="U275" s="912"/>
      <c r="V275" s="912"/>
      <c r="W275" s="912"/>
      <c r="X275" s="912"/>
      <c r="Y275" s="912"/>
      <c r="Z275" s="912"/>
      <c r="AA275" s="912"/>
      <c r="AB275" s="912"/>
      <c r="AC275" s="912"/>
      <c r="AD275" s="912"/>
      <c r="AE275" s="912"/>
      <c r="AF275" s="912"/>
      <c r="AG275" s="912"/>
      <c r="AH275" s="912"/>
    </row>
    <row r="276" spans="1:34">
      <c r="A276" s="1115"/>
      <c r="B276" s="908" t="s">
        <v>1630</v>
      </c>
      <c r="C276" s="1128"/>
      <c r="D276" s="912"/>
      <c r="E276" s="912"/>
      <c r="F276" s="912"/>
      <c r="G276" s="912"/>
      <c r="H276" s="912"/>
      <c r="I276" s="912"/>
      <c r="J276" s="912"/>
      <c r="K276" s="912"/>
      <c r="L276" s="912"/>
      <c r="M276" s="913"/>
      <c r="N276" s="900"/>
      <c r="O276" s="911" t="s">
        <v>1653</v>
      </c>
      <c r="P276" s="900"/>
      <c r="Q276" s="900"/>
      <c r="R276" s="900"/>
      <c r="S276" s="900"/>
      <c r="T276" s="900"/>
      <c r="U276" s="900"/>
      <c r="V276" s="900"/>
      <c r="W276" s="900"/>
      <c r="X276" s="912"/>
      <c r="Y276" s="912"/>
      <c r="Z276" s="912"/>
      <c r="AA276" s="912"/>
      <c r="AB276" s="912"/>
      <c r="AC276" s="912"/>
      <c r="AD276" s="912"/>
      <c r="AE276" s="912"/>
      <c r="AF276" s="912"/>
      <c r="AG276" s="912"/>
      <c r="AH276" s="912"/>
    </row>
    <row r="277" spans="1:34">
      <c r="A277" s="1115"/>
      <c r="B277" s="908" t="s">
        <v>1631</v>
      </c>
      <c r="C277" s="1128"/>
      <c r="D277" s="912"/>
      <c r="E277" s="912"/>
      <c r="F277" s="912"/>
      <c r="G277" s="912"/>
      <c r="H277" s="912"/>
      <c r="I277" s="912"/>
      <c r="J277" s="912"/>
      <c r="K277" s="912"/>
      <c r="L277" s="912"/>
      <c r="M277" s="900"/>
      <c r="N277" s="900"/>
      <c r="O277" s="913"/>
      <c r="P277" s="900"/>
      <c r="Q277" s="900"/>
      <c r="R277" s="911" t="s">
        <v>1653</v>
      </c>
      <c r="S277" s="900"/>
      <c r="T277" s="900"/>
      <c r="U277" s="912"/>
      <c r="V277" s="912"/>
      <c r="W277" s="912"/>
      <c r="X277" s="912"/>
      <c r="Y277" s="912"/>
      <c r="Z277" s="912"/>
      <c r="AA277" s="912"/>
      <c r="AB277" s="912"/>
      <c r="AC277" s="912"/>
      <c r="AD277" s="912"/>
      <c r="AE277" s="912"/>
      <c r="AF277" s="912"/>
      <c r="AG277" s="912"/>
      <c r="AH277" s="912"/>
    </row>
    <row r="278" spans="1:34">
      <c r="A278" s="1115"/>
      <c r="B278" s="908" t="s">
        <v>1632</v>
      </c>
      <c r="C278" s="1128"/>
      <c r="D278" s="900"/>
      <c r="E278" s="900"/>
      <c r="F278" s="900"/>
      <c r="G278" s="900"/>
      <c r="H278" s="900"/>
      <c r="I278" s="900"/>
      <c r="J278" s="900"/>
      <c r="K278" s="900"/>
      <c r="L278" s="900"/>
      <c r="M278" s="912"/>
      <c r="N278" s="912"/>
      <c r="O278" s="912"/>
      <c r="P278" s="900"/>
      <c r="Q278" s="900"/>
      <c r="R278" s="900"/>
      <c r="S278" s="911" t="s">
        <v>1653</v>
      </c>
      <c r="T278" s="900"/>
      <c r="U278" s="900"/>
      <c r="V278" s="900"/>
      <c r="W278" s="900"/>
      <c r="X278" s="900"/>
      <c r="Y278" s="900"/>
      <c r="Z278" s="900"/>
      <c r="AA278" s="900"/>
      <c r="AB278" s="900"/>
      <c r="AC278" s="900"/>
      <c r="AD278" s="900"/>
      <c r="AE278" s="900"/>
      <c r="AF278" s="900"/>
      <c r="AG278" s="900"/>
      <c r="AH278" s="900"/>
    </row>
    <row r="279" spans="1:34">
      <c r="A279" s="1115"/>
      <c r="B279" s="908" t="s">
        <v>1633</v>
      </c>
      <c r="C279" s="1128"/>
      <c r="D279" s="900"/>
      <c r="E279" s="900"/>
      <c r="F279" s="900"/>
      <c r="G279" s="900"/>
      <c r="H279" s="900"/>
      <c r="I279" s="900"/>
      <c r="J279" s="900"/>
      <c r="K279" s="900"/>
      <c r="L279" s="900"/>
      <c r="M279" s="912"/>
      <c r="N279" s="912"/>
      <c r="O279" s="912"/>
      <c r="P279" s="900"/>
      <c r="Q279" s="900"/>
      <c r="R279" s="900"/>
      <c r="S279" s="900"/>
      <c r="T279" s="911" t="s">
        <v>1653</v>
      </c>
      <c r="U279" s="900"/>
      <c r="V279" s="900"/>
      <c r="W279" s="900"/>
      <c r="X279" s="900"/>
      <c r="Y279" s="900"/>
      <c r="Z279" s="900"/>
      <c r="AA279" s="900"/>
      <c r="AB279" s="900"/>
      <c r="AC279" s="900"/>
      <c r="AD279" s="900"/>
      <c r="AE279" s="900"/>
      <c r="AF279" s="900"/>
      <c r="AG279" s="900"/>
      <c r="AH279" s="900"/>
    </row>
    <row r="280" spans="1:34">
      <c r="A280" s="1115"/>
      <c r="B280" s="908" t="s">
        <v>1644</v>
      </c>
      <c r="C280" s="1128"/>
      <c r="D280" s="900"/>
      <c r="E280" s="900"/>
      <c r="F280" s="900"/>
      <c r="G280" s="900"/>
      <c r="H280" s="900"/>
      <c r="I280" s="900"/>
      <c r="J280" s="900"/>
      <c r="K280" s="900"/>
      <c r="L280" s="900"/>
      <c r="M280" s="912"/>
      <c r="N280" s="912"/>
      <c r="O280" s="912"/>
      <c r="P280" s="900"/>
      <c r="Q280" s="900"/>
      <c r="R280" s="900"/>
      <c r="S280" s="900"/>
      <c r="T280" s="913"/>
      <c r="U280" s="911" t="s">
        <v>1653</v>
      </c>
      <c r="V280" s="900"/>
      <c r="W280" s="900"/>
      <c r="X280" s="900"/>
      <c r="Y280" s="900"/>
      <c r="Z280" s="900"/>
      <c r="AA280" s="900"/>
      <c r="AB280" s="900"/>
      <c r="AC280" s="900"/>
      <c r="AD280" s="900"/>
      <c r="AE280" s="900"/>
      <c r="AF280" s="900"/>
      <c r="AG280" s="900"/>
      <c r="AH280" s="900"/>
    </row>
    <row r="281" spans="1:34">
      <c r="A281" s="1115"/>
      <c r="B281" s="908" t="s">
        <v>1645</v>
      </c>
      <c r="C281" s="1128"/>
      <c r="D281" s="900"/>
      <c r="E281" s="900"/>
      <c r="F281" s="900"/>
      <c r="G281" s="900"/>
      <c r="H281" s="900"/>
      <c r="I281" s="900"/>
      <c r="J281" s="900"/>
      <c r="K281" s="900"/>
      <c r="L281" s="900"/>
      <c r="M281" s="912"/>
      <c r="N281" s="912"/>
      <c r="O281" s="912"/>
      <c r="P281" s="900"/>
      <c r="Q281" s="900"/>
      <c r="R281" s="900"/>
      <c r="S281" s="900"/>
      <c r="T281" s="913"/>
      <c r="U281" s="900"/>
      <c r="V281" s="911" t="s">
        <v>1653</v>
      </c>
      <c r="W281" s="900"/>
      <c r="X281" s="900"/>
      <c r="Y281" s="900"/>
      <c r="Z281" s="900"/>
      <c r="AA281" s="900"/>
      <c r="AB281" s="900"/>
      <c r="AC281" s="900"/>
      <c r="AD281" s="900"/>
      <c r="AE281" s="900"/>
      <c r="AF281" s="900"/>
      <c r="AG281" s="900"/>
      <c r="AH281" s="900"/>
    </row>
    <row r="282" spans="1:34">
      <c r="A282" s="1115"/>
      <c r="B282" s="908" t="s">
        <v>1646</v>
      </c>
      <c r="C282" s="1128"/>
      <c r="D282" s="900"/>
      <c r="E282" s="900"/>
      <c r="F282" s="900"/>
      <c r="G282" s="900"/>
      <c r="H282" s="900"/>
      <c r="I282" s="900"/>
      <c r="J282" s="900"/>
      <c r="K282" s="900"/>
      <c r="L282" s="900"/>
      <c r="M282" s="912"/>
      <c r="N282" s="912"/>
      <c r="O282" s="912"/>
      <c r="P282" s="900"/>
      <c r="Q282" s="900"/>
      <c r="R282" s="900"/>
      <c r="S282" s="900"/>
      <c r="T282" s="913"/>
      <c r="U282" s="900"/>
      <c r="V282" s="900"/>
      <c r="W282" s="900"/>
      <c r="X282" s="900"/>
      <c r="Y282" s="911" t="s">
        <v>1653</v>
      </c>
      <c r="Z282" s="900"/>
      <c r="AA282" s="900"/>
      <c r="AB282" s="900"/>
      <c r="AC282" s="900"/>
      <c r="AD282" s="900"/>
      <c r="AE282" s="900"/>
      <c r="AF282" s="900"/>
      <c r="AG282" s="900"/>
      <c r="AH282" s="900"/>
    </row>
    <row r="283" spans="1:34">
      <c r="A283" s="1115"/>
      <c r="B283" s="908" t="s">
        <v>1647</v>
      </c>
      <c r="C283" s="1128"/>
      <c r="D283" s="912"/>
      <c r="E283" s="912"/>
      <c r="F283" s="912"/>
      <c r="G283" s="912"/>
      <c r="H283" s="912"/>
      <c r="I283" s="912"/>
      <c r="J283" s="912"/>
      <c r="K283" s="912"/>
      <c r="L283" s="912"/>
      <c r="M283" s="912"/>
      <c r="N283" s="912"/>
      <c r="O283" s="912"/>
      <c r="P283" s="912"/>
      <c r="Q283" s="913"/>
      <c r="R283" s="900"/>
      <c r="S283" s="900"/>
      <c r="T283" s="912"/>
      <c r="U283" s="900"/>
      <c r="V283" s="900"/>
      <c r="W283" s="912"/>
      <c r="X283" s="912"/>
      <c r="Y283" s="912"/>
      <c r="Z283" s="911" t="s">
        <v>1653</v>
      </c>
      <c r="AA283" s="900"/>
      <c r="AB283" s="912"/>
      <c r="AC283" s="912"/>
      <c r="AD283" s="912"/>
      <c r="AE283" s="912"/>
      <c r="AF283" s="912"/>
      <c r="AG283" s="912"/>
      <c r="AH283" s="912"/>
    </row>
    <row r="284" spans="1:34">
      <c r="A284" s="1116"/>
      <c r="B284" s="908" t="s">
        <v>1668</v>
      </c>
      <c r="C284" s="1129"/>
      <c r="D284" s="900"/>
      <c r="E284" s="900"/>
      <c r="F284" s="900"/>
      <c r="G284" s="900"/>
      <c r="H284" s="900"/>
      <c r="I284" s="900"/>
      <c r="J284" s="900"/>
      <c r="K284" s="900"/>
      <c r="L284" s="900"/>
      <c r="M284" s="912"/>
      <c r="N284" s="912"/>
      <c r="O284" s="912"/>
      <c r="P284" s="900"/>
      <c r="Q284" s="900"/>
      <c r="R284" s="900"/>
      <c r="S284" s="900"/>
      <c r="T284" s="913"/>
      <c r="U284" s="900"/>
      <c r="V284" s="900"/>
      <c r="W284" s="900"/>
      <c r="X284" s="900"/>
      <c r="Y284" s="912"/>
      <c r="Z284" s="912"/>
      <c r="AA284" s="911" t="s">
        <v>1653</v>
      </c>
      <c r="AB284" s="900"/>
      <c r="AC284" s="900"/>
      <c r="AD284" s="900"/>
      <c r="AE284" s="900"/>
      <c r="AF284" s="900"/>
      <c r="AG284" s="900"/>
      <c r="AH284" s="900"/>
    </row>
    <row r="285" spans="1:34">
      <c r="A285" s="1114"/>
      <c r="B285" s="1140"/>
      <c r="C285" s="1127">
        <v>42339</v>
      </c>
      <c r="D285" s="894" t="s">
        <v>1613</v>
      </c>
      <c r="E285" s="894" t="s">
        <v>1614</v>
      </c>
      <c r="F285" s="894" t="s">
        <v>1615</v>
      </c>
      <c r="G285" s="954" t="s">
        <v>1616</v>
      </c>
      <c r="H285" s="954" t="s">
        <v>1617</v>
      </c>
      <c r="I285" s="894" t="s">
        <v>1611</v>
      </c>
      <c r="J285" s="894" t="s">
        <v>1612</v>
      </c>
      <c r="K285" s="894" t="s">
        <v>1613</v>
      </c>
      <c r="L285" s="894" t="s">
        <v>1614</v>
      </c>
      <c r="M285" s="894" t="s">
        <v>1615</v>
      </c>
      <c r="N285" s="954" t="s">
        <v>1616</v>
      </c>
      <c r="O285" s="954" t="s">
        <v>1617</v>
      </c>
      <c r="P285" s="894" t="s">
        <v>1611</v>
      </c>
      <c r="Q285" s="894" t="s">
        <v>1612</v>
      </c>
      <c r="R285" s="894" t="s">
        <v>1613</v>
      </c>
      <c r="S285" s="954" t="s">
        <v>1614</v>
      </c>
      <c r="T285" s="894" t="s">
        <v>1615</v>
      </c>
      <c r="U285" s="954" t="s">
        <v>1616</v>
      </c>
      <c r="V285" s="954" t="s">
        <v>1617</v>
      </c>
      <c r="W285" s="894" t="s">
        <v>1611</v>
      </c>
      <c r="X285" s="894" t="s">
        <v>1612</v>
      </c>
      <c r="Y285" s="894" t="s">
        <v>1613</v>
      </c>
      <c r="Z285" s="894" t="s">
        <v>1614</v>
      </c>
      <c r="AA285" s="954" t="s">
        <v>1615</v>
      </c>
      <c r="AB285" s="954" t="s">
        <v>1616</v>
      </c>
      <c r="AC285" s="954" t="s">
        <v>1617</v>
      </c>
      <c r="AD285" s="894" t="s">
        <v>1611</v>
      </c>
      <c r="AE285" s="894" t="s">
        <v>1612</v>
      </c>
      <c r="AF285" s="894" t="s">
        <v>1613</v>
      </c>
      <c r="AG285" s="894" t="s">
        <v>1614</v>
      </c>
      <c r="AH285" s="894" t="s">
        <v>1615</v>
      </c>
    </row>
    <row r="286" spans="1:34">
      <c r="A286" s="1116"/>
      <c r="B286" s="1138"/>
      <c r="C286" s="1138"/>
      <c r="D286" s="895">
        <v>1</v>
      </c>
      <c r="E286" s="894">
        <v>2</v>
      </c>
      <c r="F286" s="894">
        <v>3</v>
      </c>
      <c r="G286" s="954">
        <v>4</v>
      </c>
      <c r="H286" s="954">
        <v>5</v>
      </c>
      <c r="I286" s="894">
        <v>6</v>
      </c>
      <c r="J286" s="894">
        <v>7</v>
      </c>
      <c r="K286" s="894">
        <v>8</v>
      </c>
      <c r="L286" s="894">
        <v>9</v>
      </c>
      <c r="M286" s="894">
        <v>10</v>
      </c>
      <c r="N286" s="954">
        <v>11</v>
      </c>
      <c r="O286" s="954">
        <v>12</v>
      </c>
      <c r="P286" s="894">
        <v>13</v>
      </c>
      <c r="Q286" s="894">
        <v>14</v>
      </c>
      <c r="R286" s="894">
        <v>15</v>
      </c>
      <c r="S286" s="954">
        <v>16</v>
      </c>
      <c r="T286" s="894">
        <v>17</v>
      </c>
      <c r="U286" s="954">
        <v>18</v>
      </c>
      <c r="V286" s="954">
        <v>19</v>
      </c>
      <c r="W286" s="894">
        <v>20</v>
      </c>
      <c r="X286" s="894">
        <v>21</v>
      </c>
      <c r="Y286" s="894">
        <v>22</v>
      </c>
      <c r="Z286" s="894">
        <v>23</v>
      </c>
      <c r="AA286" s="954">
        <v>24</v>
      </c>
      <c r="AB286" s="954">
        <v>25</v>
      </c>
      <c r="AC286" s="954">
        <v>26</v>
      </c>
      <c r="AD286" s="894">
        <v>27</v>
      </c>
      <c r="AE286" s="894">
        <v>28</v>
      </c>
      <c r="AF286" s="894">
        <v>29</v>
      </c>
      <c r="AG286" s="894">
        <v>30</v>
      </c>
      <c r="AH286" s="894">
        <v>31</v>
      </c>
    </row>
    <row r="287" spans="1:34">
      <c r="A287" s="1114">
        <v>10</v>
      </c>
      <c r="B287" s="908" t="s">
        <v>1609</v>
      </c>
      <c r="C287" s="1127">
        <v>42339</v>
      </c>
      <c r="D287" s="911" t="s">
        <v>1654</v>
      </c>
      <c r="E287" s="913"/>
      <c r="F287" s="900"/>
      <c r="G287" s="900"/>
      <c r="H287" s="900"/>
      <c r="I287" s="912"/>
      <c r="J287" s="912"/>
      <c r="K287" s="912"/>
      <c r="L287" s="912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912"/>
      <c r="AA287" s="912"/>
      <c r="AB287" s="912"/>
      <c r="AC287" s="912"/>
      <c r="AD287" s="912"/>
      <c r="AE287" s="912"/>
      <c r="AF287" s="912"/>
      <c r="AG287" s="912"/>
      <c r="AH287" s="912"/>
    </row>
    <row r="288" spans="1:34">
      <c r="A288" s="1115"/>
      <c r="B288" s="908" t="s">
        <v>1622</v>
      </c>
      <c r="C288" s="1128"/>
      <c r="D288" s="913"/>
      <c r="E288" s="911" t="s">
        <v>1654</v>
      </c>
      <c r="F288" s="900"/>
      <c r="G288" s="900"/>
      <c r="H288" s="900"/>
      <c r="I288" s="900"/>
      <c r="J288" s="900"/>
      <c r="K288" s="900"/>
      <c r="L288" s="912"/>
      <c r="M288" s="912"/>
      <c r="N288" s="912"/>
      <c r="O288" s="912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912"/>
      <c r="AF288" s="912"/>
      <c r="AG288" s="912"/>
      <c r="AH288" s="912"/>
    </row>
    <row r="289" spans="1:34">
      <c r="A289" s="1115"/>
      <c r="B289" s="908" t="s">
        <v>1623</v>
      </c>
      <c r="C289" s="1128"/>
      <c r="D289" s="913"/>
      <c r="E289" s="900"/>
      <c r="F289" s="911" t="s">
        <v>1654</v>
      </c>
      <c r="G289" s="900"/>
      <c r="H289" s="900"/>
      <c r="I289" s="900"/>
      <c r="J289" s="900"/>
      <c r="K289" s="900"/>
      <c r="L289" s="912"/>
      <c r="M289" s="912"/>
      <c r="N289" s="912"/>
      <c r="O289" s="912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912"/>
      <c r="AF289" s="912"/>
      <c r="AG289" s="912"/>
      <c r="AH289" s="912"/>
    </row>
    <row r="290" spans="1:34">
      <c r="A290" s="1115"/>
      <c r="B290" s="908" t="s">
        <v>1624</v>
      </c>
      <c r="C290" s="1128"/>
      <c r="D290" s="913"/>
      <c r="E290" s="900"/>
      <c r="F290" s="900"/>
      <c r="G290" s="913"/>
      <c r="H290" s="900"/>
      <c r="I290" s="911" t="s">
        <v>1654</v>
      </c>
      <c r="J290" s="900"/>
      <c r="K290" s="900"/>
      <c r="L290" s="912"/>
      <c r="M290" s="912"/>
      <c r="N290" s="912"/>
      <c r="O290" s="912"/>
      <c r="P290" s="912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08" t="s">
        <v>1625</v>
      </c>
      <c r="C291" s="1128"/>
      <c r="D291" s="912"/>
      <c r="E291" s="912"/>
      <c r="F291" s="912"/>
      <c r="G291" s="913"/>
      <c r="H291" s="900"/>
      <c r="I291" s="900"/>
      <c r="J291" s="911" t="s">
        <v>1654</v>
      </c>
      <c r="K291" s="900"/>
      <c r="L291" s="912"/>
      <c r="M291" s="912"/>
      <c r="N291" s="912"/>
      <c r="O291" s="912"/>
      <c r="P291" s="912"/>
      <c r="Q291" s="912"/>
      <c r="R291" s="912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912"/>
    </row>
    <row r="292" spans="1:34">
      <c r="A292" s="1115"/>
      <c r="B292" s="908" t="s">
        <v>1626</v>
      </c>
      <c r="C292" s="1128"/>
      <c r="D292" s="912"/>
      <c r="E292" s="912"/>
      <c r="F292" s="912"/>
      <c r="G292" s="912"/>
      <c r="H292" s="912"/>
      <c r="I292" s="912"/>
      <c r="J292" s="900"/>
      <c r="K292" s="911" t="s">
        <v>1654</v>
      </c>
      <c r="L292" s="900"/>
      <c r="M292" s="900"/>
      <c r="N292" s="912"/>
      <c r="O292" s="912"/>
      <c r="P292" s="912"/>
      <c r="Q292" s="912"/>
      <c r="R292" s="912"/>
      <c r="S292" s="912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08" t="s">
        <v>1627</v>
      </c>
      <c r="C293" s="1128"/>
      <c r="D293" s="912"/>
      <c r="E293" s="912"/>
      <c r="F293" s="912"/>
      <c r="G293" s="912"/>
      <c r="H293" s="912"/>
      <c r="I293" s="912"/>
      <c r="J293" s="912"/>
      <c r="K293" s="913"/>
      <c r="L293" s="911" t="s">
        <v>1654</v>
      </c>
      <c r="M293" s="900"/>
      <c r="N293" s="912"/>
      <c r="O293" s="912"/>
      <c r="P293" s="912"/>
      <c r="Q293" s="912"/>
      <c r="R293" s="900"/>
      <c r="S293" s="912"/>
      <c r="T293" s="913"/>
      <c r="U293" s="912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08" t="s">
        <v>1628</v>
      </c>
      <c r="C294" s="1128"/>
      <c r="D294" s="912"/>
      <c r="E294" s="912"/>
      <c r="F294" s="912"/>
      <c r="G294" s="912"/>
      <c r="H294" s="912"/>
      <c r="I294" s="912"/>
      <c r="J294" s="912"/>
      <c r="K294" s="913"/>
      <c r="L294" s="900"/>
      <c r="M294" s="911" t="s">
        <v>1654</v>
      </c>
      <c r="N294" s="912"/>
      <c r="O294" s="912"/>
      <c r="P294" s="912"/>
      <c r="Q294" s="912"/>
      <c r="R294" s="912"/>
      <c r="S294" s="900"/>
      <c r="T294" s="913"/>
      <c r="U294" s="912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08" t="s">
        <v>1629</v>
      </c>
      <c r="C295" s="1128"/>
      <c r="D295" s="912"/>
      <c r="E295" s="912"/>
      <c r="F295" s="912"/>
      <c r="G295" s="912"/>
      <c r="H295" s="912"/>
      <c r="I295" s="912"/>
      <c r="J295" s="912"/>
      <c r="K295" s="913"/>
      <c r="L295" s="900"/>
      <c r="M295" s="900"/>
      <c r="N295" s="912"/>
      <c r="O295" s="912"/>
      <c r="P295" s="911" t="s">
        <v>1654</v>
      </c>
      <c r="Q295" s="912"/>
      <c r="R295" s="900"/>
      <c r="S295" s="912"/>
      <c r="T295" s="913"/>
      <c r="U295" s="912"/>
      <c r="V295" s="900"/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912"/>
    </row>
    <row r="296" spans="1:34">
      <c r="A296" s="1115"/>
      <c r="B296" s="908" t="s">
        <v>1630</v>
      </c>
      <c r="C296" s="1128"/>
      <c r="D296" s="912"/>
      <c r="E296" s="912"/>
      <c r="F296" s="912"/>
      <c r="G296" s="912"/>
      <c r="H296" s="912"/>
      <c r="I296" s="912"/>
      <c r="J296" s="912"/>
      <c r="K296" s="912"/>
      <c r="L296" s="912"/>
      <c r="M296" s="912"/>
      <c r="N296" s="912"/>
      <c r="O296" s="912"/>
      <c r="P296" s="912"/>
      <c r="Q296" s="911" t="s">
        <v>1654</v>
      </c>
      <c r="R296" s="900"/>
      <c r="S296" s="900"/>
      <c r="T296" s="913"/>
      <c r="U296" s="912"/>
      <c r="V296" s="900"/>
      <c r="W296" s="912"/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912"/>
    </row>
    <row r="297" spans="1:34">
      <c r="A297" s="1115"/>
      <c r="B297" s="908" t="s">
        <v>1631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2"/>
      <c r="N297" s="912"/>
      <c r="O297" s="912"/>
      <c r="P297" s="912"/>
      <c r="Q297" s="912"/>
      <c r="R297" s="911" t="s">
        <v>1654</v>
      </c>
      <c r="S297" s="900"/>
      <c r="T297" s="900"/>
      <c r="U297" s="912"/>
      <c r="V297" s="912"/>
      <c r="W297" s="912"/>
      <c r="X297" s="912"/>
      <c r="Y297" s="912"/>
      <c r="Z297" s="912"/>
      <c r="AA297" s="912"/>
      <c r="AB297" s="912"/>
      <c r="AC297" s="912"/>
      <c r="AD297" s="912"/>
      <c r="AE297" s="912"/>
      <c r="AF297" s="912"/>
      <c r="AG297" s="912"/>
      <c r="AH297" s="912"/>
    </row>
    <row r="298" spans="1:34">
      <c r="A298" s="1115"/>
      <c r="B298" s="908" t="s">
        <v>1632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2"/>
      <c r="P298" s="912"/>
      <c r="Q298" s="912"/>
      <c r="R298" s="900"/>
      <c r="S298" s="900"/>
      <c r="T298" s="900"/>
      <c r="U298" s="912"/>
      <c r="V298" s="912"/>
      <c r="W298" s="911" t="s">
        <v>1654</v>
      </c>
      <c r="X298" s="912"/>
      <c r="Y298" s="912"/>
      <c r="Z298" s="912"/>
      <c r="AA298" s="912"/>
      <c r="AB298" s="912"/>
      <c r="AC298" s="912"/>
      <c r="AD298" s="912"/>
      <c r="AE298" s="912"/>
      <c r="AF298" s="912"/>
      <c r="AG298" s="912"/>
      <c r="AH298" s="912"/>
    </row>
    <row r="299" spans="1:34">
      <c r="A299" s="1115"/>
      <c r="B299" s="908" t="s">
        <v>1633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2"/>
      <c r="P299" s="912"/>
      <c r="Q299" s="912"/>
      <c r="R299" s="900"/>
      <c r="S299" s="900"/>
      <c r="T299" s="900"/>
      <c r="U299" s="912"/>
      <c r="V299" s="912"/>
      <c r="W299" s="912"/>
      <c r="X299" s="911" t="s">
        <v>1654</v>
      </c>
      <c r="Y299" s="912"/>
      <c r="Z299" s="912"/>
      <c r="AA299" s="912"/>
      <c r="AB299" s="912"/>
      <c r="AC299" s="912"/>
      <c r="AD299" s="912"/>
      <c r="AE299" s="912"/>
      <c r="AF299" s="912"/>
      <c r="AG299" s="912"/>
      <c r="AH299" s="912"/>
    </row>
    <row r="300" spans="1:34">
      <c r="A300" s="1115"/>
      <c r="B300" s="908" t="s">
        <v>1644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2"/>
      <c r="P300" s="912"/>
      <c r="Q300" s="912"/>
      <c r="R300" s="900"/>
      <c r="S300" s="900"/>
      <c r="T300" s="900"/>
      <c r="U300" s="912"/>
      <c r="V300" s="912"/>
      <c r="W300" s="912"/>
      <c r="X300" s="912"/>
      <c r="Y300" s="911" t="s">
        <v>1654</v>
      </c>
      <c r="Z300" s="912"/>
      <c r="AA300" s="912"/>
      <c r="AB300" s="912"/>
      <c r="AC300" s="912"/>
      <c r="AD300" s="912"/>
      <c r="AE300" s="912"/>
      <c r="AF300" s="912"/>
      <c r="AG300" s="912"/>
      <c r="AH300" s="912"/>
    </row>
    <row r="301" spans="1:34">
      <c r="A301" s="1115"/>
      <c r="B301" s="908" t="s">
        <v>1645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2"/>
      <c r="P301" s="912"/>
      <c r="Q301" s="912"/>
      <c r="R301" s="900"/>
      <c r="S301" s="900"/>
      <c r="T301" s="900"/>
      <c r="U301" s="912"/>
      <c r="V301" s="912"/>
      <c r="W301" s="912"/>
      <c r="X301" s="912"/>
      <c r="Y301" s="912"/>
      <c r="Z301" s="911" t="s">
        <v>1654</v>
      </c>
      <c r="AA301" s="912"/>
      <c r="AB301" s="912"/>
      <c r="AC301" s="912"/>
      <c r="AD301" s="912"/>
      <c r="AE301" s="912"/>
      <c r="AF301" s="912"/>
      <c r="AG301" s="912"/>
      <c r="AH301" s="912"/>
    </row>
    <row r="302" spans="1:34">
      <c r="A302" s="1115"/>
      <c r="B302" s="908" t="s">
        <v>1646</v>
      </c>
      <c r="C302" s="1128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2"/>
      <c r="P302" s="912"/>
      <c r="Q302" s="912"/>
      <c r="R302" s="900"/>
      <c r="S302" s="900"/>
      <c r="T302" s="900"/>
      <c r="U302" s="912"/>
      <c r="V302" s="912"/>
      <c r="W302" s="912"/>
      <c r="X302" s="912"/>
      <c r="Y302" s="912"/>
      <c r="Z302" s="912"/>
      <c r="AA302" s="912"/>
      <c r="AB302" s="912"/>
      <c r="AC302" s="912"/>
      <c r="AD302" s="911" t="s">
        <v>1654</v>
      </c>
      <c r="AE302" s="912"/>
      <c r="AF302" s="912"/>
      <c r="AG302" s="912"/>
      <c r="AH302" s="912"/>
    </row>
    <row r="303" spans="1:34">
      <c r="A303" s="1115"/>
      <c r="B303" s="908" t="s">
        <v>1647</v>
      </c>
      <c r="C303" s="1128"/>
      <c r="D303" s="912"/>
      <c r="E303" s="912"/>
      <c r="F303" s="912"/>
      <c r="G303" s="912"/>
      <c r="H303" s="912"/>
      <c r="I303" s="912"/>
      <c r="J303" s="912"/>
      <c r="K303" s="912"/>
      <c r="L303" s="912"/>
      <c r="M303" s="912"/>
      <c r="N303" s="912"/>
      <c r="O303" s="912"/>
      <c r="P303" s="912"/>
      <c r="Q303" s="912"/>
      <c r="R303" s="912"/>
      <c r="S303" s="900"/>
      <c r="T303" s="900"/>
      <c r="U303" s="912"/>
      <c r="V303" s="912"/>
      <c r="W303" s="912"/>
      <c r="X303" s="912"/>
      <c r="Y303" s="912"/>
      <c r="Z303" s="912"/>
      <c r="AA303" s="912"/>
      <c r="AB303" s="912"/>
      <c r="AC303" s="912"/>
      <c r="AD303" s="912"/>
      <c r="AE303" s="911" t="s">
        <v>1654</v>
      </c>
      <c r="AF303" s="912"/>
      <c r="AG303" s="912"/>
      <c r="AH303" s="912"/>
    </row>
    <row r="304" spans="1:34">
      <c r="A304" s="1116"/>
      <c r="B304" s="908" t="s">
        <v>1668</v>
      </c>
      <c r="C304" s="1129"/>
      <c r="D304" s="912"/>
      <c r="E304" s="912"/>
      <c r="F304" s="912"/>
      <c r="G304" s="912"/>
      <c r="H304" s="912"/>
      <c r="I304" s="912"/>
      <c r="J304" s="912"/>
      <c r="K304" s="912"/>
      <c r="L304" s="912"/>
      <c r="M304" s="912"/>
      <c r="N304" s="912"/>
      <c r="O304" s="912"/>
      <c r="P304" s="912"/>
      <c r="Q304" s="912"/>
      <c r="R304" s="900"/>
      <c r="S304" s="900"/>
      <c r="T304" s="900"/>
      <c r="U304" s="912"/>
      <c r="V304" s="912"/>
      <c r="W304" s="912"/>
      <c r="X304" s="912"/>
      <c r="Y304" s="912"/>
      <c r="Z304" s="912"/>
      <c r="AA304" s="912"/>
      <c r="AB304" s="912"/>
      <c r="AC304" s="912"/>
      <c r="AD304" s="912"/>
      <c r="AE304" s="912"/>
      <c r="AF304" s="911" t="s">
        <v>1654</v>
      </c>
      <c r="AG304" s="912"/>
      <c r="AH304" s="912"/>
    </row>
    <row r="305" spans="1:34" ht="6.75" customHeight="1">
      <c r="A305" s="903"/>
      <c r="B305" s="904"/>
      <c r="C305" s="905"/>
      <c r="D305" s="661"/>
      <c r="E305" s="661"/>
      <c r="F305" s="906"/>
      <c r="G305" s="661"/>
      <c r="H305" s="661"/>
      <c r="I305" s="661"/>
      <c r="J305" s="661"/>
      <c r="K305" s="661"/>
      <c r="L305" s="661"/>
      <c r="M305" s="661"/>
      <c r="N305" s="661"/>
      <c r="O305" s="661"/>
      <c r="P305" s="661"/>
      <c r="Q305" s="661"/>
      <c r="R305" s="661"/>
      <c r="S305" s="661"/>
      <c r="T305" s="661"/>
      <c r="U305" s="661"/>
      <c r="V305" s="661"/>
      <c r="W305" s="661"/>
      <c r="X305" s="661"/>
      <c r="Y305" s="661"/>
      <c r="Z305" s="661"/>
      <c r="AA305" s="661"/>
      <c r="AB305" s="661"/>
      <c r="AC305" s="661"/>
      <c r="AD305" s="661"/>
      <c r="AE305" s="661"/>
      <c r="AF305" s="661"/>
      <c r="AG305" s="661"/>
      <c r="AH305" s="661"/>
    </row>
    <row r="306" spans="1:34">
      <c r="B306" s="247" t="s">
        <v>1689</v>
      </c>
      <c r="C306" s="896"/>
    </row>
    <row r="307" spans="1:34">
      <c r="B307" s="247"/>
      <c r="C307" s="896"/>
    </row>
    <row r="308" spans="1:34">
      <c r="B308" s="247"/>
      <c r="C308" s="896"/>
    </row>
    <row r="309" spans="1:34" ht="15.75">
      <c r="A309" s="1117" t="s">
        <v>3</v>
      </c>
      <c r="B309" s="1117"/>
      <c r="C309" s="1117"/>
      <c r="D309" s="1117"/>
      <c r="E309" s="1117"/>
      <c r="F309" s="1117"/>
      <c r="G309" s="1117"/>
      <c r="H309" s="1117"/>
      <c r="I309" s="1117"/>
      <c r="J309" s="1117"/>
      <c r="K309" s="1117"/>
      <c r="L309" s="1117"/>
      <c r="M309" s="1117"/>
      <c r="N309" s="1117"/>
      <c r="O309" s="1117"/>
      <c r="P309" s="1117"/>
      <c r="Q309" s="1117"/>
      <c r="R309" s="1117"/>
      <c r="S309" s="1117"/>
      <c r="T309" s="1117"/>
      <c r="U309" s="1117"/>
      <c r="V309" s="1117"/>
      <c r="W309" s="1117"/>
      <c r="X309" s="1117"/>
      <c r="Y309" s="1117"/>
      <c r="Z309" s="1117"/>
      <c r="AA309" s="1117"/>
      <c r="AB309" s="1117"/>
      <c r="AC309" s="1117"/>
      <c r="AD309" s="1117"/>
      <c r="AE309" s="1117"/>
      <c r="AF309" s="1117"/>
      <c r="AG309" s="1117"/>
      <c r="AH309" s="1117"/>
    </row>
    <row r="310" spans="1:34" ht="15.75">
      <c r="A310" s="1117" t="s">
        <v>1586</v>
      </c>
      <c r="B310" s="1117"/>
      <c r="C310" s="1117"/>
      <c r="D310" s="1117"/>
      <c r="E310" s="1117"/>
      <c r="F310" s="1117"/>
      <c r="G310" s="1117"/>
      <c r="H310" s="1117"/>
      <c r="I310" s="1117"/>
      <c r="J310" s="1117"/>
      <c r="K310" s="1117"/>
      <c r="L310" s="1117"/>
      <c r="M310" s="1117"/>
      <c r="N310" s="1117"/>
      <c r="O310" s="1117"/>
      <c r="P310" s="1117"/>
      <c r="Q310" s="1117"/>
      <c r="R310" s="1117"/>
      <c r="S310" s="1117"/>
      <c r="T310" s="1117"/>
      <c r="U310" s="1117"/>
      <c r="V310" s="1117"/>
      <c r="W310" s="1117"/>
      <c r="X310" s="1117"/>
      <c r="Y310" s="1117"/>
      <c r="Z310" s="1117"/>
      <c r="AA310" s="1117"/>
      <c r="AB310" s="1117"/>
      <c r="AC310" s="1117"/>
      <c r="AD310" s="1117"/>
      <c r="AE310" s="1117"/>
      <c r="AF310" s="1117"/>
      <c r="AG310" s="1117"/>
      <c r="AH310" s="1117"/>
    </row>
    <row r="311" spans="1:34" ht="15.75">
      <c r="A311" s="1117" t="s">
        <v>1666</v>
      </c>
      <c r="B311" s="1117"/>
      <c r="C311" s="1117"/>
      <c r="D311" s="1117"/>
      <c r="E311" s="1117"/>
      <c r="F311" s="1117"/>
      <c r="G311" s="1117"/>
      <c r="H311" s="1117"/>
      <c r="I311" s="1117"/>
      <c r="J311" s="1117"/>
      <c r="K311" s="1117"/>
      <c r="L311" s="1117"/>
      <c r="M311" s="1117"/>
      <c r="N311" s="1117"/>
      <c r="O311" s="1117"/>
      <c r="P311" s="1117"/>
      <c r="Q311" s="1117"/>
      <c r="R311" s="1117"/>
      <c r="S311" s="1117"/>
      <c r="T311" s="1117"/>
      <c r="U311" s="1117"/>
      <c r="V311" s="1117"/>
      <c r="W311" s="1117"/>
      <c r="X311" s="1117"/>
      <c r="Y311" s="1117"/>
      <c r="Z311" s="1117"/>
      <c r="AA311" s="1117"/>
      <c r="AB311" s="1117"/>
      <c r="AC311" s="1117"/>
      <c r="AD311" s="1117"/>
      <c r="AE311" s="1117"/>
      <c r="AF311" s="1117"/>
      <c r="AG311" s="1117"/>
      <c r="AH311" s="1117"/>
    </row>
    <row r="312" spans="1:34" ht="15.75">
      <c r="A312" s="1117" t="s">
        <v>1587</v>
      </c>
      <c r="B312" s="1117"/>
      <c r="C312" s="1117"/>
      <c r="D312" s="1117"/>
      <c r="E312" s="1117"/>
      <c r="F312" s="1117"/>
      <c r="G312" s="1117"/>
      <c r="H312" s="1117"/>
      <c r="I312" s="1117"/>
      <c r="J312" s="1117"/>
      <c r="K312" s="1117"/>
      <c r="L312" s="1117"/>
      <c r="M312" s="1117"/>
      <c r="N312" s="1117"/>
      <c r="O312" s="1117"/>
      <c r="P312" s="1117"/>
      <c r="Q312" s="1117"/>
      <c r="R312" s="1117"/>
      <c r="S312" s="1117"/>
      <c r="T312" s="1117"/>
      <c r="U312" s="1117"/>
      <c r="V312" s="1117"/>
      <c r="W312" s="1117"/>
      <c r="X312" s="1117"/>
      <c r="Y312" s="1117"/>
      <c r="Z312" s="1117"/>
      <c r="AA312" s="1117"/>
      <c r="AB312" s="1117"/>
      <c r="AC312" s="1117"/>
      <c r="AD312" s="1117"/>
      <c r="AE312" s="1117"/>
      <c r="AF312" s="1117"/>
      <c r="AG312" s="1117"/>
      <c r="AH312" s="1117"/>
    </row>
    <row r="313" spans="1:34" ht="15.75">
      <c r="A313" s="1117" t="s">
        <v>1667</v>
      </c>
      <c r="B313" s="1117"/>
      <c r="C313" s="1117"/>
      <c r="D313" s="1117"/>
      <c r="E313" s="1117"/>
      <c r="F313" s="1117"/>
      <c r="G313" s="1117"/>
      <c r="H313" s="1117"/>
      <c r="I313" s="1117"/>
      <c r="J313" s="1117"/>
      <c r="K313" s="1117"/>
      <c r="L313" s="1117"/>
      <c r="M313" s="1117"/>
      <c r="N313" s="1117"/>
      <c r="O313" s="1117"/>
      <c r="P313" s="1117"/>
      <c r="Q313" s="1117"/>
      <c r="R313" s="1117"/>
      <c r="S313" s="1117"/>
      <c r="T313" s="1117"/>
      <c r="U313" s="1117"/>
      <c r="V313" s="1117"/>
      <c r="W313" s="1117"/>
      <c r="X313" s="1117"/>
      <c r="Y313" s="1117"/>
      <c r="Z313" s="1117"/>
      <c r="AA313" s="1117"/>
      <c r="AB313" s="1117"/>
      <c r="AC313" s="1117"/>
      <c r="AD313" s="1117"/>
      <c r="AE313" s="1117"/>
      <c r="AF313" s="1117"/>
      <c r="AG313" s="1117"/>
      <c r="AH313" s="1117"/>
    </row>
    <row r="314" spans="1:34" s="966" customFormat="1" ht="15.75">
      <c r="A314" s="973" t="s">
        <v>1608</v>
      </c>
      <c r="B314" s="974"/>
      <c r="C314" s="974"/>
      <c r="D314" s="974"/>
      <c r="E314" s="974"/>
      <c r="F314" s="974"/>
      <c r="G314" s="974"/>
      <c r="H314" s="974"/>
      <c r="I314" s="974"/>
      <c r="J314" s="974"/>
      <c r="K314" s="974"/>
      <c r="L314" s="974"/>
      <c r="M314" s="974"/>
      <c r="N314" s="974"/>
      <c r="O314" s="974"/>
      <c r="P314" s="974"/>
      <c r="Q314" s="974"/>
      <c r="R314" s="974"/>
      <c r="S314" s="974"/>
      <c r="T314" s="974"/>
      <c r="U314" s="974"/>
      <c r="V314" s="974"/>
      <c r="W314" s="974"/>
      <c r="X314" s="974"/>
      <c r="Y314" s="974"/>
      <c r="Z314" s="974"/>
      <c r="AA314" s="974"/>
      <c r="AB314" s="974"/>
      <c r="AC314" s="974"/>
      <c r="AD314" s="974"/>
      <c r="AE314" s="974"/>
      <c r="AF314" s="974"/>
      <c r="AG314" s="974"/>
      <c r="AH314" s="974"/>
    </row>
    <row r="315" spans="1:34" s="966" customFormat="1" ht="15.75">
      <c r="A315" s="967" t="s">
        <v>1683</v>
      </c>
      <c r="K315" s="974"/>
      <c r="L315" s="974"/>
      <c r="M315" s="974"/>
      <c r="N315" s="974"/>
      <c r="O315" s="974"/>
      <c r="P315" s="974"/>
      <c r="Q315" s="974"/>
      <c r="R315" s="974"/>
      <c r="S315" s="974"/>
      <c r="T315" s="974"/>
      <c r="U315" s="974"/>
      <c r="V315" s="974"/>
      <c r="W315" s="974"/>
      <c r="X315" s="974"/>
      <c r="Y315" s="974"/>
      <c r="Z315" s="974"/>
      <c r="AA315" s="974"/>
      <c r="AB315" s="974"/>
      <c r="AC315" s="974"/>
      <c r="AD315" s="974"/>
      <c r="AE315" s="974"/>
      <c r="AF315" s="974"/>
      <c r="AG315" s="974"/>
      <c r="AH315" s="974"/>
    </row>
    <row r="316" spans="1:34" ht="12.75" customHeight="1">
      <c r="A316" s="1277" t="s">
        <v>129</v>
      </c>
      <c r="B316" s="1280" t="s">
        <v>1610</v>
      </c>
      <c r="C316" s="969" t="s">
        <v>217</v>
      </c>
      <c r="D316" s="1276" t="s">
        <v>1619</v>
      </c>
      <c r="E316" s="1276"/>
      <c r="F316" s="1276"/>
      <c r="G316" s="1276"/>
      <c r="H316" s="1276"/>
      <c r="I316" s="1276"/>
      <c r="J316" s="1276"/>
      <c r="K316" s="1276"/>
      <c r="L316" s="1276"/>
      <c r="M316" s="1276"/>
      <c r="N316" s="1276"/>
      <c r="O316" s="1276"/>
      <c r="P316" s="1276"/>
      <c r="Q316" s="1276"/>
      <c r="R316" s="1276"/>
      <c r="S316" s="1276"/>
      <c r="T316" s="1276"/>
      <c r="U316" s="1276"/>
      <c r="V316" s="1276"/>
      <c r="W316" s="1276"/>
      <c r="X316" s="1276"/>
      <c r="Y316" s="1276"/>
      <c r="Z316" s="1276"/>
      <c r="AA316" s="1276"/>
      <c r="AB316" s="1276"/>
      <c r="AC316" s="1276"/>
      <c r="AD316" s="1276"/>
      <c r="AE316" s="1276"/>
      <c r="AF316" s="1276"/>
      <c r="AG316" s="1276"/>
      <c r="AH316" s="1276"/>
    </row>
    <row r="317" spans="1:34">
      <c r="A317" s="1278"/>
      <c r="B317" s="1281"/>
      <c r="C317" s="1141">
        <v>42309</v>
      </c>
      <c r="D317" s="894" t="s">
        <v>1611</v>
      </c>
      <c r="E317" s="894" t="s">
        <v>1612</v>
      </c>
      <c r="F317" s="894" t="s">
        <v>1613</v>
      </c>
      <c r="G317" s="894" t="s">
        <v>1614</v>
      </c>
      <c r="H317" s="894" t="s">
        <v>1615</v>
      </c>
      <c r="I317" s="954" t="s">
        <v>1616</v>
      </c>
      <c r="J317" s="954" t="s">
        <v>1617</v>
      </c>
      <c r="K317" s="894" t="s">
        <v>1611</v>
      </c>
      <c r="L317" s="894" t="s">
        <v>1612</v>
      </c>
      <c r="M317" s="894" t="s">
        <v>1613</v>
      </c>
      <c r="N317" s="894" t="s">
        <v>1614</v>
      </c>
      <c r="O317" s="894" t="s">
        <v>1615</v>
      </c>
      <c r="P317" s="954" t="s">
        <v>1616</v>
      </c>
      <c r="Q317" s="954" t="s">
        <v>1617</v>
      </c>
      <c r="R317" s="894" t="s">
        <v>1611</v>
      </c>
      <c r="S317" s="894" t="s">
        <v>1612</v>
      </c>
      <c r="T317" s="894" t="s">
        <v>1613</v>
      </c>
      <c r="U317" s="894" t="s">
        <v>1614</v>
      </c>
      <c r="V317" s="894" t="s">
        <v>1615</v>
      </c>
      <c r="W317" s="954" t="s">
        <v>1616</v>
      </c>
      <c r="X317" s="954" t="s">
        <v>1617</v>
      </c>
      <c r="Y317" s="894" t="s">
        <v>1611</v>
      </c>
      <c r="Z317" s="894" t="s">
        <v>1612</v>
      </c>
      <c r="AA317" s="894" t="s">
        <v>1613</v>
      </c>
      <c r="AB317" s="894" t="s">
        <v>1614</v>
      </c>
      <c r="AC317" s="894" t="s">
        <v>1615</v>
      </c>
      <c r="AD317" s="954" t="s">
        <v>1616</v>
      </c>
      <c r="AE317" s="954" t="s">
        <v>1617</v>
      </c>
      <c r="AF317" s="894" t="s">
        <v>1611</v>
      </c>
      <c r="AG317" s="894" t="s">
        <v>1612</v>
      </c>
      <c r="AH317" s="894"/>
    </row>
    <row r="318" spans="1:34">
      <c r="A318" s="1279"/>
      <c r="B318" s="1282"/>
      <c r="C318" s="1142"/>
      <c r="D318" s="895">
        <v>1</v>
      </c>
      <c r="E318" s="894">
        <v>2</v>
      </c>
      <c r="F318" s="894">
        <v>3</v>
      </c>
      <c r="G318" s="894">
        <v>4</v>
      </c>
      <c r="H318" s="894">
        <v>5</v>
      </c>
      <c r="I318" s="954">
        <v>6</v>
      </c>
      <c r="J318" s="954">
        <v>7</v>
      </c>
      <c r="K318" s="894">
        <v>8</v>
      </c>
      <c r="L318" s="894">
        <v>9</v>
      </c>
      <c r="M318" s="894">
        <v>10</v>
      </c>
      <c r="N318" s="894">
        <v>11</v>
      </c>
      <c r="O318" s="894">
        <v>12</v>
      </c>
      <c r="P318" s="954">
        <v>13</v>
      </c>
      <c r="Q318" s="954">
        <v>14</v>
      </c>
      <c r="R318" s="894">
        <v>15</v>
      </c>
      <c r="S318" s="894">
        <v>16</v>
      </c>
      <c r="T318" s="894">
        <v>17</v>
      </c>
      <c r="U318" s="894">
        <v>18</v>
      </c>
      <c r="V318" s="894">
        <v>19</v>
      </c>
      <c r="W318" s="954">
        <v>20</v>
      </c>
      <c r="X318" s="954">
        <v>21</v>
      </c>
      <c r="Y318" s="894">
        <v>22</v>
      </c>
      <c r="Z318" s="894">
        <v>23</v>
      </c>
      <c r="AA318" s="894">
        <v>24</v>
      </c>
      <c r="AB318" s="894">
        <v>25</v>
      </c>
      <c r="AC318" s="894">
        <v>26</v>
      </c>
      <c r="AD318" s="954">
        <v>27</v>
      </c>
      <c r="AE318" s="954">
        <v>28</v>
      </c>
      <c r="AF318" s="894">
        <v>29</v>
      </c>
      <c r="AG318" s="894">
        <v>30</v>
      </c>
      <c r="AH318" s="894"/>
    </row>
    <row r="319" spans="1:34">
      <c r="A319" s="1114">
        <v>9</v>
      </c>
      <c r="B319" s="908" t="s">
        <v>1609</v>
      </c>
      <c r="C319" s="1127">
        <v>42309</v>
      </c>
      <c r="D319" s="911" t="s">
        <v>1653</v>
      </c>
      <c r="E319" s="900"/>
      <c r="F319" s="913"/>
      <c r="G319" s="900"/>
      <c r="H319" s="900"/>
      <c r="I319" s="900"/>
      <c r="J319" s="900"/>
      <c r="K319" s="900"/>
      <c r="L319" s="900"/>
      <c r="M319" s="900"/>
      <c r="N319" s="900"/>
      <c r="O319" s="900"/>
      <c r="P319" s="900"/>
      <c r="Q319" s="900"/>
      <c r="R319" s="900"/>
      <c r="S319" s="900"/>
      <c r="T319" s="900"/>
      <c r="U319" s="900"/>
      <c r="V319" s="900"/>
      <c r="W319" s="900"/>
      <c r="X319" s="900"/>
      <c r="Y319" s="900"/>
      <c r="Z319" s="900"/>
      <c r="AA319" s="900"/>
      <c r="AB319" s="900"/>
      <c r="AC319" s="900"/>
      <c r="AD319" s="900"/>
      <c r="AE319" s="900"/>
      <c r="AF319" s="900"/>
      <c r="AG319" s="900"/>
      <c r="AH319" s="900"/>
    </row>
    <row r="320" spans="1:34">
      <c r="A320" s="1115"/>
      <c r="B320" s="908" t="s">
        <v>1622</v>
      </c>
      <c r="C320" s="1128"/>
      <c r="D320" s="913"/>
      <c r="E320" s="911" t="s">
        <v>1653</v>
      </c>
      <c r="F320" s="913"/>
      <c r="G320" s="900"/>
      <c r="H320" s="900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900"/>
      <c r="AE320" s="900"/>
      <c r="AF320" s="900"/>
      <c r="AG320" s="900"/>
      <c r="AH320" s="900"/>
    </row>
    <row r="321" spans="1:34">
      <c r="A321" s="1115"/>
      <c r="B321" s="908" t="s">
        <v>1623</v>
      </c>
      <c r="C321" s="1128"/>
      <c r="D321" s="913"/>
      <c r="E321" s="900"/>
      <c r="F321" s="911" t="s">
        <v>1653</v>
      </c>
      <c r="G321" s="900"/>
      <c r="H321" s="900"/>
      <c r="I321" s="900"/>
      <c r="J321" s="900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15"/>
      <c r="B322" s="908" t="s">
        <v>1624</v>
      </c>
      <c r="C322" s="1128"/>
      <c r="D322" s="913"/>
      <c r="E322" s="900"/>
      <c r="F322" s="913"/>
      <c r="G322" s="911" t="s">
        <v>1653</v>
      </c>
      <c r="H322" s="900"/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900"/>
      <c r="AE322" s="900"/>
      <c r="AF322" s="900"/>
      <c r="AG322" s="900"/>
      <c r="AH322" s="900"/>
    </row>
    <row r="323" spans="1:34">
      <c r="A323" s="1115"/>
      <c r="B323" s="908" t="s">
        <v>1625</v>
      </c>
      <c r="C323" s="1128"/>
      <c r="D323" s="913"/>
      <c r="E323" s="900"/>
      <c r="F323" s="912"/>
      <c r="G323" s="912"/>
      <c r="H323" s="911" t="s">
        <v>1653</v>
      </c>
      <c r="I323" s="900"/>
      <c r="J323" s="900"/>
      <c r="K323" s="900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900"/>
      <c r="AE323" s="900"/>
      <c r="AF323" s="900"/>
      <c r="AG323" s="900"/>
      <c r="AH323" s="900"/>
    </row>
    <row r="324" spans="1:34">
      <c r="A324" s="1115"/>
      <c r="B324" s="908" t="s">
        <v>1626</v>
      </c>
      <c r="C324" s="1128"/>
      <c r="D324" s="913"/>
      <c r="E324" s="900"/>
      <c r="F324" s="900"/>
      <c r="G324" s="900"/>
      <c r="H324" s="913"/>
      <c r="I324" s="900"/>
      <c r="J324" s="900"/>
      <c r="K324" s="911" t="s">
        <v>1653</v>
      </c>
      <c r="L324" s="900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900"/>
      <c r="AE324" s="900"/>
      <c r="AF324" s="900"/>
      <c r="AG324" s="900"/>
      <c r="AH324" s="900"/>
    </row>
    <row r="325" spans="1:34">
      <c r="A325" s="1115"/>
      <c r="B325" s="908" t="s">
        <v>1627</v>
      </c>
      <c r="C325" s="1128"/>
      <c r="D325" s="912"/>
      <c r="E325" s="912"/>
      <c r="F325" s="912"/>
      <c r="G325" s="912"/>
      <c r="H325" s="912"/>
      <c r="I325" s="912"/>
      <c r="J325" s="912"/>
      <c r="K325" s="900"/>
      <c r="L325" s="911" t="s">
        <v>1653</v>
      </c>
      <c r="M325" s="900"/>
      <c r="N325" s="900"/>
      <c r="O325" s="900"/>
      <c r="P325" s="900"/>
      <c r="Q325" s="900"/>
      <c r="R325" s="912"/>
      <c r="S325" s="912"/>
      <c r="T325" s="912"/>
      <c r="U325" s="912"/>
      <c r="V325" s="912"/>
      <c r="W325" s="912"/>
      <c r="X325" s="912"/>
      <c r="Y325" s="912"/>
      <c r="Z325" s="912"/>
      <c r="AA325" s="912"/>
      <c r="AB325" s="912"/>
      <c r="AC325" s="912"/>
      <c r="AD325" s="912"/>
      <c r="AE325" s="912"/>
      <c r="AF325" s="912"/>
      <c r="AG325" s="912"/>
      <c r="AH325" s="912"/>
    </row>
    <row r="326" spans="1:34">
      <c r="A326" s="1115"/>
      <c r="B326" s="908" t="s">
        <v>1628</v>
      </c>
      <c r="C326" s="1128"/>
      <c r="D326" s="900"/>
      <c r="E326" s="900"/>
      <c r="F326" s="900"/>
      <c r="G326" s="900"/>
      <c r="H326" s="900"/>
      <c r="I326" s="900"/>
      <c r="J326" s="913"/>
      <c r="K326" s="900"/>
      <c r="L326" s="900"/>
      <c r="M326" s="911" t="s">
        <v>1653</v>
      </c>
      <c r="N326" s="900"/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900"/>
      <c r="AE326" s="900"/>
      <c r="AF326" s="900"/>
      <c r="AG326" s="900"/>
      <c r="AH326" s="900"/>
    </row>
    <row r="327" spans="1:34">
      <c r="A327" s="1115"/>
      <c r="B327" s="908" t="s">
        <v>1629</v>
      </c>
      <c r="C327" s="1128"/>
      <c r="D327" s="912"/>
      <c r="E327" s="912"/>
      <c r="F327" s="912"/>
      <c r="G327" s="912"/>
      <c r="H327" s="912"/>
      <c r="I327" s="912"/>
      <c r="J327" s="912"/>
      <c r="K327" s="900"/>
      <c r="L327" s="900"/>
      <c r="M327" s="913"/>
      <c r="N327" s="911" t="s">
        <v>1653</v>
      </c>
      <c r="O327" s="900"/>
      <c r="P327" s="900"/>
      <c r="Q327" s="900"/>
      <c r="R327" s="900"/>
      <c r="S327" s="900"/>
      <c r="T327" s="912"/>
      <c r="U327" s="912"/>
      <c r="V327" s="912"/>
      <c r="W327" s="912"/>
      <c r="X327" s="912"/>
      <c r="Y327" s="912"/>
      <c r="Z327" s="912"/>
      <c r="AA327" s="912"/>
      <c r="AB327" s="912"/>
      <c r="AC327" s="912"/>
      <c r="AD327" s="912"/>
      <c r="AE327" s="912"/>
      <c r="AF327" s="912"/>
      <c r="AG327" s="912"/>
      <c r="AH327" s="912"/>
    </row>
    <row r="328" spans="1:34">
      <c r="A328" s="1116"/>
      <c r="B328" s="908" t="s">
        <v>1630</v>
      </c>
      <c r="C328" s="1129"/>
      <c r="D328" s="912"/>
      <c r="E328" s="912"/>
      <c r="F328" s="912"/>
      <c r="G328" s="912"/>
      <c r="H328" s="912"/>
      <c r="I328" s="912"/>
      <c r="J328" s="912"/>
      <c r="K328" s="912"/>
      <c r="L328" s="912"/>
      <c r="M328" s="913"/>
      <c r="N328" s="900"/>
      <c r="O328" s="911" t="s">
        <v>1653</v>
      </c>
      <c r="P328" s="900"/>
      <c r="Q328" s="900"/>
      <c r="R328" s="900"/>
      <c r="S328" s="900"/>
      <c r="T328" s="900"/>
      <c r="U328" s="900"/>
      <c r="V328" s="900"/>
      <c r="W328" s="900"/>
      <c r="X328" s="912"/>
      <c r="Y328" s="912"/>
      <c r="Z328" s="912"/>
      <c r="AA328" s="912"/>
      <c r="AB328" s="912"/>
      <c r="AC328" s="912"/>
      <c r="AD328" s="912"/>
      <c r="AE328" s="912"/>
      <c r="AF328" s="912"/>
      <c r="AG328" s="912"/>
      <c r="AH328" s="912"/>
    </row>
    <row r="329" spans="1:34">
      <c r="A329" s="1114"/>
      <c r="B329" s="1140"/>
      <c r="C329" s="1127">
        <v>42339</v>
      </c>
      <c r="D329" s="894" t="s">
        <v>1613</v>
      </c>
      <c r="E329" s="894" t="s">
        <v>1614</v>
      </c>
      <c r="F329" s="894" t="s">
        <v>1615</v>
      </c>
      <c r="G329" s="954" t="s">
        <v>1616</v>
      </c>
      <c r="H329" s="954" t="s">
        <v>1617</v>
      </c>
      <c r="I329" s="894" t="s">
        <v>1611</v>
      </c>
      <c r="J329" s="894" t="s">
        <v>1612</v>
      </c>
      <c r="K329" s="894" t="s">
        <v>1613</v>
      </c>
      <c r="L329" s="894" t="s">
        <v>1614</v>
      </c>
      <c r="M329" s="894" t="s">
        <v>1615</v>
      </c>
      <c r="N329" s="954" t="s">
        <v>1616</v>
      </c>
      <c r="O329" s="954" t="s">
        <v>1617</v>
      </c>
      <c r="P329" s="894" t="s">
        <v>1611</v>
      </c>
      <c r="Q329" s="894" t="s">
        <v>1612</v>
      </c>
      <c r="R329" s="894" t="s">
        <v>1613</v>
      </c>
      <c r="S329" s="954" t="s">
        <v>1614</v>
      </c>
      <c r="T329" s="894" t="s">
        <v>1615</v>
      </c>
      <c r="U329" s="954" t="s">
        <v>1616</v>
      </c>
      <c r="V329" s="954" t="s">
        <v>1617</v>
      </c>
      <c r="W329" s="894" t="s">
        <v>1611</v>
      </c>
      <c r="X329" s="894" t="s">
        <v>1612</v>
      </c>
      <c r="Y329" s="894" t="s">
        <v>1613</v>
      </c>
      <c r="Z329" s="894" t="s">
        <v>1614</v>
      </c>
      <c r="AA329" s="954" t="s">
        <v>1615</v>
      </c>
      <c r="AB329" s="954" t="s">
        <v>1616</v>
      </c>
      <c r="AC329" s="954" t="s">
        <v>1617</v>
      </c>
      <c r="AD329" s="894" t="s">
        <v>1611</v>
      </c>
      <c r="AE329" s="894" t="s">
        <v>1612</v>
      </c>
      <c r="AF329" s="894" t="s">
        <v>1613</v>
      </c>
      <c r="AG329" s="894" t="s">
        <v>1614</v>
      </c>
      <c r="AH329" s="894" t="s">
        <v>1615</v>
      </c>
    </row>
    <row r="330" spans="1:34">
      <c r="A330" s="1116"/>
      <c r="B330" s="1138"/>
      <c r="C330" s="1138"/>
      <c r="D330" s="895">
        <v>1</v>
      </c>
      <c r="E330" s="894">
        <v>2</v>
      </c>
      <c r="F330" s="894">
        <v>3</v>
      </c>
      <c r="G330" s="954">
        <v>4</v>
      </c>
      <c r="H330" s="954">
        <v>5</v>
      </c>
      <c r="I330" s="894">
        <v>6</v>
      </c>
      <c r="J330" s="894">
        <v>7</v>
      </c>
      <c r="K330" s="894">
        <v>8</v>
      </c>
      <c r="L330" s="894">
        <v>9</v>
      </c>
      <c r="M330" s="894">
        <v>10</v>
      </c>
      <c r="N330" s="954">
        <v>11</v>
      </c>
      <c r="O330" s="954">
        <v>12</v>
      </c>
      <c r="P330" s="894">
        <v>13</v>
      </c>
      <c r="Q330" s="894">
        <v>14</v>
      </c>
      <c r="R330" s="894">
        <v>15</v>
      </c>
      <c r="S330" s="954">
        <v>16</v>
      </c>
      <c r="T330" s="894">
        <v>17</v>
      </c>
      <c r="U330" s="954">
        <v>18</v>
      </c>
      <c r="V330" s="954">
        <v>19</v>
      </c>
      <c r="W330" s="894">
        <v>20</v>
      </c>
      <c r="X330" s="894">
        <v>21</v>
      </c>
      <c r="Y330" s="894">
        <v>22</v>
      </c>
      <c r="Z330" s="894">
        <v>23</v>
      </c>
      <c r="AA330" s="954">
        <v>24</v>
      </c>
      <c r="AB330" s="954">
        <v>25</v>
      </c>
      <c r="AC330" s="954">
        <v>26</v>
      </c>
      <c r="AD330" s="894">
        <v>27</v>
      </c>
      <c r="AE330" s="894">
        <v>28</v>
      </c>
      <c r="AF330" s="894">
        <v>29</v>
      </c>
      <c r="AG330" s="894">
        <v>30</v>
      </c>
      <c r="AH330" s="894">
        <v>31</v>
      </c>
    </row>
    <row r="331" spans="1:34">
      <c r="A331" s="1114">
        <v>10</v>
      </c>
      <c r="B331" s="908" t="s">
        <v>1609</v>
      </c>
      <c r="C331" s="1127">
        <v>42339</v>
      </c>
      <c r="D331" s="911" t="s">
        <v>1654</v>
      </c>
      <c r="E331" s="913"/>
      <c r="F331" s="900"/>
      <c r="G331" s="900"/>
      <c r="H331" s="900"/>
      <c r="I331" s="912"/>
      <c r="J331" s="912"/>
      <c r="K331" s="912"/>
      <c r="L331" s="912"/>
      <c r="M331" s="912"/>
      <c r="N331" s="912"/>
      <c r="O331" s="912"/>
      <c r="P331" s="912"/>
      <c r="Q331" s="912"/>
      <c r="R331" s="912"/>
      <c r="S331" s="912"/>
      <c r="T331" s="913"/>
      <c r="U331" s="912"/>
      <c r="V331" s="900"/>
      <c r="W331" s="912"/>
      <c r="X331" s="912"/>
      <c r="Y331" s="912"/>
      <c r="Z331" s="912"/>
      <c r="AA331" s="912"/>
      <c r="AB331" s="912"/>
      <c r="AC331" s="912"/>
      <c r="AD331" s="912"/>
      <c r="AE331" s="912"/>
      <c r="AF331" s="912"/>
      <c r="AG331" s="912"/>
      <c r="AH331" s="912"/>
    </row>
    <row r="332" spans="1:34">
      <c r="A332" s="1115"/>
      <c r="B332" s="908" t="s">
        <v>1622</v>
      </c>
      <c r="C332" s="1128"/>
      <c r="D332" s="913"/>
      <c r="E332" s="911" t="s">
        <v>1654</v>
      </c>
      <c r="F332" s="900"/>
      <c r="G332" s="900"/>
      <c r="H332" s="900"/>
      <c r="I332" s="900"/>
      <c r="J332" s="900"/>
      <c r="K332" s="900"/>
      <c r="L332" s="912"/>
      <c r="M332" s="912"/>
      <c r="N332" s="912"/>
      <c r="O332" s="912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912"/>
      <c r="AF332" s="912"/>
      <c r="AG332" s="912"/>
      <c r="AH332" s="912"/>
    </row>
    <row r="333" spans="1:34">
      <c r="A333" s="1115"/>
      <c r="B333" s="908" t="s">
        <v>1623</v>
      </c>
      <c r="C333" s="1128"/>
      <c r="D333" s="913"/>
      <c r="E333" s="900"/>
      <c r="F333" s="911" t="s">
        <v>1654</v>
      </c>
      <c r="G333" s="900"/>
      <c r="H333" s="900"/>
      <c r="I333" s="900"/>
      <c r="J333" s="900"/>
      <c r="K333" s="900"/>
      <c r="L333" s="912"/>
      <c r="M333" s="912"/>
      <c r="N333" s="912"/>
      <c r="O333" s="912"/>
      <c r="P333" s="912"/>
      <c r="Q333" s="912"/>
      <c r="R333" s="912"/>
      <c r="S333" s="912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912"/>
    </row>
    <row r="334" spans="1:34">
      <c r="A334" s="1115"/>
      <c r="B334" s="908" t="s">
        <v>1624</v>
      </c>
      <c r="C334" s="1128"/>
      <c r="D334" s="913"/>
      <c r="E334" s="900"/>
      <c r="F334" s="900"/>
      <c r="G334" s="913"/>
      <c r="H334" s="900"/>
      <c r="I334" s="911" t="s">
        <v>1654</v>
      </c>
      <c r="J334" s="900"/>
      <c r="K334" s="900"/>
      <c r="L334" s="912"/>
      <c r="M334" s="912"/>
      <c r="N334" s="912"/>
      <c r="O334" s="912"/>
      <c r="P334" s="912"/>
      <c r="Q334" s="912"/>
      <c r="R334" s="912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912"/>
    </row>
    <row r="335" spans="1:34">
      <c r="A335" s="1115"/>
      <c r="B335" s="908" t="s">
        <v>1625</v>
      </c>
      <c r="C335" s="1128"/>
      <c r="D335" s="912"/>
      <c r="E335" s="912"/>
      <c r="F335" s="912"/>
      <c r="G335" s="913"/>
      <c r="H335" s="900"/>
      <c r="I335" s="900"/>
      <c r="J335" s="911" t="s">
        <v>1654</v>
      </c>
      <c r="K335" s="900"/>
      <c r="L335" s="912"/>
      <c r="M335" s="912"/>
      <c r="N335" s="912"/>
      <c r="O335" s="912"/>
      <c r="P335" s="912"/>
      <c r="Q335" s="912"/>
      <c r="R335" s="912"/>
      <c r="S335" s="912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912"/>
    </row>
    <row r="336" spans="1:34">
      <c r="A336" s="1115"/>
      <c r="B336" s="908" t="s">
        <v>1626</v>
      </c>
      <c r="C336" s="1128"/>
      <c r="D336" s="912"/>
      <c r="E336" s="912"/>
      <c r="F336" s="912"/>
      <c r="G336" s="912"/>
      <c r="H336" s="912"/>
      <c r="I336" s="912"/>
      <c r="J336" s="900"/>
      <c r="K336" s="911" t="s">
        <v>1654</v>
      </c>
      <c r="L336" s="900"/>
      <c r="M336" s="900"/>
      <c r="N336" s="912"/>
      <c r="O336" s="912"/>
      <c r="P336" s="912"/>
      <c r="Q336" s="912"/>
      <c r="R336" s="912"/>
      <c r="S336" s="912"/>
      <c r="T336" s="913"/>
      <c r="U336" s="912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912"/>
      <c r="AF336" s="912"/>
      <c r="AG336" s="912"/>
      <c r="AH336" s="912"/>
    </row>
    <row r="337" spans="1:34">
      <c r="A337" s="1115"/>
      <c r="B337" s="908" t="s">
        <v>1627</v>
      </c>
      <c r="C337" s="1128"/>
      <c r="D337" s="912"/>
      <c r="E337" s="912"/>
      <c r="F337" s="912"/>
      <c r="G337" s="912"/>
      <c r="H337" s="912"/>
      <c r="I337" s="912"/>
      <c r="J337" s="912"/>
      <c r="K337" s="913"/>
      <c r="L337" s="911" t="s">
        <v>1654</v>
      </c>
      <c r="M337" s="900"/>
      <c r="N337" s="912"/>
      <c r="O337" s="912"/>
      <c r="P337" s="912"/>
      <c r="Q337" s="912"/>
      <c r="R337" s="900"/>
      <c r="S337" s="912"/>
      <c r="T337" s="913"/>
      <c r="U337" s="912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912"/>
      <c r="AF337" s="912"/>
      <c r="AG337" s="912"/>
      <c r="AH337" s="912"/>
    </row>
    <row r="338" spans="1:34">
      <c r="A338" s="1115"/>
      <c r="B338" s="908" t="s">
        <v>1628</v>
      </c>
      <c r="C338" s="1128"/>
      <c r="D338" s="912"/>
      <c r="E338" s="912"/>
      <c r="F338" s="912"/>
      <c r="G338" s="912"/>
      <c r="H338" s="912"/>
      <c r="I338" s="912"/>
      <c r="J338" s="912"/>
      <c r="K338" s="913"/>
      <c r="L338" s="900"/>
      <c r="M338" s="911" t="s">
        <v>1654</v>
      </c>
      <c r="N338" s="912"/>
      <c r="O338" s="912"/>
      <c r="P338" s="912"/>
      <c r="Q338" s="912"/>
      <c r="R338" s="912"/>
      <c r="S338" s="900"/>
      <c r="T338" s="913"/>
      <c r="U338" s="912"/>
      <c r="V338" s="900"/>
      <c r="W338" s="912"/>
      <c r="X338" s="912"/>
      <c r="Y338" s="912"/>
      <c r="Z338" s="912"/>
      <c r="AA338" s="912"/>
      <c r="AB338" s="912"/>
      <c r="AC338" s="912"/>
      <c r="AD338" s="912"/>
      <c r="AE338" s="912"/>
      <c r="AF338" s="912"/>
      <c r="AG338" s="912"/>
      <c r="AH338" s="912"/>
    </row>
    <row r="339" spans="1:34">
      <c r="A339" s="1115"/>
      <c r="B339" s="908" t="s">
        <v>1629</v>
      </c>
      <c r="C339" s="1128"/>
      <c r="D339" s="912"/>
      <c r="E339" s="912"/>
      <c r="F339" s="912"/>
      <c r="G339" s="912"/>
      <c r="H339" s="912"/>
      <c r="I339" s="912"/>
      <c r="J339" s="912"/>
      <c r="K339" s="913"/>
      <c r="L339" s="900"/>
      <c r="M339" s="900"/>
      <c r="N339" s="912"/>
      <c r="O339" s="912"/>
      <c r="P339" s="911" t="s">
        <v>1654</v>
      </c>
      <c r="Q339" s="912"/>
      <c r="R339" s="900"/>
      <c r="S339" s="912"/>
      <c r="T339" s="913"/>
      <c r="U339" s="912"/>
      <c r="V339" s="900"/>
      <c r="W339" s="912"/>
      <c r="X339" s="912"/>
      <c r="Y339" s="912"/>
      <c r="Z339" s="912"/>
      <c r="AA339" s="912"/>
      <c r="AB339" s="912"/>
      <c r="AC339" s="912"/>
      <c r="AD339" s="912"/>
      <c r="AE339" s="912"/>
      <c r="AF339" s="912"/>
      <c r="AG339" s="912"/>
      <c r="AH339" s="912"/>
    </row>
    <row r="340" spans="1:34">
      <c r="A340" s="1116"/>
      <c r="B340" s="908" t="s">
        <v>1630</v>
      </c>
      <c r="C340" s="972"/>
      <c r="D340" s="912"/>
      <c r="E340" s="912"/>
      <c r="F340" s="912"/>
      <c r="G340" s="912"/>
      <c r="H340" s="912"/>
      <c r="I340" s="912"/>
      <c r="J340" s="912"/>
      <c r="K340" s="912"/>
      <c r="L340" s="912"/>
      <c r="M340" s="912"/>
      <c r="N340" s="912"/>
      <c r="O340" s="912"/>
      <c r="P340" s="912"/>
      <c r="Q340" s="911" t="s">
        <v>1654</v>
      </c>
      <c r="R340" s="900"/>
      <c r="S340" s="900"/>
      <c r="T340" s="913"/>
      <c r="U340" s="912"/>
      <c r="V340" s="900"/>
      <c r="W340" s="912"/>
      <c r="X340" s="912"/>
      <c r="Y340" s="912"/>
      <c r="Z340" s="912"/>
      <c r="AA340" s="912"/>
      <c r="AB340" s="912"/>
      <c r="AC340" s="912"/>
      <c r="AD340" s="912"/>
      <c r="AE340" s="912"/>
      <c r="AF340" s="912"/>
      <c r="AG340" s="912"/>
      <c r="AH340" s="912"/>
    </row>
    <row r="341" spans="1:34">
      <c r="A341" s="903"/>
      <c r="B341" s="904"/>
      <c r="C341" s="905"/>
      <c r="D341" s="661"/>
      <c r="E341" s="661"/>
      <c r="F341" s="906"/>
      <c r="G341" s="661"/>
      <c r="H341" s="661"/>
      <c r="I341" s="661"/>
      <c r="J341" s="661"/>
      <c r="K341" s="661"/>
      <c r="L341" s="661"/>
      <c r="M341" s="661"/>
      <c r="N341" s="661"/>
      <c r="O341" s="661"/>
      <c r="P341" s="661"/>
      <c r="Q341" s="661"/>
      <c r="R341" s="661"/>
      <c r="S341" s="661"/>
      <c r="T341" s="661"/>
      <c r="U341" s="661"/>
      <c r="V341" s="661"/>
      <c r="W341" s="661"/>
      <c r="X341" s="661"/>
      <c r="Y341" s="661"/>
      <c r="Z341" s="661"/>
      <c r="AA341" s="661"/>
      <c r="AB341" s="661"/>
      <c r="AC341" s="661"/>
      <c r="AD341" s="661"/>
      <c r="AE341" s="661"/>
      <c r="AF341" s="661"/>
      <c r="AG341" s="661"/>
      <c r="AH341" s="661"/>
    </row>
    <row r="342" spans="1:34">
      <c r="B342" s="247" t="s">
        <v>1689</v>
      </c>
      <c r="C342" s="896"/>
    </row>
    <row r="361" spans="1:34" ht="15.75">
      <c r="A361" s="1117" t="s">
        <v>3</v>
      </c>
      <c r="B361" s="1117"/>
      <c r="C361" s="1117"/>
      <c r="D361" s="1117"/>
      <c r="E361" s="1117"/>
      <c r="F361" s="1117"/>
      <c r="G361" s="1117"/>
      <c r="H361" s="1117"/>
      <c r="I361" s="1117"/>
      <c r="J361" s="1117"/>
      <c r="K361" s="1117"/>
      <c r="L361" s="1117"/>
      <c r="M361" s="1117"/>
      <c r="N361" s="1117"/>
      <c r="O361" s="1117"/>
      <c r="P361" s="1117"/>
      <c r="Q361" s="1117"/>
      <c r="R361" s="1117"/>
      <c r="S361" s="1117"/>
      <c r="T361" s="1117"/>
      <c r="U361" s="1117"/>
      <c r="V361" s="1117"/>
      <c r="W361" s="1117"/>
      <c r="X361" s="1117"/>
      <c r="Y361" s="1117"/>
      <c r="Z361" s="1117"/>
      <c r="AA361" s="1117"/>
      <c r="AB361" s="1117"/>
      <c r="AC361" s="1117"/>
      <c r="AD361" s="1117"/>
      <c r="AE361" s="1117"/>
      <c r="AF361" s="1117"/>
      <c r="AG361" s="1117"/>
      <c r="AH361" s="1117"/>
    </row>
    <row r="362" spans="1:34" ht="15.75">
      <c r="A362" s="1117" t="s">
        <v>1586</v>
      </c>
      <c r="B362" s="1117"/>
      <c r="C362" s="1117"/>
      <c r="D362" s="1117"/>
      <c r="E362" s="1117"/>
      <c r="F362" s="1117"/>
      <c r="G362" s="1117"/>
      <c r="H362" s="1117"/>
      <c r="I362" s="1117"/>
      <c r="J362" s="1117"/>
      <c r="K362" s="1117"/>
      <c r="L362" s="1117"/>
      <c r="M362" s="1117"/>
      <c r="N362" s="1117"/>
      <c r="O362" s="1117"/>
      <c r="P362" s="1117"/>
      <c r="Q362" s="1117"/>
      <c r="R362" s="1117"/>
      <c r="S362" s="1117"/>
      <c r="T362" s="1117"/>
      <c r="U362" s="1117"/>
      <c r="V362" s="1117"/>
      <c r="W362" s="1117"/>
      <c r="X362" s="1117"/>
      <c r="Y362" s="1117"/>
      <c r="Z362" s="1117"/>
      <c r="AA362" s="1117"/>
      <c r="AB362" s="1117"/>
      <c r="AC362" s="1117"/>
      <c r="AD362" s="1117"/>
      <c r="AE362" s="1117"/>
      <c r="AF362" s="1117"/>
      <c r="AG362" s="1117"/>
      <c r="AH362" s="1117"/>
    </row>
    <row r="363" spans="1:34" ht="18">
      <c r="A363" s="1118" t="s">
        <v>1666</v>
      </c>
      <c r="B363" s="1118"/>
      <c r="C363" s="1118"/>
      <c r="D363" s="1118"/>
      <c r="E363" s="1118"/>
      <c r="F363" s="1118"/>
      <c r="G363" s="1118"/>
      <c r="H363" s="1118"/>
      <c r="I363" s="1118"/>
      <c r="J363" s="1118"/>
      <c r="K363" s="1118"/>
      <c r="L363" s="1118"/>
      <c r="M363" s="1118"/>
      <c r="N363" s="1118"/>
      <c r="O363" s="1118"/>
      <c r="P363" s="1118"/>
      <c r="Q363" s="1118"/>
      <c r="R363" s="1118"/>
      <c r="S363" s="1118"/>
      <c r="T363" s="1118"/>
      <c r="U363" s="1118"/>
      <c r="V363" s="1118"/>
      <c r="W363" s="1118"/>
      <c r="X363" s="1118"/>
      <c r="Y363" s="1118"/>
      <c r="Z363" s="1118"/>
      <c r="AA363" s="1118"/>
      <c r="AB363" s="1118"/>
      <c r="AC363" s="1118"/>
      <c r="AD363" s="1118"/>
      <c r="AE363" s="1118"/>
      <c r="AF363" s="1118"/>
      <c r="AG363" s="1118"/>
      <c r="AH363" s="1118"/>
    </row>
    <row r="364" spans="1:34" ht="18">
      <c r="A364" s="1118" t="s">
        <v>1587</v>
      </c>
      <c r="B364" s="1118"/>
      <c r="C364" s="1118"/>
      <c r="D364" s="1118"/>
      <c r="E364" s="1118"/>
      <c r="F364" s="1118"/>
      <c r="G364" s="1118"/>
      <c r="H364" s="1118"/>
      <c r="I364" s="1118"/>
      <c r="J364" s="1118"/>
      <c r="K364" s="1118"/>
      <c r="L364" s="1118"/>
      <c r="M364" s="1118"/>
      <c r="N364" s="1118"/>
      <c r="O364" s="1118"/>
      <c r="P364" s="1118"/>
      <c r="Q364" s="1118"/>
      <c r="R364" s="1118"/>
      <c r="S364" s="1118"/>
      <c r="T364" s="1118"/>
      <c r="U364" s="1118"/>
      <c r="V364" s="1118"/>
      <c r="W364" s="1118"/>
      <c r="X364" s="1118"/>
      <c r="Y364" s="1118"/>
      <c r="Z364" s="1118"/>
      <c r="AA364" s="1118"/>
      <c r="AB364" s="1118"/>
      <c r="AC364" s="1118"/>
      <c r="AD364" s="1118"/>
      <c r="AE364" s="1118"/>
      <c r="AF364" s="1118"/>
      <c r="AG364" s="1118"/>
      <c r="AH364" s="1118"/>
    </row>
    <row r="365" spans="1:34" ht="18">
      <c r="A365" s="1118" t="s">
        <v>1667</v>
      </c>
      <c r="B365" s="1118"/>
      <c r="C365" s="1118"/>
      <c r="D365" s="1118"/>
      <c r="E365" s="1118"/>
      <c r="F365" s="1118"/>
      <c r="G365" s="1118"/>
      <c r="H365" s="1118"/>
      <c r="I365" s="1118"/>
      <c r="J365" s="1118"/>
      <c r="K365" s="1118"/>
      <c r="L365" s="1118"/>
      <c r="M365" s="1118"/>
      <c r="N365" s="1118"/>
      <c r="O365" s="1118"/>
      <c r="P365" s="1118"/>
      <c r="Q365" s="1118"/>
      <c r="R365" s="1118"/>
      <c r="S365" s="1118"/>
      <c r="T365" s="1118"/>
      <c r="U365" s="1118"/>
      <c r="V365" s="1118"/>
      <c r="W365" s="1118"/>
      <c r="X365" s="1118"/>
      <c r="Y365" s="1118"/>
      <c r="Z365" s="1118"/>
      <c r="AA365" s="1118"/>
      <c r="AB365" s="1118"/>
      <c r="AC365" s="1118"/>
      <c r="AD365" s="1118"/>
      <c r="AE365" s="1118"/>
      <c r="AF365" s="1118"/>
      <c r="AG365" s="1118"/>
      <c r="AH365" s="1118"/>
    </row>
    <row r="366" spans="1:34" s="966" customFormat="1" ht="15.75">
      <c r="A366" s="973" t="s">
        <v>1608</v>
      </c>
      <c r="B366" s="974"/>
      <c r="C366" s="974"/>
      <c r="D366" s="974"/>
      <c r="E366" s="974"/>
      <c r="F366" s="974"/>
      <c r="G366" s="974"/>
      <c r="H366" s="974"/>
      <c r="I366" s="974"/>
      <c r="J366" s="974"/>
      <c r="K366" s="974"/>
      <c r="L366" s="974"/>
      <c r="M366" s="974"/>
      <c r="N366" s="974"/>
      <c r="O366" s="974"/>
      <c r="P366" s="974"/>
      <c r="Q366" s="974"/>
      <c r="R366" s="974"/>
      <c r="S366" s="974"/>
      <c r="T366" s="974"/>
      <c r="U366" s="974"/>
      <c r="V366" s="974"/>
      <c r="W366" s="974"/>
      <c r="X366" s="974"/>
      <c r="Y366" s="974"/>
      <c r="Z366" s="974"/>
      <c r="AA366" s="974"/>
      <c r="AB366" s="974"/>
      <c r="AC366" s="974"/>
      <c r="AD366" s="974"/>
      <c r="AE366" s="974"/>
      <c r="AF366" s="974"/>
      <c r="AG366" s="974"/>
      <c r="AH366" s="974"/>
    </row>
    <row r="367" spans="1:34" s="966" customFormat="1" ht="15.75">
      <c r="A367" s="967" t="s">
        <v>1684</v>
      </c>
      <c r="I367" s="974"/>
      <c r="J367" s="974"/>
      <c r="K367" s="974"/>
      <c r="L367" s="974"/>
      <c r="M367" s="974"/>
      <c r="N367" s="974"/>
      <c r="O367" s="974"/>
      <c r="P367" s="974"/>
      <c r="Q367" s="974"/>
      <c r="R367" s="974"/>
      <c r="S367" s="974"/>
      <c r="T367" s="974"/>
      <c r="U367" s="974"/>
      <c r="V367" s="974"/>
      <c r="W367" s="974"/>
      <c r="X367" s="974"/>
      <c r="Y367" s="974"/>
      <c r="Z367" s="974"/>
      <c r="AA367" s="974"/>
      <c r="AB367" s="974"/>
      <c r="AC367" s="974"/>
      <c r="AD367" s="974"/>
      <c r="AE367" s="974"/>
      <c r="AF367" s="974"/>
      <c r="AG367" s="974"/>
      <c r="AH367" s="974"/>
    </row>
    <row r="368" spans="1:34" ht="12.75" customHeight="1">
      <c r="A368" s="1277" t="s">
        <v>129</v>
      </c>
      <c r="B368" s="1280" t="s">
        <v>1610</v>
      </c>
      <c r="C368" s="969" t="s">
        <v>217</v>
      </c>
      <c r="D368" s="1276" t="s">
        <v>1619</v>
      </c>
      <c r="E368" s="1276"/>
      <c r="F368" s="1276"/>
      <c r="G368" s="1276"/>
      <c r="H368" s="1276"/>
      <c r="I368" s="1276"/>
      <c r="J368" s="1276"/>
      <c r="K368" s="1276"/>
      <c r="L368" s="1276"/>
      <c r="M368" s="1276"/>
      <c r="N368" s="1276"/>
      <c r="O368" s="1276"/>
      <c r="P368" s="1276"/>
      <c r="Q368" s="1276"/>
      <c r="R368" s="1276"/>
      <c r="S368" s="1276"/>
      <c r="T368" s="1276"/>
      <c r="U368" s="1276"/>
      <c r="V368" s="1276"/>
      <c r="W368" s="1276"/>
      <c r="X368" s="1276"/>
      <c r="Y368" s="1276"/>
      <c r="Z368" s="1276"/>
      <c r="AA368" s="1276"/>
      <c r="AB368" s="1276"/>
      <c r="AC368" s="1276"/>
      <c r="AD368" s="1276"/>
      <c r="AE368" s="1276"/>
      <c r="AF368" s="1276"/>
      <c r="AG368" s="1276"/>
      <c r="AH368" s="1276"/>
    </row>
    <row r="369" spans="1:34">
      <c r="A369" s="1278"/>
      <c r="B369" s="1281"/>
      <c r="C369" s="1141">
        <v>42309</v>
      </c>
      <c r="D369" s="894" t="s">
        <v>1611</v>
      </c>
      <c r="E369" s="894" t="s">
        <v>1612</v>
      </c>
      <c r="F369" s="894" t="s">
        <v>1613</v>
      </c>
      <c r="G369" s="894" t="s">
        <v>1614</v>
      </c>
      <c r="H369" s="894" t="s">
        <v>1615</v>
      </c>
      <c r="I369" s="954" t="s">
        <v>1616</v>
      </c>
      <c r="J369" s="954" t="s">
        <v>1617</v>
      </c>
      <c r="K369" s="894" t="s">
        <v>1611</v>
      </c>
      <c r="L369" s="894" t="s">
        <v>1612</v>
      </c>
      <c r="M369" s="894" t="s">
        <v>1613</v>
      </c>
      <c r="N369" s="894" t="s">
        <v>1614</v>
      </c>
      <c r="O369" s="894" t="s">
        <v>1615</v>
      </c>
      <c r="P369" s="954" t="s">
        <v>1616</v>
      </c>
      <c r="Q369" s="954" t="s">
        <v>1617</v>
      </c>
      <c r="R369" s="894" t="s">
        <v>1611</v>
      </c>
      <c r="S369" s="894" t="s">
        <v>1612</v>
      </c>
      <c r="T369" s="894" t="s">
        <v>1613</v>
      </c>
      <c r="U369" s="894" t="s">
        <v>1614</v>
      </c>
      <c r="V369" s="894" t="s">
        <v>1615</v>
      </c>
      <c r="W369" s="954" t="s">
        <v>1616</v>
      </c>
      <c r="X369" s="954" t="s">
        <v>1617</v>
      </c>
      <c r="Y369" s="894" t="s">
        <v>1611</v>
      </c>
      <c r="Z369" s="894" t="s">
        <v>1612</v>
      </c>
      <c r="AA369" s="894" t="s">
        <v>1613</v>
      </c>
      <c r="AB369" s="894" t="s">
        <v>1614</v>
      </c>
      <c r="AC369" s="894" t="s">
        <v>1615</v>
      </c>
      <c r="AD369" s="954" t="s">
        <v>1616</v>
      </c>
      <c r="AE369" s="954" t="s">
        <v>1617</v>
      </c>
      <c r="AF369" s="894" t="s">
        <v>1611</v>
      </c>
      <c r="AG369" s="894" t="s">
        <v>1612</v>
      </c>
      <c r="AH369" s="894"/>
    </row>
    <row r="370" spans="1:34">
      <c r="A370" s="1279"/>
      <c r="B370" s="1282"/>
      <c r="C370" s="1142"/>
      <c r="D370" s="895">
        <v>1</v>
      </c>
      <c r="E370" s="894">
        <v>2</v>
      </c>
      <c r="F370" s="894">
        <v>3</v>
      </c>
      <c r="G370" s="894">
        <v>4</v>
      </c>
      <c r="H370" s="894">
        <v>5</v>
      </c>
      <c r="I370" s="954">
        <v>6</v>
      </c>
      <c r="J370" s="954">
        <v>7</v>
      </c>
      <c r="K370" s="894">
        <v>8</v>
      </c>
      <c r="L370" s="894">
        <v>9</v>
      </c>
      <c r="M370" s="894">
        <v>10</v>
      </c>
      <c r="N370" s="894">
        <v>11</v>
      </c>
      <c r="O370" s="894">
        <v>12</v>
      </c>
      <c r="P370" s="954">
        <v>13</v>
      </c>
      <c r="Q370" s="954">
        <v>14</v>
      </c>
      <c r="R370" s="894">
        <v>15</v>
      </c>
      <c r="S370" s="894">
        <v>16</v>
      </c>
      <c r="T370" s="894">
        <v>17</v>
      </c>
      <c r="U370" s="894">
        <v>18</v>
      </c>
      <c r="V370" s="894">
        <v>19</v>
      </c>
      <c r="W370" s="954">
        <v>20</v>
      </c>
      <c r="X370" s="954">
        <v>21</v>
      </c>
      <c r="Y370" s="894">
        <v>22</v>
      </c>
      <c r="Z370" s="894">
        <v>23</v>
      </c>
      <c r="AA370" s="894">
        <v>24</v>
      </c>
      <c r="AB370" s="894">
        <v>25</v>
      </c>
      <c r="AC370" s="894">
        <v>26</v>
      </c>
      <c r="AD370" s="954">
        <v>27</v>
      </c>
      <c r="AE370" s="954">
        <v>28</v>
      </c>
      <c r="AF370" s="894">
        <v>29</v>
      </c>
      <c r="AG370" s="894">
        <v>30</v>
      </c>
      <c r="AH370" s="894"/>
    </row>
    <row r="371" spans="1:34">
      <c r="A371" s="1114">
        <v>9</v>
      </c>
      <c r="B371" s="908" t="s">
        <v>1609</v>
      </c>
      <c r="C371" s="1127">
        <v>42309</v>
      </c>
      <c r="D371" s="911" t="s">
        <v>1653</v>
      </c>
      <c r="E371" s="900"/>
      <c r="F371" s="913"/>
      <c r="G371" s="900"/>
      <c r="H371" s="900"/>
      <c r="I371" s="900"/>
      <c r="J371" s="900"/>
      <c r="K371" s="900"/>
      <c r="L371" s="900"/>
      <c r="M371" s="900"/>
      <c r="N371" s="900"/>
      <c r="O371" s="900"/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15"/>
      <c r="B372" s="908" t="s">
        <v>1622</v>
      </c>
      <c r="C372" s="1128"/>
      <c r="D372" s="913"/>
      <c r="E372" s="911" t="s">
        <v>1653</v>
      </c>
      <c r="F372" s="913"/>
      <c r="G372" s="900"/>
      <c r="H372" s="900"/>
      <c r="I372" s="900"/>
      <c r="J372" s="900"/>
      <c r="K372" s="900"/>
      <c r="L372" s="900"/>
      <c r="M372" s="900"/>
      <c r="N372" s="900"/>
      <c r="O372" s="900"/>
      <c r="P372" s="900"/>
      <c r="Q372" s="900"/>
      <c r="R372" s="900"/>
      <c r="S372" s="900"/>
      <c r="T372" s="900"/>
      <c r="U372" s="900"/>
      <c r="V372" s="900"/>
      <c r="W372" s="900"/>
      <c r="X372" s="900"/>
      <c r="Y372" s="900"/>
      <c r="Z372" s="900"/>
      <c r="AA372" s="900"/>
      <c r="AB372" s="900"/>
      <c r="AC372" s="900"/>
      <c r="AD372" s="900"/>
      <c r="AE372" s="900"/>
      <c r="AF372" s="900"/>
      <c r="AG372" s="900"/>
      <c r="AH372" s="900"/>
    </row>
    <row r="373" spans="1:34">
      <c r="A373" s="1115"/>
      <c r="B373" s="908" t="s">
        <v>1623</v>
      </c>
      <c r="C373" s="1128"/>
      <c r="D373" s="913"/>
      <c r="E373" s="900"/>
      <c r="F373" s="911" t="s">
        <v>1653</v>
      </c>
      <c r="G373" s="900"/>
      <c r="H373" s="900"/>
      <c r="I373" s="900"/>
      <c r="J373" s="900"/>
      <c r="K373" s="900"/>
      <c r="L373" s="900"/>
      <c r="M373" s="900"/>
      <c r="N373" s="900"/>
      <c r="O373" s="900"/>
      <c r="P373" s="900"/>
      <c r="Q373" s="900"/>
      <c r="R373" s="900"/>
      <c r="S373" s="900"/>
      <c r="T373" s="900"/>
      <c r="U373" s="900"/>
      <c r="V373" s="900"/>
      <c r="W373" s="900"/>
      <c r="X373" s="900"/>
      <c r="Y373" s="900"/>
      <c r="Z373" s="900"/>
      <c r="AA373" s="900"/>
      <c r="AB373" s="900"/>
      <c r="AC373" s="900"/>
      <c r="AD373" s="900"/>
      <c r="AE373" s="900"/>
      <c r="AF373" s="900"/>
      <c r="AG373" s="900"/>
      <c r="AH373" s="900"/>
    </row>
    <row r="374" spans="1:34">
      <c r="A374" s="1115"/>
      <c r="B374" s="908" t="s">
        <v>1624</v>
      </c>
      <c r="C374" s="1128"/>
      <c r="D374" s="913"/>
      <c r="E374" s="900"/>
      <c r="F374" s="913"/>
      <c r="G374" s="911" t="s">
        <v>1653</v>
      </c>
      <c r="H374" s="900"/>
      <c r="I374" s="900"/>
      <c r="J374" s="900"/>
      <c r="K374" s="900"/>
      <c r="L374" s="900"/>
      <c r="M374" s="900"/>
      <c r="N374" s="900"/>
      <c r="O374" s="900"/>
      <c r="P374" s="900"/>
      <c r="Q374" s="900"/>
      <c r="R374" s="900"/>
      <c r="S374" s="900"/>
      <c r="T374" s="900"/>
      <c r="U374" s="900"/>
      <c r="V374" s="900"/>
      <c r="W374" s="900"/>
      <c r="X374" s="900"/>
      <c r="Y374" s="900"/>
      <c r="Z374" s="900"/>
      <c r="AA374" s="900"/>
      <c r="AB374" s="900"/>
      <c r="AC374" s="900"/>
      <c r="AD374" s="900"/>
      <c r="AE374" s="900"/>
      <c r="AF374" s="900"/>
      <c r="AG374" s="900"/>
      <c r="AH374" s="900"/>
    </row>
    <row r="375" spans="1:34">
      <c r="A375" s="1115"/>
      <c r="B375" s="908" t="s">
        <v>1625</v>
      </c>
      <c r="C375" s="1128"/>
      <c r="D375" s="913"/>
      <c r="E375" s="900"/>
      <c r="F375" s="912"/>
      <c r="G375" s="912"/>
      <c r="H375" s="911" t="s">
        <v>1653</v>
      </c>
      <c r="I375" s="900"/>
      <c r="J375" s="900"/>
      <c r="K375" s="900"/>
      <c r="L375" s="900"/>
      <c r="M375" s="900"/>
      <c r="N375" s="900"/>
      <c r="O375" s="900"/>
      <c r="P375" s="900"/>
      <c r="Q375" s="900"/>
      <c r="R375" s="900"/>
      <c r="S375" s="900"/>
      <c r="T375" s="900"/>
      <c r="U375" s="900"/>
      <c r="V375" s="900"/>
      <c r="W375" s="900"/>
      <c r="X375" s="900"/>
      <c r="Y375" s="900"/>
      <c r="Z375" s="900"/>
      <c r="AA375" s="900"/>
      <c r="AB375" s="900"/>
      <c r="AC375" s="900"/>
      <c r="AD375" s="900"/>
      <c r="AE375" s="900"/>
      <c r="AF375" s="900"/>
      <c r="AG375" s="900"/>
      <c r="AH375" s="900"/>
    </row>
    <row r="376" spans="1:34">
      <c r="A376" s="1115"/>
      <c r="B376" s="908" t="s">
        <v>1626</v>
      </c>
      <c r="C376" s="1128"/>
      <c r="D376" s="913"/>
      <c r="E376" s="900"/>
      <c r="F376" s="900"/>
      <c r="G376" s="900"/>
      <c r="H376" s="913"/>
      <c r="I376" s="900"/>
      <c r="J376" s="900"/>
      <c r="K376" s="911" t="s">
        <v>1653</v>
      </c>
      <c r="L376" s="900"/>
      <c r="M376" s="900"/>
      <c r="N376" s="900"/>
      <c r="O376" s="900"/>
      <c r="P376" s="900"/>
      <c r="Q376" s="900"/>
      <c r="R376" s="900"/>
      <c r="S376" s="900"/>
      <c r="T376" s="900"/>
      <c r="U376" s="900"/>
      <c r="V376" s="900"/>
      <c r="W376" s="900"/>
      <c r="X376" s="900"/>
      <c r="Y376" s="900"/>
      <c r="Z376" s="900"/>
      <c r="AA376" s="900"/>
      <c r="AB376" s="900"/>
      <c r="AC376" s="900"/>
      <c r="AD376" s="900"/>
      <c r="AE376" s="900"/>
      <c r="AF376" s="900"/>
      <c r="AG376" s="900"/>
      <c r="AH376" s="900"/>
    </row>
    <row r="377" spans="1:34">
      <c r="A377" s="1115"/>
      <c r="B377" s="908" t="s">
        <v>1627</v>
      </c>
      <c r="C377" s="1128"/>
      <c r="D377" s="912"/>
      <c r="E377" s="912"/>
      <c r="F377" s="912"/>
      <c r="G377" s="912"/>
      <c r="H377" s="912"/>
      <c r="I377" s="912"/>
      <c r="J377" s="912"/>
      <c r="K377" s="900"/>
      <c r="L377" s="911" t="s">
        <v>1653</v>
      </c>
      <c r="M377" s="900"/>
      <c r="N377" s="900"/>
      <c r="O377" s="900"/>
      <c r="P377" s="900"/>
      <c r="Q377" s="900"/>
      <c r="R377" s="912"/>
      <c r="S377" s="912"/>
      <c r="T377" s="912"/>
      <c r="U377" s="912"/>
      <c r="V377" s="912"/>
      <c r="W377" s="912"/>
      <c r="X377" s="912"/>
      <c r="Y377" s="912"/>
      <c r="Z377" s="912"/>
      <c r="AA377" s="912"/>
      <c r="AB377" s="912"/>
      <c r="AC377" s="912"/>
      <c r="AD377" s="912"/>
      <c r="AE377" s="912"/>
      <c r="AF377" s="912"/>
      <c r="AG377" s="912"/>
      <c r="AH377" s="912"/>
    </row>
    <row r="378" spans="1:34">
      <c r="A378" s="1115"/>
      <c r="B378" s="908" t="s">
        <v>1628</v>
      </c>
      <c r="C378" s="1128"/>
      <c r="D378" s="900"/>
      <c r="E378" s="900"/>
      <c r="F378" s="900"/>
      <c r="G378" s="900"/>
      <c r="H378" s="900"/>
      <c r="I378" s="900"/>
      <c r="J378" s="913"/>
      <c r="K378" s="900"/>
      <c r="L378" s="900"/>
      <c r="M378" s="911" t="s">
        <v>1653</v>
      </c>
      <c r="N378" s="900"/>
      <c r="O378" s="900"/>
      <c r="P378" s="900"/>
      <c r="Q378" s="900"/>
      <c r="R378" s="900"/>
      <c r="S378" s="900"/>
      <c r="T378" s="900"/>
      <c r="U378" s="900"/>
      <c r="V378" s="900"/>
      <c r="W378" s="900"/>
      <c r="X378" s="900"/>
      <c r="Y378" s="900"/>
      <c r="Z378" s="900"/>
      <c r="AA378" s="900"/>
      <c r="AB378" s="900"/>
      <c r="AC378" s="900"/>
      <c r="AD378" s="900"/>
      <c r="AE378" s="900"/>
      <c r="AF378" s="900"/>
      <c r="AG378" s="900"/>
      <c r="AH378" s="900"/>
    </row>
    <row r="379" spans="1:34">
      <c r="A379" s="1115"/>
      <c r="B379" s="908" t="s">
        <v>1629</v>
      </c>
      <c r="C379" s="1128"/>
      <c r="D379" s="912"/>
      <c r="E379" s="912"/>
      <c r="F379" s="912"/>
      <c r="G379" s="912"/>
      <c r="H379" s="912"/>
      <c r="I379" s="912"/>
      <c r="J379" s="912"/>
      <c r="K379" s="900"/>
      <c r="L379" s="900"/>
      <c r="M379" s="913"/>
      <c r="N379" s="911" t="s">
        <v>1653</v>
      </c>
      <c r="O379" s="900"/>
      <c r="P379" s="900"/>
      <c r="Q379" s="900"/>
      <c r="R379" s="900"/>
      <c r="S379" s="900"/>
      <c r="T379" s="912"/>
      <c r="U379" s="912"/>
      <c r="V379" s="912"/>
      <c r="W379" s="912"/>
      <c r="X379" s="912"/>
      <c r="Y379" s="912"/>
      <c r="Z379" s="912"/>
      <c r="AA379" s="912"/>
      <c r="AB379" s="912"/>
      <c r="AC379" s="912"/>
      <c r="AD379" s="912"/>
      <c r="AE379" s="912"/>
      <c r="AF379" s="912"/>
      <c r="AG379" s="912"/>
      <c r="AH379" s="912"/>
    </row>
    <row r="380" spans="1:34">
      <c r="A380" s="1116"/>
      <c r="B380" s="908" t="s">
        <v>1630</v>
      </c>
      <c r="C380" s="1129"/>
      <c r="D380" s="912"/>
      <c r="E380" s="912"/>
      <c r="F380" s="912"/>
      <c r="G380" s="912"/>
      <c r="H380" s="912"/>
      <c r="I380" s="912"/>
      <c r="J380" s="912"/>
      <c r="K380" s="912"/>
      <c r="L380" s="912"/>
      <c r="M380" s="913"/>
      <c r="N380" s="900"/>
      <c r="O380" s="911" t="s">
        <v>1653</v>
      </c>
      <c r="P380" s="900"/>
      <c r="Q380" s="900"/>
      <c r="R380" s="900"/>
      <c r="S380" s="900"/>
      <c r="T380" s="900"/>
      <c r="U380" s="900"/>
      <c r="V380" s="900"/>
      <c r="W380" s="900"/>
      <c r="X380" s="912"/>
      <c r="Y380" s="912"/>
      <c r="Z380" s="912"/>
      <c r="AA380" s="912"/>
      <c r="AB380" s="912"/>
      <c r="AC380" s="912"/>
      <c r="AD380" s="912"/>
      <c r="AE380" s="912"/>
      <c r="AF380" s="912"/>
      <c r="AG380" s="912"/>
      <c r="AH380" s="912"/>
    </row>
    <row r="381" spans="1:34">
      <c r="A381" s="1114"/>
      <c r="B381" s="1140"/>
      <c r="C381" s="1127">
        <v>42339</v>
      </c>
      <c r="D381" s="894" t="s">
        <v>1613</v>
      </c>
      <c r="E381" s="894" t="s">
        <v>1614</v>
      </c>
      <c r="F381" s="894" t="s">
        <v>1615</v>
      </c>
      <c r="G381" s="954" t="s">
        <v>1616</v>
      </c>
      <c r="H381" s="954" t="s">
        <v>1617</v>
      </c>
      <c r="I381" s="894" t="s">
        <v>1611</v>
      </c>
      <c r="J381" s="894" t="s">
        <v>1612</v>
      </c>
      <c r="K381" s="894" t="s">
        <v>1613</v>
      </c>
      <c r="L381" s="894" t="s">
        <v>1614</v>
      </c>
      <c r="M381" s="894" t="s">
        <v>1615</v>
      </c>
      <c r="N381" s="954" t="s">
        <v>1616</v>
      </c>
      <c r="O381" s="954" t="s">
        <v>1617</v>
      </c>
      <c r="P381" s="894" t="s">
        <v>1611</v>
      </c>
      <c r="Q381" s="894" t="s">
        <v>1612</v>
      </c>
      <c r="R381" s="894" t="s">
        <v>1613</v>
      </c>
      <c r="S381" s="954" t="s">
        <v>1614</v>
      </c>
      <c r="T381" s="894" t="s">
        <v>1615</v>
      </c>
      <c r="U381" s="954" t="s">
        <v>1616</v>
      </c>
      <c r="V381" s="954" t="s">
        <v>1617</v>
      </c>
      <c r="W381" s="894" t="s">
        <v>1611</v>
      </c>
      <c r="X381" s="894" t="s">
        <v>1612</v>
      </c>
      <c r="Y381" s="894" t="s">
        <v>1613</v>
      </c>
      <c r="Z381" s="894" t="s">
        <v>1614</v>
      </c>
      <c r="AA381" s="954" t="s">
        <v>1615</v>
      </c>
      <c r="AB381" s="954" t="s">
        <v>1616</v>
      </c>
      <c r="AC381" s="954" t="s">
        <v>1617</v>
      </c>
      <c r="AD381" s="894" t="s">
        <v>1611</v>
      </c>
      <c r="AE381" s="894" t="s">
        <v>1612</v>
      </c>
      <c r="AF381" s="894" t="s">
        <v>1613</v>
      </c>
      <c r="AG381" s="894" t="s">
        <v>1614</v>
      </c>
      <c r="AH381" s="894" t="s">
        <v>1615</v>
      </c>
    </row>
    <row r="382" spans="1:34">
      <c r="A382" s="1116"/>
      <c r="B382" s="1138"/>
      <c r="C382" s="1138"/>
      <c r="D382" s="895">
        <v>1</v>
      </c>
      <c r="E382" s="894">
        <v>2</v>
      </c>
      <c r="F382" s="894">
        <v>3</v>
      </c>
      <c r="G382" s="954">
        <v>4</v>
      </c>
      <c r="H382" s="954">
        <v>5</v>
      </c>
      <c r="I382" s="894">
        <v>6</v>
      </c>
      <c r="J382" s="894">
        <v>7</v>
      </c>
      <c r="K382" s="894">
        <v>8</v>
      </c>
      <c r="L382" s="894">
        <v>9</v>
      </c>
      <c r="M382" s="894">
        <v>10</v>
      </c>
      <c r="N382" s="954">
        <v>11</v>
      </c>
      <c r="O382" s="954">
        <v>12</v>
      </c>
      <c r="P382" s="894">
        <v>13</v>
      </c>
      <c r="Q382" s="894">
        <v>14</v>
      </c>
      <c r="R382" s="894">
        <v>15</v>
      </c>
      <c r="S382" s="954">
        <v>16</v>
      </c>
      <c r="T382" s="894">
        <v>17</v>
      </c>
      <c r="U382" s="954">
        <v>18</v>
      </c>
      <c r="V382" s="954">
        <v>19</v>
      </c>
      <c r="W382" s="894">
        <v>20</v>
      </c>
      <c r="X382" s="894">
        <v>21</v>
      </c>
      <c r="Y382" s="894">
        <v>22</v>
      </c>
      <c r="Z382" s="894">
        <v>23</v>
      </c>
      <c r="AA382" s="954">
        <v>24</v>
      </c>
      <c r="AB382" s="954">
        <v>25</v>
      </c>
      <c r="AC382" s="954">
        <v>26</v>
      </c>
      <c r="AD382" s="894">
        <v>27</v>
      </c>
      <c r="AE382" s="894">
        <v>28</v>
      </c>
      <c r="AF382" s="894">
        <v>29</v>
      </c>
      <c r="AG382" s="894">
        <v>30</v>
      </c>
      <c r="AH382" s="894">
        <v>31</v>
      </c>
    </row>
    <row r="383" spans="1:34">
      <c r="A383" s="1114">
        <v>10</v>
      </c>
      <c r="B383" s="908" t="s">
        <v>1609</v>
      </c>
      <c r="C383" s="1127">
        <v>42339</v>
      </c>
      <c r="D383" s="911" t="s">
        <v>1654</v>
      </c>
      <c r="E383" s="913"/>
      <c r="F383" s="900"/>
      <c r="G383" s="900"/>
      <c r="H383" s="900"/>
      <c r="I383" s="912"/>
      <c r="J383" s="912"/>
      <c r="K383" s="912"/>
      <c r="L383" s="912"/>
      <c r="M383" s="912"/>
      <c r="N383" s="912"/>
      <c r="O383" s="912"/>
      <c r="P383" s="912"/>
      <c r="Q383" s="912"/>
      <c r="R383" s="912"/>
      <c r="S383" s="912"/>
      <c r="T383" s="913"/>
      <c r="U383" s="912"/>
      <c r="V383" s="900"/>
      <c r="W383" s="912"/>
      <c r="X383" s="912"/>
      <c r="Y383" s="912"/>
      <c r="Z383" s="912"/>
      <c r="AA383" s="912"/>
      <c r="AB383" s="912"/>
      <c r="AC383" s="912"/>
      <c r="AD383" s="912"/>
      <c r="AE383" s="912"/>
      <c r="AF383" s="912"/>
      <c r="AG383" s="912"/>
      <c r="AH383" s="912"/>
    </row>
    <row r="384" spans="1:34">
      <c r="A384" s="1115"/>
      <c r="B384" s="908" t="s">
        <v>1622</v>
      </c>
      <c r="C384" s="1128"/>
      <c r="D384" s="913"/>
      <c r="E384" s="911" t="s">
        <v>1654</v>
      </c>
      <c r="F384" s="900"/>
      <c r="G384" s="900"/>
      <c r="H384" s="900"/>
      <c r="I384" s="900"/>
      <c r="J384" s="900"/>
      <c r="K384" s="900"/>
      <c r="L384" s="912"/>
      <c r="M384" s="912"/>
      <c r="N384" s="912"/>
      <c r="O384" s="912"/>
      <c r="P384" s="912"/>
      <c r="Q384" s="912"/>
      <c r="R384" s="912"/>
      <c r="S384" s="912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912"/>
      <c r="AF384" s="912"/>
      <c r="AG384" s="912"/>
      <c r="AH384" s="912"/>
    </row>
    <row r="385" spans="1:34">
      <c r="A385" s="1115"/>
      <c r="B385" s="908" t="s">
        <v>1623</v>
      </c>
      <c r="C385" s="1128"/>
      <c r="D385" s="913"/>
      <c r="E385" s="900"/>
      <c r="F385" s="911" t="s">
        <v>1654</v>
      </c>
      <c r="G385" s="900"/>
      <c r="H385" s="900"/>
      <c r="I385" s="900"/>
      <c r="J385" s="900"/>
      <c r="K385" s="900"/>
      <c r="L385" s="912"/>
      <c r="M385" s="912"/>
      <c r="N385" s="912"/>
      <c r="O385" s="912"/>
      <c r="P385" s="912"/>
      <c r="Q385" s="912"/>
      <c r="R385" s="912"/>
      <c r="S385" s="912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912"/>
      <c r="AF385" s="912"/>
      <c r="AG385" s="912"/>
      <c r="AH385" s="912"/>
    </row>
    <row r="386" spans="1:34">
      <c r="A386" s="1115"/>
      <c r="B386" s="908" t="s">
        <v>1624</v>
      </c>
      <c r="C386" s="1128"/>
      <c r="D386" s="913"/>
      <c r="E386" s="900"/>
      <c r="F386" s="900"/>
      <c r="G386" s="913"/>
      <c r="H386" s="900"/>
      <c r="I386" s="911" t="s">
        <v>1654</v>
      </c>
      <c r="J386" s="900"/>
      <c r="K386" s="900"/>
      <c r="L386" s="912"/>
      <c r="M386" s="912"/>
      <c r="N386" s="912"/>
      <c r="O386" s="912"/>
      <c r="P386" s="912"/>
      <c r="Q386" s="912"/>
      <c r="R386" s="912"/>
      <c r="S386" s="912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912"/>
      <c r="AF386" s="912"/>
      <c r="AG386" s="912"/>
      <c r="AH386" s="912"/>
    </row>
    <row r="387" spans="1:34">
      <c r="A387" s="1115"/>
      <c r="B387" s="908" t="s">
        <v>1625</v>
      </c>
      <c r="C387" s="1128"/>
      <c r="D387" s="912"/>
      <c r="E387" s="912"/>
      <c r="F387" s="912"/>
      <c r="G387" s="913"/>
      <c r="H387" s="900"/>
      <c r="I387" s="900"/>
      <c r="J387" s="911" t="s">
        <v>1654</v>
      </c>
      <c r="K387" s="900"/>
      <c r="L387" s="912"/>
      <c r="M387" s="912"/>
      <c r="N387" s="912"/>
      <c r="O387" s="912"/>
      <c r="P387" s="912"/>
      <c r="Q387" s="912"/>
      <c r="R387" s="912"/>
      <c r="S387" s="912"/>
      <c r="T387" s="913"/>
      <c r="U387" s="912"/>
      <c r="V387" s="900"/>
      <c r="W387" s="912"/>
      <c r="X387" s="912"/>
      <c r="Y387" s="912"/>
      <c r="Z387" s="912"/>
      <c r="AA387" s="912"/>
      <c r="AB387" s="912"/>
      <c r="AC387" s="912"/>
      <c r="AD387" s="912"/>
      <c r="AE387" s="912"/>
      <c r="AF387" s="912"/>
      <c r="AG387" s="912"/>
      <c r="AH387" s="912"/>
    </row>
    <row r="388" spans="1:34">
      <c r="A388" s="1115"/>
      <c r="B388" s="908" t="s">
        <v>1626</v>
      </c>
      <c r="C388" s="1128"/>
      <c r="D388" s="912"/>
      <c r="E388" s="912"/>
      <c r="F388" s="912"/>
      <c r="G388" s="912"/>
      <c r="H388" s="912"/>
      <c r="I388" s="912"/>
      <c r="J388" s="900"/>
      <c r="K388" s="911" t="s">
        <v>1654</v>
      </c>
      <c r="L388" s="900"/>
      <c r="M388" s="900"/>
      <c r="N388" s="912"/>
      <c r="O388" s="912"/>
      <c r="P388" s="912"/>
      <c r="Q388" s="912"/>
      <c r="R388" s="912"/>
      <c r="S388" s="912"/>
      <c r="T388" s="913"/>
      <c r="U388" s="912"/>
      <c r="V388" s="900"/>
      <c r="W388" s="912"/>
      <c r="X388" s="912"/>
      <c r="Y388" s="912"/>
      <c r="Z388" s="912"/>
      <c r="AA388" s="912"/>
      <c r="AB388" s="912"/>
      <c r="AC388" s="912"/>
      <c r="AD388" s="912"/>
      <c r="AE388" s="912"/>
      <c r="AF388" s="912"/>
      <c r="AG388" s="912"/>
      <c r="AH388" s="912"/>
    </row>
    <row r="389" spans="1:34">
      <c r="A389" s="1115"/>
      <c r="B389" s="908" t="s">
        <v>1627</v>
      </c>
      <c r="C389" s="1128"/>
      <c r="D389" s="912"/>
      <c r="E389" s="912"/>
      <c r="F389" s="912"/>
      <c r="G389" s="912"/>
      <c r="H389" s="912"/>
      <c r="I389" s="912"/>
      <c r="J389" s="912"/>
      <c r="K389" s="913"/>
      <c r="L389" s="911" t="s">
        <v>1654</v>
      </c>
      <c r="M389" s="900"/>
      <c r="N389" s="912"/>
      <c r="O389" s="912"/>
      <c r="P389" s="912"/>
      <c r="Q389" s="912"/>
      <c r="R389" s="900"/>
      <c r="S389" s="912"/>
      <c r="T389" s="913"/>
      <c r="U389" s="912"/>
      <c r="V389" s="900"/>
      <c r="W389" s="912"/>
      <c r="X389" s="912"/>
      <c r="Y389" s="912"/>
      <c r="Z389" s="912"/>
      <c r="AA389" s="912"/>
      <c r="AB389" s="912"/>
      <c r="AC389" s="912"/>
      <c r="AD389" s="912"/>
      <c r="AE389" s="912"/>
      <c r="AF389" s="912"/>
      <c r="AG389" s="912"/>
      <c r="AH389" s="912"/>
    </row>
    <row r="390" spans="1:34">
      <c r="A390" s="1115"/>
      <c r="B390" s="908" t="s">
        <v>1628</v>
      </c>
      <c r="C390" s="1128"/>
      <c r="D390" s="912"/>
      <c r="E390" s="912"/>
      <c r="F390" s="912"/>
      <c r="G390" s="912"/>
      <c r="H390" s="912"/>
      <c r="I390" s="912"/>
      <c r="J390" s="912"/>
      <c r="K390" s="913"/>
      <c r="L390" s="900"/>
      <c r="M390" s="911" t="s">
        <v>1654</v>
      </c>
      <c r="N390" s="912"/>
      <c r="O390" s="912"/>
      <c r="P390" s="912"/>
      <c r="Q390" s="912"/>
      <c r="R390" s="912"/>
      <c r="S390" s="900"/>
      <c r="T390" s="913"/>
      <c r="U390" s="912"/>
      <c r="V390" s="900"/>
      <c r="W390" s="912"/>
      <c r="X390" s="912"/>
      <c r="Y390" s="912"/>
      <c r="Z390" s="912"/>
      <c r="AA390" s="912"/>
      <c r="AB390" s="912"/>
      <c r="AC390" s="912"/>
      <c r="AD390" s="912"/>
      <c r="AE390" s="912"/>
      <c r="AF390" s="912"/>
      <c r="AG390" s="912"/>
      <c r="AH390" s="912"/>
    </row>
    <row r="391" spans="1:34">
      <c r="A391" s="1115"/>
      <c r="B391" s="908" t="s">
        <v>1629</v>
      </c>
      <c r="C391" s="1128"/>
      <c r="D391" s="912"/>
      <c r="E391" s="912"/>
      <c r="F391" s="912"/>
      <c r="G391" s="912"/>
      <c r="H391" s="912"/>
      <c r="I391" s="912"/>
      <c r="J391" s="912"/>
      <c r="K391" s="913"/>
      <c r="L391" s="900"/>
      <c r="M391" s="900"/>
      <c r="N391" s="912"/>
      <c r="O391" s="912"/>
      <c r="P391" s="911" t="s">
        <v>1654</v>
      </c>
      <c r="Q391" s="912"/>
      <c r="R391" s="900"/>
      <c r="S391" s="912"/>
      <c r="T391" s="913"/>
      <c r="U391" s="912"/>
      <c r="V391" s="900"/>
      <c r="W391" s="912"/>
      <c r="X391" s="912"/>
      <c r="Y391" s="912"/>
      <c r="Z391" s="912"/>
      <c r="AA391" s="912"/>
      <c r="AB391" s="912"/>
      <c r="AC391" s="912"/>
      <c r="AD391" s="912"/>
      <c r="AE391" s="912"/>
      <c r="AF391" s="912"/>
      <c r="AG391" s="912"/>
      <c r="AH391" s="912"/>
    </row>
    <row r="392" spans="1:34">
      <c r="A392" s="1116"/>
      <c r="B392" s="908" t="s">
        <v>1630</v>
      </c>
      <c r="C392" s="1129"/>
      <c r="D392" s="912"/>
      <c r="E392" s="912"/>
      <c r="F392" s="912"/>
      <c r="G392" s="912"/>
      <c r="H392" s="912"/>
      <c r="I392" s="912"/>
      <c r="J392" s="912"/>
      <c r="K392" s="912"/>
      <c r="L392" s="912"/>
      <c r="M392" s="912"/>
      <c r="N392" s="912"/>
      <c r="O392" s="912"/>
      <c r="P392" s="912"/>
      <c r="Q392" s="911" t="s">
        <v>1654</v>
      </c>
      <c r="R392" s="900"/>
      <c r="S392" s="900"/>
      <c r="T392" s="913"/>
      <c r="U392" s="912"/>
      <c r="V392" s="900"/>
      <c r="W392" s="912"/>
      <c r="X392" s="912"/>
      <c r="Y392" s="912"/>
      <c r="Z392" s="912"/>
      <c r="AA392" s="912"/>
      <c r="AB392" s="912"/>
      <c r="AC392" s="912"/>
      <c r="AD392" s="912"/>
      <c r="AE392" s="912"/>
      <c r="AF392" s="912"/>
      <c r="AG392" s="912"/>
      <c r="AH392" s="912"/>
    </row>
    <row r="393" spans="1:34">
      <c r="A393" s="903"/>
      <c r="B393" s="904"/>
      <c r="C393" s="905"/>
      <c r="D393" s="661"/>
      <c r="E393" s="661"/>
      <c r="F393" s="906"/>
      <c r="G393" s="661"/>
      <c r="H393" s="661"/>
      <c r="I393" s="661"/>
      <c r="J393" s="661"/>
      <c r="K393" s="661"/>
      <c r="L393" s="661"/>
      <c r="M393" s="661"/>
      <c r="N393" s="661"/>
      <c r="O393" s="661"/>
      <c r="P393" s="661"/>
      <c r="Q393" s="661"/>
      <c r="R393" s="661"/>
      <c r="S393" s="661"/>
      <c r="T393" s="661"/>
      <c r="U393" s="661"/>
      <c r="V393" s="661"/>
      <c r="W393" s="661"/>
      <c r="X393" s="661"/>
      <c r="Y393" s="661"/>
      <c r="Z393" s="661"/>
      <c r="AA393" s="661"/>
      <c r="AB393" s="661"/>
      <c r="AC393" s="661"/>
      <c r="AD393" s="661"/>
      <c r="AE393" s="661"/>
      <c r="AF393" s="661"/>
      <c r="AG393" s="661"/>
      <c r="AH393" s="661"/>
    </row>
    <row r="394" spans="1:34">
      <c r="B394" s="247" t="s">
        <v>1689</v>
      </c>
      <c r="C394" s="896"/>
    </row>
  </sheetData>
  <mergeCells count="124">
    <mergeCell ref="C163:C172"/>
    <mergeCell ref="C175:C184"/>
    <mergeCell ref="A364:AH364"/>
    <mergeCell ref="A365:AH365"/>
    <mergeCell ref="C81:C97"/>
    <mergeCell ref="A215:A232"/>
    <mergeCell ref="C215:C232"/>
    <mergeCell ref="A235:A252"/>
    <mergeCell ref="C235:C252"/>
    <mergeCell ref="A267:A284"/>
    <mergeCell ref="C267:C284"/>
    <mergeCell ref="A163:A172"/>
    <mergeCell ref="C319:C328"/>
    <mergeCell ref="A329:A330"/>
    <mergeCell ref="A371:A380"/>
    <mergeCell ref="C371:C380"/>
    <mergeCell ref="A313:AH313"/>
    <mergeCell ref="A316:A318"/>
    <mergeCell ref="B316:B318"/>
    <mergeCell ref="D316:AH316"/>
    <mergeCell ref="A381:A382"/>
    <mergeCell ref="C383:C392"/>
    <mergeCell ref="A383:A392"/>
    <mergeCell ref="A361:AH361"/>
    <mergeCell ref="A362:AH362"/>
    <mergeCell ref="A363:AH363"/>
    <mergeCell ref="C317:C318"/>
    <mergeCell ref="A368:A370"/>
    <mergeCell ref="B368:B370"/>
    <mergeCell ref="D368:AH368"/>
    <mergeCell ref="C369:C370"/>
    <mergeCell ref="A319:A328"/>
    <mergeCell ref="A285:A286"/>
    <mergeCell ref="B285:B286"/>
    <mergeCell ref="C285:C286"/>
    <mergeCell ref="A175:A184"/>
    <mergeCell ref="B329:B330"/>
    <mergeCell ref="C329:C330"/>
    <mergeCell ref="A257:AH257"/>
    <mergeCell ref="A258:AH258"/>
    <mergeCell ref="A259:AH259"/>
    <mergeCell ref="A260:AH260"/>
    <mergeCell ref="A261:AH261"/>
    <mergeCell ref="A264:A266"/>
    <mergeCell ref="B264:B266"/>
    <mergeCell ref="D264:AH264"/>
    <mergeCell ref="C265:C266"/>
    <mergeCell ref="A233:A234"/>
    <mergeCell ref="B233:B234"/>
    <mergeCell ref="C233:C234"/>
    <mergeCell ref="A287:A304"/>
    <mergeCell ref="C287:C304"/>
    <mergeCell ref="B381:B382"/>
    <mergeCell ref="C381:C382"/>
    <mergeCell ref="C331:C339"/>
    <mergeCell ref="A331:A340"/>
    <mergeCell ref="A309:AH309"/>
    <mergeCell ref="A310:AH310"/>
    <mergeCell ref="A311:AH311"/>
    <mergeCell ref="A312:AH312"/>
    <mergeCell ref="A208:AH208"/>
    <mergeCell ref="A209:AH209"/>
    <mergeCell ref="A212:A214"/>
    <mergeCell ref="B212:B214"/>
    <mergeCell ref="D212:AH212"/>
    <mergeCell ref="C213:C214"/>
    <mergeCell ref="A173:A174"/>
    <mergeCell ref="A205:AH205"/>
    <mergeCell ref="A206:AH206"/>
    <mergeCell ref="A207:AH207"/>
    <mergeCell ref="A153:AH153"/>
    <mergeCell ref="A154:AH154"/>
    <mergeCell ref="A155:AH155"/>
    <mergeCell ref="A156:AH156"/>
    <mergeCell ref="A157:AH157"/>
    <mergeCell ref="A160:A162"/>
    <mergeCell ref="A109:A111"/>
    <mergeCell ref="B109:B111"/>
    <mergeCell ref="D109:AH109"/>
    <mergeCell ref="C110:C111"/>
    <mergeCell ref="B160:B162"/>
    <mergeCell ref="D160:AH160"/>
    <mergeCell ref="C161:C162"/>
    <mergeCell ref="A122:A123"/>
    <mergeCell ref="B122:B123"/>
    <mergeCell ref="C122:C123"/>
    <mergeCell ref="A81:A97"/>
    <mergeCell ref="A102:AH102"/>
    <mergeCell ref="A103:AH103"/>
    <mergeCell ref="A104:AH104"/>
    <mergeCell ref="A105:AH105"/>
    <mergeCell ref="A106:AH106"/>
    <mergeCell ref="D59:AH59"/>
    <mergeCell ref="C60:C61"/>
    <mergeCell ref="A79:A80"/>
    <mergeCell ref="B79:B80"/>
    <mergeCell ref="C79:C80"/>
    <mergeCell ref="A62:A78"/>
    <mergeCell ref="C62:C78"/>
    <mergeCell ref="A11:A27"/>
    <mergeCell ref="C11:C27"/>
    <mergeCell ref="A28:A29"/>
    <mergeCell ref="B28:B29"/>
    <mergeCell ref="A55:AH55"/>
    <mergeCell ref="A54:AH54"/>
    <mergeCell ref="A1:AH1"/>
    <mergeCell ref="A2:AH2"/>
    <mergeCell ref="A3:AH3"/>
    <mergeCell ref="A4:AH4"/>
    <mergeCell ref="A5:AH5"/>
    <mergeCell ref="D8:AH8"/>
    <mergeCell ref="A8:A10"/>
    <mergeCell ref="B8:B10"/>
    <mergeCell ref="C9:C10"/>
    <mergeCell ref="B173:B174"/>
    <mergeCell ref="C173:C174"/>
    <mergeCell ref="A52:AH52"/>
    <mergeCell ref="A53:AH53"/>
    <mergeCell ref="C28:C29"/>
    <mergeCell ref="A30:A46"/>
    <mergeCell ref="C30:C46"/>
    <mergeCell ref="A56:AH56"/>
    <mergeCell ref="A59:A61"/>
    <mergeCell ref="B59:B61"/>
  </mergeCells>
  <printOptions horizontalCentered="1"/>
  <pageMargins left="0.45" right="0.4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AL387"/>
  <sheetViews>
    <sheetView view="pageBreakPreview" topLeftCell="A361" zoomScaleSheetLayoutView="100" workbookViewId="0">
      <selection activeCell="C374" sqref="C374:C375"/>
    </sheetView>
  </sheetViews>
  <sheetFormatPr defaultRowHeight="12.75"/>
  <cols>
    <col min="1" max="1" width="5.140625" customWidth="1"/>
    <col min="2" max="2" width="12.85546875" customWidth="1"/>
    <col min="3" max="3" width="7" customWidth="1"/>
    <col min="4" max="4" width="5" customWidth="1"/>
    <col min="5" max="5" width="4.42578125" customWidth="1"/>
    <col min="6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2" width="4.85546875" customWidth="1"/>
    <col min="23" max="23" width="5.42578125" customWidth="1"/>
    <col min="24" max="24" width="5.140625" customWidth="1"/>
    <col min="25" max="25" width="4" customWidth="1"/>
    <col min="26" max="26" width="4.5703125" customWidth="1"/>
    <col min="27" max="27" width="4.42578125" customWidth="1"/>
    <col min="28" max="28" width="4.7109375" customWidth="1"/>
    <col min="29" max="31" width="4.85546875" customWidth="1"/>
    <col min="32" max="33" width="5" customWidth="1"/>
    <col min="34" max="34" width="4.28515625" customWidth="1"/>
  </cols>
  <sheetData>
    <row r="1" spans="1:38" ht="18">
      <c r="A1" s="1118" t="s">
        <v>3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118"/>
      <c r="AA1" s="1118"/>
      <c r="AB1" s="1118"/>
      <c r="AC1" s="1118"/>
      <c r="AD1" s="1118"/>
      <c r="AE1" s="1118"/>
      <c r="AF1" s="1118"/>
      <c r="AG1" s="1118"/>
      <c r="AH1" s="1118"/>
    </row>
    <row r="2" spans="1:38" ht="18">
      <c r="A2" s="1118" t="s">
        <v>1586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  <c r="U2" s="1118"/>
      <c r="V2" s="1118"/>
      <c r="W2" s="1118"/>
      <c r="X2" s="1118"/>
      <c r="Y2" s="1118"/>
      <c r="Z2" s="1118"/>
      <c r="AA2" s="1118"/>
      <c r="AB2" s="1118"/>
      <c r="AC2" s="1118"/>
      <c r="AD2" s="1118"/>
      <c r="AE2" s="1118"/>
      <c r="AF2" s="1118"/>
      <c r="AG2" s="1118"/>
      <c r="AH2" s="1118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914"/>
      <c r="C6" s="914"/>
      <c r="D6" s="914"/>
      <c r="E6" s="914"/>
      <c r="F6" s="914"/>
      <c r="G6" s="914"/>
      <c r="H6" s="914"/>
      <c r="I6" s="914"/>
      <c r="J6" s="914"/>
      <c r="K6" s="914"/>
      <c r="L6" s="914"/>
      <c r="M6" s="914"/>
      <c r="N6" s="914"/>
      <c r="O6" s="914"/>
      <c r="P6" s="914"/>
      <c r="Q6" s="914"/>
      <c r="R6" s="914"/>
      <c r="S6" s="914"/>
      <c r="T6" s="914"/>
      <c r="U6" s="914"/>
      <c r="V6" s="914"/>
      <c r="W6" s="914"/>
      <c r="X6" s="914"/>
      <c r="Y6" s="914"/>
      <c r="Z6" s="914"/>
      <c r="AA6" s="914"/>
      <c r="AB6" s="914"/>
      <c r="AC6" s="914"/>
      <c r="AD6" s="914"/>
      <c r="AE6" s="914"/>
      <c r="AF6" s="914"/>
      <c r="AG6" s="914"/>
      <c r="AH6" s="914"/>
    </row>
    <row r="7" spans="1:38" s="966" customFormat="1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277" t="s">
        <v>129</v>
      </c>
      <c r="B8" s="1280" t="s">
        <v>1610</v>
      </c>
      <c r="C8" s="969" t="s">
        <v>1618</v>
      </c>
      <c r="D8" s="1276" t="s">
        <v>1619</v>
      </c>
      <c r="E8" s="1276"/>
      <c r="F8" s="1276"/>
      <c r="G8" s="1276"/>
      <c r="H8" s="1276"/>
      <c r="I8" s="1276"/>
      <c r="J8" s="1276"/>
      <c r="K8" s="1276"/>
      <c r="L8" s="1276"/>
      <c r="M8" s="1276"/>
      <c r="N8" s="1276"/>
      <c r="O8" s="1276"/>
      <c r="P8" s="1276"/>
      <c r="Q8" s="1276"/>
      <c r="R8" s="1276"/>
      <c r="S8" s="1276"/>
      <c r="T8" s="1276"/>
      <c r="U8" s="1276"/>
      <c r="V8" s="1276"/>
      <c r="W8" s="1276"/>
      <c r="X8" s="1276"/>
      <c r="Y8" s="1276"/>
      <c r="Z8" s="1276"/>
      <c r="AA8" s="1276"/>
      <c r="AB8" s="1276"/>
      <c r="AC8" s="1276"/>
      <c r="AD8" s="1276"/>
      <c r="AE8" s="1276"/>
      <c r="AF8" s="1276"/>
      <c r="AG8" s="1276"/>
      <c r="AH8" s="1276"/>
    </row>
    <row r="9" spans="1:38" ht="15" customHeight="1">
      <c r="A9" s="1278"/>
      <c r="B9" s="1281"/>
      <c r="C9" s="1141">
        <v>42248</v>
      </c>
      <c r="D9" s="894" t="s">
        <v>1613</v>
      </c>
      <c r="E9" s="894" t="s">
        <v>1614</v>
      </c>
      <c r="F9" s="894" t="s">
        <v>1615</v>
      </c>
      <c r="G9" s="954" t="s">
        <v>1616</v>
      </c>
      <c r="H9" s="954" t="s">
        <v>1617</v>
      </c>
      <c r="I9" s="894" t="s">
        <v>1611</v>
      </c>
      <c r="J9" s="894" t="s">
        <v>1612</v>
      </c>
      <c r="K9" s="894" t="s">
        <v>1613</v>
      </c>
      <c r="L9" s="894" t="s">
        <v>1614</v>
      </c>
      <c r="M9" s="894" t="s">
        <v>1615</v>
      </c>
      <c r="N9" s="954" t="s">
        <v>1616</v>
      </c>
      <c r="O9" s="954" t="s">
        <v>1617</v>
      </c>
      <c r="P9" s="894" t="s">
        <v>1611</v>
      </c>
      <c r="Q9" s="894" t="s">
        <v>1612</v>
      </c>
      <c r="R9" s="894" t="s">
        <v>1613</v>
      </c>
      <c r="S9" s="894" t="s">
        <v>1614</v>
      </c>
      <c r="T9" s="894" t="s">
        <v>1615</v>
      </c>
      <c r="U9" s="954" t="s">
        <v>1616</v>
      </c>
      <c r="V9" s="954" t="s">
        <v>1617</v>
      </c>
      <c r="W9" s="894" t="s">
        <v>1611</v>
      </c>
      <c r="X9" s="894" t="s">
        <v>1612</v>
      </c>
      <c r="Y9" s="894" t="s">
        <v>1613</v>
      </c>
      <c r="Z9" s="894" t="s">
        <v>1614</v>
      </c>
      <c r="AA9" s="954" t="s">
        <v>1615</v>
      </c>
      <c r="AB9" s="954" t="s">
        <v>1616</v>
      </c>
      <c r="AC9" s="954" t="s">
        <v>1617</v>
      </c>
      <c r="AD9" s="894" t="s">
        <v>1611</v>
      </c>
      <c r="AE9" s="894" t="s">
        <v>1612</v>
      </c>
      <c r="AF9" s="894" t="s">
        <v>1613</v>
      </c>
      <c r="AG9" s="894" t="s">
        <v>1614</v>
      </c>
      <c r="AH9" s="894"/>
      <c r="AI9" s="893"/>
      <c r="AJ9" s="893"/>
      <c r="AK9" s="893"/>
      <c r="AL9" s="893"/>
    </row>
    <row r="10" spans="1:38" ht="15" customHeight="1">
      <c r="A10" s="1279"/>
      <c r="B10" s="1282"/>
      <c r="C10" s="1142"/>
      <c r="D10" s="895">
        <v>1</v>
      </c>
      <c r="E10" s="894">
        <v>2</v>
      </c>
      <c r="F10" s="894">
        <v>3</v>
      </c>
      <c r="G10" s="954">
        <v>4</v>
      </c>
      <c r="H10" s="954">
        <v>5</v>
      </c>
      <c r="I10" s="894">
        <v>6</v>
      </c>
      <c r="J10" s="894">
        <v>7</v>
      </c>
      <c r="K10" s="894">
        <v>8</v>
      </c>
      <c r="L10" s="894">
        <v>9</v>
      </c>
      <c r="M10" s="894">
        <v>10</v>
      </c>
      <c r="N10" s="954">
        <v>11</v>
      </c>
      <c r="O10" s="954">
        <v>12</v>
      </c>
      <c r="P10" s="894">
        <v>13</v>
      </c>
      <c r="Q10" s="894">
        <v>14</v>
      </c>
      <c r="R10" s="894">
        <v>15</v>
      </c>
      <c r="S10" s="894">
        <v>16</v>
      </c>
      <c r="T10" s="894">
        <v>17</v>
      </c>
      <c r="U10" s="954">
        <v>18</v>
      </c>
      <c r="V10" s="954">
        <v>19</v>
      </c>
      <c r="W10" s="894">
        <v>20</v>
      </c>
      <c r="X10" s="894">
        <v>21</v>
      </c>
      <c r="Y10" s="894">
        <v>22</v>
      </c>
      <c r="Z10" s="894">
        <v>23</v>
      </c>
      <c r="AA10" s="954">
        <v>24</v>
      </c>
      <c r="AB10" s="954">
        <v>25</v>
      </c>
      <c r="AC10" s="954">
        <v>26</v>
      </c>
      <c r="AD10" s="894">
        <v>27</v>
      </c>
      <c r="AE10" s="894">
        <v>28</v>
      </c>
      <c r="AF10" s="894">
        <v>29</v>
      </c>
      <c r="AG10" s="894">
        <v>30</v>
      </c>
      <c r="AH10" s="894"/>
      <c r="AI10" s="893"/>
      <c r="AJ10" s="893"/>
      <c r="AK10" s="893"/>
      <c r="AL10" s="893"/>
    </row>
    <row r="11" spans="1:38">
      <c r="A11" s="1114">
        <v>7</v>
      </c>
      <c r="B11" s="908" t="s">
        <v>1609</v>
      </c>
      <c r="C11" s="1127">
        <v>42248</v>
      </c>
      <c r="D11" s="911" t="s">
        <v>1651</v>
      </c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98"/>
      <c r="AF11" s="898"/>
      <c r="AG11" s="898"/>
      <c r="AH11" s="898"/>
    </row>
    <row r="12" spans="1:38">
      <c r="A12" s="1115"/>
      <c r="B12" s="908" t="s">
        <v>1622</v>
      </c>
      <c r="C12" s="1128"/>
      <c r="D12" s="907"/>
      <c r="E12" s="911" t="s">
        <v>1651</v>
      </c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98"/>
      <c r="AF12" s="898"/>
      <c r="AG12" s="898"/>
      <c r="AH12" s="898"/>
    </row>
    <row r="13" spans="1:38">
      <c r="A13" s="1115"/>
      <c r="B13" s="908" t="s">
        <v>1623</v>
      </c>
      <c r="C13" s="1128"/>
      <c r="D13" s="907"/>
      <c r="E13" s="900"/>
      <c r="F13" s="911" t="s">
        <v>1651</v>
      </c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98"/>
      <c r="AF13" s="898"/>
      <c r="AG13" s="898"/>
      <c r="AH13" s="898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07"/>
      <c r="E14" s="900"/>
      <c r="F14" s="913"/>
      <c r="G14" s="900"/>
      <c r="H14" s="900"/>
      <c r="I14" s="911" t="s">
        <v>1651</v>
      </c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98"/>
      <c r="AF14" s="898"/>
      <c r="AG14" s="898"/>
      <c r="AH14" s="898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07"/>
      <c r="E15" s="900"/>
      <c r="F15" s="912"/>
      <c r="G15" s="912"/>
      <c r="H15" s="912"/>
      <c r="I15" s="900"/>
      <c r="J15" s="911" t="s">
        <v>1651</v>
      </c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98"/>
      <c r="AF15" s="898"/>
      <c r="AG15" s="898"/>
      <c r="AH15" s="898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07"/>
      <c r="E16" s="900"/>
      <c r="F16" s="900"/>
      <c r="G16" s="900"/>
      <c r="H16" s="900"/>
      <c r="I16" s="912"/>
      <c r="J16" s="913"/>
      <c r="K16" s="911" t="s">
        <v>1651</v>
      </c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98"/>
      <c r="AF16" s="898"/>
      <c r="AG16" s="898"/>
      <c r="AH16" s="898"/>
    </row>
    <row r="17" spans="1:34">
      <c r="A17" s="1115"/>
      <c r="B17" s="908" t="s">
        <v>1627</v>
      </c>
      <c r="C17" s="1128"/>
      <c r="D17" s="899"/>
      <c r="E17" s="912"/>
      <c r="F17" s="912"/>
      <c r="G17" s="912"/>
      <c r="H17" s="912"/>
      <c r="I17" s="912"/>
      <c r="J17" s="913"/>
      <c r="K17" s="900"/>
      <c r="L17" s="911" t="s">
        <v>1651</v>
      </c>
      <c r="M17" s="900"/>
      <c r="N17" s="900"/>
      <c r="O17" s="900"/>
      <c r="P17" s="900"/>
      <c r="Q17" s="900"/>
      <c r="R17" s="912"/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899"/>
      <c r="AF17" s="899"/>
      <c r="AG17" s="899"/>
      <c r="AH17" s="899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00"/>
      <c r="J18" s="913"/>
      <c r="K18" s="900"/>
      <c r="L18" s="900"/>
      <c r="M18" s="911" t="s">
        <v>1651</v>
      </c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899"/>
      <c r="E19" s="912"/>
      <c r="F19" s="912"/>
      <c r="G19" s="912"/>
      <c r="H19" s="912"/>
      <c r="I19" s="912"/>
      <c r="J19" s="912"/>
      <c r="K19" s="912"/>
      <c r="L19" s="912"/>
      <c r="M19" s="913"/>
      <c r="N19" s="900"/>
      <c r="O19" s="900"/>
      <c r="P19" s="911" t="s">
        <v>1651</v>
      </c>
      <c r="Q19" s="900"/>
      <c r="R19" s="912"/>
      <c r="S19" s="912"/>
      <c r="T19" s="912"/>
      <c r="U19" s="912"/>
      <c r="V19" s="912"/>
      <c r="W19" s="912"/>
      <c r="X19" s="912"/>
      <c r="Y19" s="912"/>
      <c r="Z19" s="912"/>
      <c r="AA19" s="912"/>
      <c r="AB19" s="912"/>
      <c r="AC19" s="912"/>
      <c r="AD19" s="912"/>
      <c r="AE19" s="899"/>
      <c r="AF19" s="899"/>
      <c r="AG19" s="899"/>
      <c r="AH19" s="899"/>
    </row>
    <row r="20" spans="1:34">
      <c r="A20" s="1115"/>
      <c r="B20" s="908" t="s">
        <v>1630</v>
      </c>
      <c r="C20" s="1128"/>
      <c r="D20" s="899"/>
      <c r="E20" s="912"/>
      <c r="F20" s="912"/>
      <c r="G20" s="912"/>
      <c r="H20" s="912"/>
      <c r="I20" s="912"/>
      <c r="J20" s="912"/>
      <c r="K20" s="912"/>
      <c r="L20" s="912"/>
      <c r="M20" s="912"/>
      <c r="N20" s="912"/>
      <c r="O20" s="912"/>
      <c r="P20" s="900"/>
      <c r="Q20" s="911" t="s">
        <v>1651</v>
      </c>
      <c r="R20" s="900"/>
      <c r="S20" s="900"/>
      <c r="T20" s="900"/>
      <c r="U20" s="912"/>
      <c r="V20" s="912"/>
      <c r="W20" s="912"/>
      <c r="X20" s="912"/>
      <c r="Y20" s="912"/>
      <c r="Z20" s="912"/>
      <c r="AA20" s="912"/>
      <c r="AB20" s="912"/>
      <c r="AC20" s="912"/>
      <c r="AD20" s="912"/>
      <c r="AE20" s="899"/>
      <c r="AF20" s="899"/>
      <c r="AG20" s="899"/>
      <c r="AH20" s="899"/>
    </row>
    <row r="21" spans="1:34">
      <c r="A21" s="1115"/>
      <c r="B21" s="908" t="s">
        <v>1631</v>
      </c>
      <c r="C21" s="1128"/>
      <c r="D21" s="899"/>
      <c r="E21" s="912"/>
      <c r="F21" s="912"/>
      <c r="G21" s="912"/>
      <c r="H21" s="912"/>
      <c r="I21" s="912"/>
      <c r="J21" s="912"/>
      <c r="K21" s="912"/>
      <c r="L21" s="912"/>
      <c r="M21" s="900"/>
      <c r="N21" s="900"/>
      <c r="O21" s="900"/>
      <c r="P21" s="912"/>
      <c r="Q21" s="913"/>
      <c r="R21" s="911" t="s">
        <v>1651</v>
      </c>
      <c r="S21" s="900"/>
      <c r="T21" s="912"/>
      <c r="U21" s="912"/>
      <c r="V21" s="900"/>
      <c r="W21" s="912"/>
      <c r="X21" s="912"/>
      <c r="Y21" s="912"/>
      <c r="Z21" s="912"/>
      <c r="AA21" s="912"/>
      <c r="AB21" s="912"/>
      <c r="AC21" s="912"/>
      <c r="AD21" s="912"/>
      <c r="AE21" s="899"/>
      <c r="AF21" s="899"/>
      <c r="AG21" s="899"/>
      <c r="AH21" s="899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2"/>
      <c r="Q22" s="913"/>
      <c r="R22" s="900"/>
      <c r="S22" s="911" t="s">
        <v>1651</v>
      </c>
      <c r="T22" s="912"/>
      <c r="U22" s="912"/>
      <c r="V22" s="900"/>
      <c r="W22" s="900"/>
      <c r="X22" s="900"/>
      <c r="Y22" s="900"/>
      <c r="Z22" s="900"/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12"/>
      <c r="Q23" s="913"/>
      <c r="R23" s="900"/>
      <c r="S23" s="900"/>
      <c r="T23" s="911" t="s">
        <v>1651</v>
      </c>
      <c r="U23" s="912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12"/>
      <c r="Q24" s="913"/>
      <c r="R24" s="900"/>
      <c r="S24" s="900"/>
      <c r="T24" s="900"/>
      <c r="U24" s="912"/>
      <c r="V24" s="900"/>
      <c r="W24" s="911" t="s">
        <v>1651</v>
      </c>
      <c r="X24" s="900"/>
      <c r="Y24" s="900"/>
      <c r="Z24" s="900"/>
      <c r="AA24" s="900"/>
      <c r="AB24" s="900"/>
      <c r="AC24" s="900"/>
      <c r="AD24" s="900"/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12"/>
      <c r="Q25" s="913"/>
      <c r="R25" s="900"/>
      <c r="S25" s="900"/>
      <c r="T25" s="900"/>
      <c r="U25" s="912"/>
      <c r="V25" s="900"/>
      <c r="W25" s="900"/>
      <c r="X25" s="911" t="s">
        <v>1651</v>
      </c>
      <c r="Y25" s="900"/>
      <c r="Z25" s="900"/>
      <c r="AA25" s="900"/>
      <c r="AB25" s="900"/>
      <c r="AC25" s="900"/>
      <c r="AD25" s="900"/>
      <c r="AE25" s="900"/>
      <c r="AF25" s="900"/>
      <c r="AG25" s="900"/>
      <c r="AH25" s="900"/>
    </row>
    <row r="26" spans="1:34">
      <c r="A26" s="1115"/>
      <c r="B26" s="908" t="s">
        <v>1646</v>
      </c>
      <c r="C26" s="1128"/>
      <c r="D26" s="899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2"/>
      <c r="Q26" s="913"/>
      <c r="R26" s="900"/>
      <c r="S26" s="900"/>
      <c r="T26" s="912"/>
      <c r="U26" s="900"/>
      <c r="V26" s="900"/>
      <c r="W26" s="912"/>
      <c r="X26" s="912"/>
      <c r="Y26" s="912"/>
      <c r="Z26" s="912"/>
      <c r="AA26" s="912"/>
      <c r="AB26" s="912"/>
      <c r="AC26" s="912"/>
      <c r="AD26" s="912"/>
      <c r="AE26" s="899"/>
      <c r="AF26" s="911" t="s">
        <v>1651</v>
      </c>
      <c r="AG26" s="900"/>
      <c r="AH26" s="899"/>
    </row>
    <row r="27" spans="1:34">
      <c r="A27" s="1116"/>
      <c r="B27" s="908" t="s">
        <v>1647</v>
      </c>
      <c r="C27" s="1129"/>
      <c r="D27" s="899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3"/>
      <c r="R27" s="900"/>
      <c r="S27" s="900"/>
      <c r="T27" s="912"/>
      <c r="U27" s="900"/>
      <c r="V27" s="900"/>
      <c r="W27" s="912"/>
      <c r="X27" s="912"/>
      <c r="Y27" s="912"/>
      <c r="Z27" s="912"/>
      <c r="AA27" s="912"/>
      <c r="AB27" s="912"/>
      <c r="AC27" s="912"/>
      <c r="AD27" s="912"/>
      <c r="AE27" s="899"/>
      <c r="AF27" s="899"/>
      <c r="AG27" s="911" t="s">
        <v>1651</v>
      </c>
      <c r="AH27" s="899"/>
    </row>
    <row r="28" spans="1:34">
      <c r="A28" s="1114"/>
      <c r="B28" s="1140"/>
      <c r="C28" s="1127">
        <v>42278</v>
      </c>
      <c r="D28" s="894" t="s">
        <v>1615</v>
      </c>
      <c r="E28" s="954" t="s">
        <v>1616</v>
      </c>
      <c r="F28" s="954" t="s">
        <v>1617</v>
      </c>
      <c r="G28" s="894" t="s">
        <v>1611</v>
      </c>
      <c r="H28" s="894" t="s">
        <v>1612</v>
      </c>
      <c r="I28" s="894" t="s">
        <v>1613</v>
      </c>
      <c r="J28" s="894" t="s">
        <v>1614</v>
      </c>
      <c r="K28" s="894" t="s">
        <v>1615</v>
      </c>
      <c r="L28" s="954" t="s">
        <v>1616</v>
      </c>
      <c r="M28" s="954" t="s">
        <v>1617</v>
      </c>
      <c r="N28" s="894" t="s">
        <v>1611</v>
      </c>
      <c r="O28" s="894" t="s">
        <v>1612</v>
      </c>
      <c r="P28" s="894" t="s">
        <v>1613</v>
      </c>
      <c r="Q28" s="894" t="s">
        <v>1614</v>
      </c>
      <c r="R28" s="894" t="s">
        <v>1615</v>
      </c>
      <c r="S28" s="954" t="s">
        <v>1616</v>
      </c>
      <c r="T28" s="954" t="s">
        <v>1617</v>
      </c>
      <c r="U28" s="894" t="s">
        <v>1611</v>
      </c>
      <c r="V28" s="894" t="s">
        <v>1612</v>
      </c>
      <c r="W28" s="894" t="s">
        <v>1613</v>
      </c>
      <c r="X28" s="894" t="s">
        <v>1614</v>
      </c>
      <c r="Y28" s="894" t="s">
        <v>1615</v>
      </c>
      <c r="Z28" s="954" t="s">
        <v>1616</v>
      </c>
      <c r="AA28" s="954" t="s">
        <v>1617</v>
      </c>
      <c r="AB28" s="894" t="s">
        <v>1611</v>
      </c>
      <c r="AC28" s="894" t="s">
        <v>1612</v>
      </c>
      <c r="AD28" s="894" t="s">
        <v>1613</v>
      </c>
      <c r="AE28" s="894" t="s">
        <v>1614</v>
      </c>
      <c r="AF28" s="894" t="s">
        <v>1615</v>
      </c>
      <c r="AG28" s="954" t="s">
        <v>1616</v>
      </c>
      <c r="AH28" s="954" t="s">
        <v>1617</v>
      </c>
    </row>
    <row r="29" spans="1:34">
      <c r="A29" s="1116"/>
      <c r="B29" s="1138"/>
      <c r="C29" s="1138"/>
      <c r="D29" s="895">
        <v>1</v>
      </c>
      <c r="E29" s="954">
        <v>2</v>
      </c>
      <c r="F29" s="954">
        <v>3</v>
      </c>
      <c r="G29" s="894">
        <v>4</v>
      </c>
      <c r="H29" s="894">
        <v>5</v>
      </c>
      <c r="I29" s="894">
        <v>6</v>
      </c>
      <c r="J29" s="894">
        <v>7</v>
      </c>
      <c r="K29" s="894">
        <v>8</v>
      </c>
      <c r="L29" s="954">
        <v>9</v>
      </c>
      <c r="M29" s="954">
        <v>10</v>
      </c>
      <c r="N29" s="894">
        <v>11</v>
      </c>
      <c r="O29" s="894">
        <v>12</v>
      </c>
      <c r="P29" s="894">
        <v>13</v>
      </c>
      <c r="Q29" s="894">
        <v>14</v>
      </c>
      <c r="R29" s="894">
        <v>15</v>
      </c>
      <c r="S29" s="954">
        <v>16</v>
      </c>
      <c r="T29" s="954">
        <v>17</v>
      </c>
      <c r="U29" s="894">
        <v>18</v>
      </c>
      <c r="V29" s="894">
        <v>19</v>
      </c>
      <c r="W29" s="894">
        <v>20</v>
      </c>
      <c r="X29" s="894">
        <v>21</v>
      </c>
      <c r="Y29" s="894">
        <v>22</v>
      </c>
      <c r="Z29" s="954">
        <v>23</v>
      </c>
      <c r="AA29" s="954">
        <v>24</v>
      </c>
      <c r="AB29" s="894">
        <v>25</v>
      </c>
      <c r="AC29" s="894">
        <v>26</v>
      </c>
      <c r="AD29" s="894">
        <v>27</v>
      </c>
      <c r="AE29" s="894">
        <v>28</v>
      </c>
      <c r="AF29" s="894">
        <v>29</v>
      </c>
      <c r="AG29" s="954">
        <v>30</v>
      </c>
      <c r="AH29" s="954">
        <v>31</v>
      </c>
    </row>
    <row r="30" spans="1:34">
      <c r="A30" s="1114">
        <v>8</v>
      </c>
      <c r="B30" s="908" t="s">
        <v>1609</v>
      </c>
      <c r="C30" s="1127">
        <v>42278</v>
      </c>
      <c r="D30" s="911" t="s">
        <v>1652</v>
      </c>
      <c r="E30" s="912"/>
      <c r="F30" s="912"/>
      <c r="G30" s="912"/>
      <c r="H30" s="900"/>
      <c r="I30" s="912"/>
      <c r="J30" s="912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08" t="s">
        <v>1622</v>
      </c>
      <c r="C31" s="1128"/>
      <c r="D31" s="913"/>
      <c r="E31" s="912"/>
      <c r="F31" s="912"/>
      <c r="G31" s="911" t="s">
        <v>1652</v>
      </c>
      <c r="H31" s="900"/>
      <c r="I31" s="900"/>
      <c r="J31" s="900"/>
      <c r="K31" s="912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08" t="s">
        <v>1623</v>
      </c>
      <c r="C32" s="1128"/>
      <c r="D32" s="913"/>
      <c r="E32" s="912"/>
      <c r="F32" s="912"/>
      <c r="G32" s="900"/>
      <c r="H32" s="911" t="s">
        <v>1652</v>
      </c>
      <c r="I32" s="900"/>
      <c r="J32" s="900"/>
      <c r="K32" s="912"/>
      <c r="L32" s="912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08" t="s">
        <v>1624</v>
      </c>
      <c r="C33" s="1128"/>
      <c r="D33" s="913"/>
      <c r="E33" s="912"/>
      <c r="F33" s="912"/>
      <c r="G33" s="912"/>
      <c r="H33" s="912"/>
      <c r="I33" s="911" t="s">
        <v>1652</v>
      </c>
      <c r="J33" s="900"/>
      <c r="K33" s="912"/>
      <c r="L33" s="912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08" t="s">
        <v>1625</v>
      </c>
      <c r="C34" s="1128"/>
      <c r="D34" s="912"/>
      <c r="E34" s="912"/>
      <c r="F34" s="912"/>
      <c r="G34" s="912"/>
      <c r="H34" s="912"/>
      <c r="I34" s="900"/>
      <c r="J34" s="911" t="s">
        <v>1652</v>
      </c>
      <c r="K34" s="912"/>
      <c r="L34" s="912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2"/>
      <c r="I35" s="912"/>
      <c r="J35" s="900"/>
      <c r="K35" s="911" t="s">
        <v>1652</v>
      </c>
      <c r="L35" s="900"/>
      <c r="M35" s="900"/>
      <c r="N35" s="900"/>
      <c r="O35" s="900"/>
      <c r="P35" s="900"/>
      <c r="Q35" s="900"/>
      <c r="R35" s="900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2"/>
      <c r="I36" s="912"/>
      <c r="J36" s="912"/>
      <c r="K36" s="913"/>
      <c r="L36" s="912"/>
      <c r="M36" s="912"/>
      <c r="N36" s="911" t="s">
        <v>1652</v>
      </c>
      <c r="O36" s="900"/>
      <c r="P36" s="912"/>
      <c r="Q36" s="912"/>
      <c r="R36" s="912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13"/>
      <c r="L37" s="912"/>
      <c r="M37" s="912"/>
      <c r="N37" s="900"/>
      <c r="O37" s="911" t="s">
        <v>1652</v>
      </c>
      <c r="P37" s="900"/>
      <c r="Q37" s="900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13"/>
      <c r="L38" s="900"/>
      <c r="M38" s="900"/>
      <c r="N38" s="900"/>
      <c r="O38" s="900"/>
      <c r="P38" s="911" t="s">
        <v>1652</v>
      </c>
      <c r="Q38" s="900"/>
      <c r="R38" s="900"/>
      <c r="S38" s="912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  <c r="O39" s="912"/>
      <c r="P39" s="912"/>
      <c r="Q39" s="911" t="s">
        <v>1652</v>
      </c>
      <c r="R39" s="900"/>
      <c r="S39" s="900"/>
      <c r="T39" s="913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  <c r="O40" s="912"/>
      <c r="P40" s="912"/>
      <c r="Q40" s="900"/>
      <c r="R40" s="911" t="s">
        <v>1652</v>
      </c>
      <c r="S40" s="900"/>
      <c r="T40" s="900"/>
      <c r="U40" s="900"/>
      <c r="V40" s="900"/>
      <c r="W40" s="900"/>
      <c r="X40" s="900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2"/>
      <c r="P41" s="912"/>
      <c r="Q41" s="912"/>
      <c r="R41" s="900"/>
      <c r="S41" s="900"/>
      <c r="T41" s="900"/>
      <c r="U41" s="911" t="s">
        <v>1652</v>
      </c>
      <c r="V41" s="900"/>
      <c r="W41" s="912"/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2"/>
      <c r="P42" s="912"/>
      <c r="Q42" s="912"/>
      <c r="R42" s="900"/>
      <c r="S42" s="900"/>
      <c r="T42" s="900"/>
      <c r="U42" s="912"/>
      <c r="V42" s="911" t="s">
        <v>1652</v>
      </c>
      <c r="W42" s="912"/>
      <c r="X42" s="912"/>
      <c r="Y42" s="912"/>
      <c r="Z42" s="912"/>
      <c r="AA42" s="912"/>
      <c r="AB42" s="912"/>
      <c r="AC42" s="912"/>
      <c r="AD42" s="912"/>
      <c r="AE42" s="912"/>
      <c r="AF42" s="912"/>
      <c r="AG42" s="912"/>
      <c r="AH42" s="912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2"/>
      <c r="P43" s="912"/>
      <c r="Q43" s="912"/>
      <c r="R43" s="900"/>
      <c r="S43" s="900"/>
      <c r="T43" s="900"/>
      <c r="U43" s="912"/>
      <c r="V43" s="900"/>
      <c r="W43" s="911" t="s">
        <v>1652</v>
      </c>
      <c r="X43" s="912"/>
      <c r="Y43" s="912"/>
      <c r="Z43" s="912"/>
      <c r="AA43" s="912"/>
      <c r="AB43" s="912"/>
      <c r="AC43" s="912"/>
      <c r="AD43" s="912"/>
      <c r="AE43" s="912"/>
      <c r="AF43" s="912"/>
      <c r="AG43" s="912"/>
      <c r="AH43" s="912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2"/>
      <c r="P44" s="912"/>
      <c r="Q44" s="912"/>
      <c r="R44" s="900"/>
      <c r="S44" s="900"/>
      <c r="T44" s="900"/>
      <c r="U44" s="912"/>
      <c r="V44" s="900"/>
      <c r="W44" s="912"/>
      <c r="X44" s="911" t="s">
        <v>1652</v>
      </c>
      <c r="Y44" s="912"/>
      <c r="Z44" s="912"/>
      <c r="AA44" s="912"/>
      <c r="AB44" s="912"/>
      <c r="AC44" s="912"/>
      <c r="AD44" s="912"/>
      <c r="AE44" s="912"/>
      <c r="AF44" s="912"/>
      <c r="AG44" s="912"/>
      <c r="AH44" s="912"/>
    </row>
    <row r="45" spans="1:34">
      <c r="A45" s="1115"/>
      <c r="B45" s="908" t="s">
        <v>1646</v>
      </c>
      <c r="C45" s="1128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12"/>
      <c r="S45" s="900"/>
      <c r="T45" s="900"/>
      <c r="U45" s="913"/>
      <c r="V45" s="900"/>
      <c r="W45" s="912"/>
      <c r="X45" s="912"/>
      <c r="Y45" s="911" t="s">
        <v>1652</v>
      </c>
      <c r="Z45" s="912"/>
      <c r="AA45" s="912"/>
      <c r="AB45" s="912"/>
      <c r="AC45" s="912"/>
      <c r="AD45" s="912"/>
      <c r="AE45" s="912"/>
      <c r="AF45" s="912"/>
      <c r="AG45" s="912"/>
      <c r="AH45" s="912"/>
    </row>
    <row r="46" spans="1:34">
      <c r="A46" s="1116"/>
      <c r="B46" s="908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00"/>
      <c r="T46" s="900"/>
      <c r="U46" s="913"/>
      <c r="V46" s="900"/>
      <c r="W46" s="912"/>
      <c r="X46" s="912"/>
      <c r="Y46" s="912"/>
      <c r="Z46" s="912"/>
      <c r="AA46" s="912"/>
      <c r="AB46" s="911" t="s">
        <v>1652</v>
      </c>
      <c r="AC46" s="912"/>
      <c r="AD46" s="912"/>
      <c r="AE46" s="912"/>
      <c r="AF46" s="912"/>
      <c r="AG46" s="912"/>
      <c r="AH46" s="912"/>
    </row>
    <row r="47" spans="1:34">
      <c r="B47" s="247" t="s">
        <v>1687</v>
      </c>
      <c r="C47" s="896"/>
    </row>
    <row r="48" spans="1:34">
      <c r="B48" s="247"/>
      <c r="C48" s="896"/>
    </row>
    <row r="49" spans="1:38">
      <c r="B49" s="247"/>
      <c r="C49" s="896"/>
    </row>
    <row r="50" spans="1:38">
      <c r="B50" s="247"/>
      <c r="C50" s="896"/>
    </row>
    <row r="51" spans="1:38" ht="18">
      <c r="A51" s="1118" t="s">
        <v>3</v>
      </c>
      <c r="B51" s="1118"/>
      <c r="C51" s="1118"/>
      <c r="D51" s="1118"/>
      <c r="E51" s="1118"/>
      <c r="F51" s="1118"/>
      <c r="G51" s="1118"/>
      <c r="H51" s="1118"/>
      <c r="I51" s="1118"/>
      <c r="J51" s="1118"/>
      <c r="K51" s="1118"/>
      <c r="L51" s="1118"/>
      <c r="M51" s="1118"/>
      <c r="N51" s="1118"/>
      <c r="O51" s="1118"/>
      <c r="P51" s="1118"/>
      <c r="Q51" s="1118"/>
      <c r="R51" s="1118"/>
      <c r="S51" s="1118"/>
      <c r="T51" s="1118"/>
      <c r="U51" s="1118"/>
      <c r="V51" s="1118"/>
      <c r="W51" s="1118"/>
      <c r="X51" s="1118"/>
      <c r="Y51" s="1118"/>
      <c r="Z51" s="1118"/>
      <c r="AA51" s="1118"/>
      <c r="AB51" s="1118"/>
      <c r="AC51" s="1118"/>
      <c r="AD51" s="1118"/>
      <c r="AE51" s="1118"/>
      <c r="AF51" s="1118"/>
      <c r="AG51" s="1118"/>
      <c r="AH51" s="1118"/>
    </row>
    <row r="52" spans="1:38" ht="18">
      <c r="A52" s="1118" t="s">
        <v>1586</v>
      </c>
      <c r="B52" s="1118"/>
      <c r="C52" s="1118"/>
      <c r="D52" s="1118"/>
      <c r="E52" s="1118"/>
      <c r="F52" s="1118"/>
      <c r="G52" s="1118"/>
      <c r="H52" s="1118"/>
      <c r="I52" s="1118"/>
      <c r="J52" s="1118"/>
      <c r="K52" s="1118"/>
      <c r="L52" s="1118"/>
      <c r="M52" s="1118"/>
      <c r="N52" s="1118"/>
      <c r="O52" s="1118"/>
      <c r="P52" s="1118"/>
      <c r="Q52" s="1118"/>
      <c r="R52" s="1118"/>
      <c r="S52" s="1118"/>
      <c r="T52" s="1118"/>
      <c r="U52" s="1118"/>
      <c r="V52" s="1118"/>
      <c r="W52" s="1118"/>
      <c r="X52" s="1118"/>
      <c r="Y52" s="1118"/>
      <c r="Z52" s="1118"/>
      <c r="AA52" s="1118"/>
      <c r="AB52" s="1118"/>
      <c r="AC52" s="1118"/>
      <c r="AD52" s="1118"/>
      <c r="AE52" s="1118"/>
      <c r="AF52" s="1118"/>
      <c r="AG52" s="1118"/>
      <c r="AH52" s="1118"/>
    </row>
    <row r="53" spans="1:38" ht="18">
      <c r="A53" s="1118" t="s">
        <v>1666</v>
      </c>
      <c r="B53" s="1118"/>
      <c r="C53" s="1118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18"/>
      <c r="O53" s="1118"/>
      <c r="P53" s="1118"/>
      <c r="Q53" s="1118"/>
      <c r="R53" s="1118"/>
      <c r="S53" s="1118"/>
      <c r="T53" s="1118"/>
      <c r="U53" s="1118"/>
      <c r="V53" s="1118"/>
      <c r="W53" s="1118"/>
      <c r="X53" s="1118"/>
      <c r="Y53" s="1118"/>
      <c r="Z53" s="1118"/>
      <c r="AA53" s="1118"/>
      <c r="AB53" s="1118"/>
      <c r="AC53" s="1118"/>
      <c r="AD53" s="1118"/>
      <c r="AE53" s="1118"/>
      <c r="AF53" s="1118"/>
      <c r="AG53" s="1118"/>
      <c r="AH53" s="1118"/>
    </row>
    <row r="54" spans="1:38" ht="18">
      <c r="A54" s="1118" t="s">
        <v>1587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8" ht="18">
      <c r="A55" s="1118" t="s">
        <v>1667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8" ht="18">
      <c r="A56" s="890" t="s">
        <v>1608</v>
      </c>
      <c r="B56" s="890"/>
    </row>
    <row r="57" spans="1:38" s="966" customFormat="1" ht="18">
      <c r="A57" s="967" t="s">
        <v>1679</v>
      </c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  <c r="M57" s="965"/>
      <c r="N57" s="965"/>
      <c r="O57" s="965"/>
      <c r="P57" s="965"/>
      <c r="Q57" s="965"/>
      <c r="R57" s="965"/>
      <c r="S57" s="965"/>
      <c r="T57" s="965"/>
      <c r="U57" s="965"/>
      <c r="V57" s="965"/>
      <c r="W57" s="965"/>
      <c r="X57" s="965"/>
      <c r="Y57" s="965"/>
      <c r="Z57" s="965"/>
      <c r="AA57" s="965"/>
      <c r="AB57" s="965"/>
      <c r="AC57" s="965"/>
      <c r="AD57" s="965"/>
      <c r="AE57" s="965"/>
      <c r="AF57" s="965"/>
      <c r="AG57" s="965"/>
      <c r="AH57" s="965"/>
    </row>
    <row r="58" spans="1:38">
      <c r="A58" s="1277" t="s">
        <v>129</v>
      </c>
      <c r="B58" s="1280" t="s">
        <v>1610</v>
      </c>
      <c r="C58" s="969" t="s">
        <v>1618</v>
      </c>
      <c r="D58" s="1276" t="s">
        <v>1619</v>
      </c>
      <c r="E58" s="1276"/>
      <c r="F58" s="1276"/>
      <c r="G58" s="1276"/>
      <c r="H58" s="1276"/>
      <c r="I58" s="1276"/>
      <c r="J58" s="1276"/>
      <c r="K58" s="1276"/>
      <c r="L58" s="1276"/>
      <c r="M58" s="1276"/>
      <c r="N58" s="1276"/>
      <c r="O58" s="1276"/>
      <c r="P58" s="1276"/>
      <c r="Q58" s="1276"/>
      <c r="R58" s="1276"/>
      <c r="S58" s="1276"/>
      <c r="T58" s="1276"/>
      <c r="U58" s="1276"/>
      <c r="V58" s="1276"/>
      <c r="W58" s="1276"/>
      <c r="X58" s="1276"/>
      <c r="Y58" s="1276"/>
      <c r="Z58" s="1276"/>
      <c r="AA58" s="1276"/>
      <c r="AB58" s="1276"/>
      <c r="AC58" s="1276"/>
      <c r="AD58" s="1276"/>
      <c r="AE58" s="1276"/>
      <c r="AF58" s="1276"/>
      <c r="AG58" s="1276"/>
      <c r="AH58" s="1276"/>
    </row>
    <row r="59" spans="1:38" ht="15" customHeight="1">
      <c r="A59" s="1278"/>
      <c r="B59" s="1281"/>
      <c r="C59" s="1141">
        <v>42248</v>
      </c>
      <c r="D59" s="894" t="s">
        <v>1613</v>
      </c>
      <c r="E59" s="894" t="s">
        <v>1614</v>
      </c>
      <c r="F59" s="894" t="s">
        <v>1615</v>
      </c>
      <c r="G59" s="954" t="s">
        <v>1616</v>
      </c>
      <c r="H59" s="954" t="s">
        <v>1617</v>
      </c>
      <c r="I59" s="894" t="s">
        <v>1611</v>
      </c>
      <c r="J59" s="894" t="s">
        <v>1612</v>
      </c>
      <c r="K59" s="894" t="s">
        <v>1613</v>
      </c>
      <c r="L59" s="894" t="s">
        <v>1614</v>
      </c>
      <c r="M59" s="894" t="s">
        <v>1615</v>
      </c>
      <c r="N59" s="954" t="s">
        <v>1616</v>
      </c>
      <c r="O59" s="954" t="s">
        <v>1617</v>
      </c>
      <c r="P59" s="894" t="s">
        <v>1611</v>
      </c>
      <c r="Q59" s="894" t="s">
        <v>1612</v>
      </c>
      <c r="R59" s="894" t="s">
        <v>1613</v>
      </c>
      <c r="S59" s="894" t="s">
        <v>1614</v>
      </c>
      <c r="T59" s="894" t="s">
        <v>1615</v>
      </c>
      <c r="U59" s="954" t="s">
        <v>1616</v>
      </c>
      <c r="V59" s="954" t="s">
        <v>1617</v>
      </c>
      <c r="W59" s="894" t="s">
        <v>1611</v>
      </c>
      <c r="X59" s="894" t="s">
        <v>1612</v>
      </c>
      <c r="Y59" s="894" t="s">
        <v>1613</v>
      </c>
      <c r="Z59" s="894" t="s">
        <v>1614</v>
      </c>
      <c r="AA59" s="954" t="s">
        <v>1615</v>
      </c>
      <c r="AB59" s="954" t="s">
        <v>1616</v>
      </c>
      <c r="AC59" s="954" t="s">
        <v>1617</v>
      </c>
      <c r="AD59" s="894" t="s">
        <v>1611</v>
      </c>
      <c r="AE59" s="894" t="s">
        <v>1612</v>
      </c>
      <c r="AF59" s="894" t="s">
        <v>1613</v>
      </c>
      <c r="AG59" s="894" t="s">
        <v>1614</v>
      </c>
      <c r="AH59" s="894"/>
      <c r="AI59" s="893"/>
      <c r="AJ59" s="893"/>
      <c r="AK59" s="893"/>
      <c r="AL59" s="893"/>
    </row>
    <row r="60" spans="1:38" ht="15" customHeight="1">
      <c r="A60" s="1279"/>
      <c r="B60" s="1282"/>
      <c r="C60" s="1142"/>
      <c r="D60" s="895">
        <v>1</v>
      </c>
      <c r="E60" s="894">
        <v>2</v>
      </c>
      <c r="F60" s="894">
        <v>3</v>
      </c>
      <c r="G60" s="954">
        <v>4</v>
      </c>
      <c r="H60" s="954">
        <v>5</v>
      </c>
      <c r="I60" s="894">
        <v>6</v>
      </c>
      <c r="J60" s="894">
        <v>7</v>
      </c>
      <c r="K60" s="894">
        <v>8</v>
      </c>
      <c r="L60" s="894">
        <v>9</v>
      </c>
      <c r="M60" s="894">
        <v>10</v>
      </c>
      <c r="N60" s="954">
        <v>11</v>
      </c>
      <c r="O60" s="954">
        <v>12</v>
      </c>
      <c r="P60" s="894">
        <v>13</v>
      </c>
      <c r="Q60" s="894">
        <v>14</v>
      </c>
      <c r="R60" s="894">
        <v>15</v>
      </c>
      <c r="S60" s="894">
        <v>16</v>
      </c>
      <c r="T60" s="894">
        <v>17</v>
      </c>
      <c r="U60" s="954">
        <v>18</v>
      </c>
      <c r="V60" s="954">
        <v>19</v>
      </c>
      <c r="W60" s="894">
        <v>20</v>
      </c>
      <c r="X60" s="894">
        <v>21</v>
      </c>
      <c r="Y60" s="894">
        <v>22</v>
      </c>
      <c r="Z60" s="894">
        <v>23</v>
      </c>
      <c r="AA60" s="954">
        <v>24</v>
      </c>
      <c r="AB60" s="954">
        <v>25</v>
      </c>
      <c r="AC60" s="954">
        <v>26</v>
      </c>
      <c r="AD60" s="894">
        <v>27</v>
      </c>
      <c r="AE60" s="894">
        <v>28</v>
      </c>
      <c r="AF60" s="894">
        <v>29</v>
      </c>
      <c r="AG60" s="894">
        <v>30</v>
      </c>
      <c r="AH60" s="894"/>
      <c r="AI60" s="893"/>
      <c r="AJ60" s="893"/>
      <c r="AK60" s="893"/>
      <c r="AL60" s="893"/>
    </row>
    <row r="61" spans="1:38">
      <c r="A61" s="1114">
        <v>7</v>
      </c>
      <c r="B61" s="908" t="s">
        <v>1609</v>
      </c>
      <c r="C61" s="1127">
        <v>42248</v>
      </c>
      <c r="D61" s="911" t="s">
        <v>1651</v>
      </c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98"/>
      <c r="AF61" s="898"/>
      <c r="AG61" s="898"/>
      <c r="AH61" s="898"/>
    </row>
    <row r="62" spans="1:38">
      <c r="A62" s="1115"/>
      <c r="B62" s="908" t="s">
        <v>1622</v>
      </c>
      <c r="C62" s="1128"/>
      <c r="D62" s="907"/>
      <c r="E62" s="911" t="s">
        <v>1651</v>
      </c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98"/>
      <c r="AF62" s="898"/>
      <c r="AG62" s="898"/>
      <c r="AH62" s="898"/>
    </row>
    <row r="63" spans="1:38">
      <c r="A63" s="1115"/>
      <c r="B63" s="908" t="s">
        <v>1623</v>
      </c>
      <c r="C63" s="1128"/>
      <c r="D63" s="907"/>
      <c r="E63" s="900"/>
      <c r="F63" s="911" t="s">
        <v>1651</v>
      </c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98"/>
      <c r="AF63" s="898"/>
      <c r="AG63" s="898"/>
      <c r="AH63" s="898"/>
      <c r="AI63" s="661"/>
      <c r="AJ63" s="661"/>
      <c r="AK63" s="661"/>
      <c r="AL63" s="661"/>
    </row>
    <row r="64" spans="1:38">
      <c r="A64" s="1115"/>
      <c r="B64" s="908" t="s">
        <v>1624</v>
      </c>
      <c r="C64" s="1128"/>
      <c r="D64" s="907"/>
      <c r="E64" s="900"/>
      <c r="F64" s="913"/>
      <c r="G64" s="900"/>
      <c r="H64" s="900"/>
      <c r="I64" s="911" t="s">
        <v>1651</v>
      </c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98"/>
      <c r="AF64" s="898"/>
      <c r="AG64" s="898"/>
      <c r="AH64" s="898"/>
      <c r="AI64" s="661"/>
      <c r="AJ64" s="661"/>
      <c r="AK64" s="661"/>
      <c r="AL64" s="661"/>
    </row>
    <row r="65" spans="1:38">
      <c r="A65" s="1115"/>
      <c r="B65" s="908" t="s">
        <v>1625</v>
      </c>
      <c r="C65" s="1128"/>
      <c r="D65" s="907"/>
      <c r="E65" s="900"/>
      <c r="F65" s="912"/>
      <c r="G65" s="912"/>
      <c r="H65" s="912"/>
      <c r="I65" s="900"/>
      <c r="J65" s="911" t="s">
        <v>1651</v>
      </c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98"/>
      <c r="AF65" s="898"/>
      <c r="AG65" s="898"/>
      <c r="AH65" s="898"/>
      <c r="AI65" s="661"/>
      <c r="AJ65" s="661"/>
      <c r="AK65" s="661"/>
      <c r="AL65" s="661"/>
    </row>
    <row r="66" spans="1:38">
      <c r="A66" s="1115"/>
      <c r="B66" s="908" t="s">
        <v>1626</v>
      </c>
      <c r="C66" s="1128"/>
      <c r="D66" s="907"/>
      <c r="E66" s="900"/>
      <c r="F66" s="900"/>
      <c r="G66" s="900"/>
      <c r="H66" s="900"/>
      <c r="I66" s="912"/>
      <c r="J66" s="913"/>
      <c r="K66" s="911" t="s">
        <v>1651</v>
      </c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98"/>
      <c r="AF66" s="898"/>
      <c r="AG66" s="898"/>
      <c r="AH66" s="898"/>
    </row>
    <row r="67" spans="1:38">
      <c r="A67" s="1115"/>
      <c r="B67" s="908" t="s">
        <v>1627</v>
      </c>
      <c r="C67" s="1128"/>
      <c r="D67" s="899"/>
      <c r="E67" s="912"/>
      <c r="F67" s="912"/>
      <c r="G67" s="912"/>
      <c r="H67" s="912"/>
      <c r="I67" s="912"/>
      <c r="J67" s="913"/>
      <c r="K67" s="900"/>
      <c r="L67" s="911" t="s">
        <v>1651</v>
      </c>
      <c r="M67" s="900"/>
      <c r="N67" s="900"/>
      <c r="O67" s="900"/>
      <c r="P67" s="900"/>
      <c r="Q67" s="900"/>
      <c r="R67" s="912"/>
      <c r="S67" s="912"/>
      <c r="T67" s="912"/>
      <c r="U67" s="912"/>
      <c r="V67" s="912"/>
      <c r="W67" s="912"/>
      <c r="X67" s="912"/>
      <c r="Y67" s="912"/>
      <c r="Z67" s="912"/>
      <c r="AA67" s="912"/>
      <c r="AB67" s="912"/>
      <c r="AC67" s="912"/>
      <c r="AD67" s="912"/>
      <c r="AE67" s="899"/>
      <c r="AF67" s="899"/>
      <c r="AG67" s="899"/>
      <c r="AH67" s="899"/>
    </row>
    <row r="68" spans="1:38">
      <c r="A68" s="1115"/>
      <c r="B68" s="908" t="s">
        <v>1628</v>
      </c>
      <c r="C68" s="1128"/>
      <c r="D68" s="900"/>
      <c r="E68" s="900"/>
      <c r="F68" s="900"/>
      <c r="G68" s="900"/>
      <c r="H68" s="900"/>
      <c r="I68" s="900"/>
      <c r="J68" s="913"/>
      <c r="K68" s="900"/>
      <c r="L68" s="900"/>
      <c r="M68" s="911" t="s">
        <v>1651</v>
      </c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</row>
    <row r="69" spans="1:38">
      <c r="A69" s="1115"/>
      <c r="B69" s="908" t="s">
        <v>1629</v>
      </c>
      <c r="C69" s="1128"/>
      <c r="D69" s="899"/>
      <c r="E69" s="912"/>
      <c r="F69" s="912"/>
      <c r="G69" s="912"/>
      <c r="H69" s="912"/>
      <c r="I69" s="912"/>
      <c r="J69" s="912"/>
      <c r="K69" s="912"/>
      <c r="L69" s="912"/>
      <c r="M69" s="913"/>
      <c r="N69" s="900"/>
      <c r="O69" s="900"/>
      <c r="P69" s="911" t="s">
        <v>1651</v>
      </c>
      <c r="Q69" s="900"/>
      <c r="R69" s="912"/>
      <c r="S69" s="912"/>
      <c r="T69" s="912"/>
      <c r="U69" s="912"/>
      <c r="V69" s="912"/>
      <c r="W69" s="912"/>
      <c r="X69" s="912"/>
      <c r="Y69" s="912"/>
      <c r="Z69" s="912"/>
      <c r="AA69" s="912"/>
      <c r="AB69" s="912"/>
      <c r="AC69" s="912"/>
      <c r="AD69" s="912"/>
      <c r="AE69" s="899"/>
      <c r="AF69" s="899"/>
      <c r="AG69" s="899"/>
      <c r="AH69" s="899"/>
    </row>
    <row r="70" spans="1:38">
      <c r="A70" s="1115"/>
      <c r="B70" s="908" t="s">
        <v>1630</v>
      </c>
      <c r="C70" s="1128"/>
      <c r="D70" s="899"/>
      <c r="E70" s="912"/>
      <c r="F70" s="912"/>
      <c r="G70" s="912"/>
      <c r="H70" s="912"/>
      <c r="I70" s="912"/>
      <c r="J70" s="912"/>
      <c r="K70" s="912"/>
      <c r="L70" s="912"/>
      <c r="M70" s="912"/>
      <c r="N70" s="912"/>
      <c r="O70" s="912"/>
      <c r="P70" s="900"/>
      <c r="Q70" s="911" t="s">
        <v>1651</v>
      </c>
      <c r="R70" s="900"/>
      <c r="S70" s="900"/>
      <c r="T70" s="900"/>
      <c r="U70" s="912"/>
      <c r="V70" s="912"/>
      <c r="W70" s="912"/>
      <c r="X70" s="912"/>
      <c r="Y70" s="912"/>
      <c r="Z70" s="912"/>
      <c r="AA70" s="912"/>
      <c r="AB70" s="912"/>
      <c r="AC70" s="912"/>
      <c r="AD70" s="912"/>
      <c r="AE70" s="899"/>
      <c r="AF70" s="899"/>
      <c r="AG70" s="899"/>
      <c r="AH70" s="899"/>
    </row>
    <row r="71" spans="1:38">
      <c r="A71" s="1115"/>
      <c r="B71" s="908" t="s">
        <v>1631</v>
      </c>
      <c r="C71" s="1128"/>
      <c r="D71" s="899"/>
      <c r="E71" s="912"/>
      <c r="F71" s="912"/>
      <c r="G71" s="912"/>
      <c r="H71" s="912"/>
      <c r="I71" s="912"/>
      <c r="J71" s="912"/>
      <c r="K71" s="912"/>
      <c r="L71" s="912"/>
      <c r="M71" s="900"/>
      <c r="N71" s="900"/>
      <c r="O71" s="900"/>
      <c r="P71" s="912"/>
      <c r="Q71" s="913"/>
      <c r="R71" s="911" t="s">
        <v>1651</v>
      </c>
      <c r="S71" s="900"/>
      <c r="T71" s="912"/>
      <c r="U71" s="912"/>
      <c r="V71" s="900"/>
      <c r="W71" s="912"/>
      <c r="X71" s="912"/>
      <c r="Y71" s="912"/>
      <c r="Z71" s="912"/>
      <c r="AA71" s="912"/>
      <c r="AB71" s="912"/>
      <c r="AC71" s="912"/>
      <c r="AD71" s="912"/>
      <c r="AE71" s="899"/>
      <c r="AF71" s="899"/>
      <c r="AG71" s="899"/>
      <c r="AH71" s="899"/>
    </row>
    <row r="72" spans="1:38">
      <c r="A72" s="1115"/>
      <c r="B72" s="908" t="s">
        <v>1632</v>
      </c>
      <c r="C72" s="1128"/>
      <c r="D72" s="900"/>
      <c r="E72" s="900"/>
      <c r="F72" s="900"/>
      <c r="G72" s="900"/>
      <c r="H72" s="900"/>
      <c r="I72" s="900"/>
      <c r="J72" s="900"/>
      <c r="K72" s="900"/>
      <c r="L72" s="900"/>
      <c r="M72" s="912"/>
      <c r="N72" s="912"/>
      <c r="O72" s="912"/>
      <c r="P72" s="912"/>
      <c r="Q72" s="913"/>
      <c r="R72" s="900"/>
      <c r="S72" s="911" t="s">
        <v>1651</v>
      </c>
      <c r="T72" s="912"/>
      <c r="U72" s="912"/>
      <c r="V72" s="900"/>
      <c r="W72" s="900"/>
      <c r="X72" s="900"/>
      <c r="Y72" s="900"/>
      <c r="Z72" s="900"/>
      <c r="AA72" s="900"/>
      <c r="AB72" s="900"/>
      <c r="AC72" s="900"/>
      <c r="AD72" s="900"/>
      <c r="AE72" s="900"/>
      <c r="AF72" s="900"/>
      <c r="AG72" s="900"/>
      <c r="AH72" s="900"/>
    </row>
    <row r="73" spans="1:38">
      <c r="A73" s="1115"/>
      <c r="B73" s="908" t="s">
        <v>1633</v>
      </c>
      <c r="C73" s="1128"/>
      <c r="D73" s="900"/>
      <c r="E73" s="900"/>
      <c r="F73" s="900"/>
      <c r="G73" s="900"/>
      <c r="H73" s="900"/>
      <c r="I73" s="900"/>
      <c r="J73" s="900"/>
      <c r="K73" s="900"/>
      <c r="L73" s="900"/>
      <c r="M73" s="912"/>
      <c r="N73" s="912"/>
      <c r="O73" s="912"/>
      <c r="P73" s="912"/>
      <c r="Q73" s="913"/>
      <c r="R73" s="900"/>
      <c r="S73" s="900"/>
      <c r="T73" s="911" t="s">
        <v>1651</v>
      </c>
      <c r="U73" s="912"/>
      <c r="V73" s="900"/>
      <c r="W73" s="900"/>
      <c r="X73" s="900"/>
      <c r="Y73" s="900"/>
      <c r="Z73" s="900"/>
      <c r="AA73" s="900"/>
      <c r="AB73" s="900"/>
      <c r="AC73" s="900"/>
      <c r="AD73" s="900"/>
      <c r="AE73" s="900"/>
      <c r="AF73" s="900"/>
      <c r="AG73" s="900"/>
      <c r="AH73" s="900"/>
    </row>
    <row r="74" spans="1:38">
      <c r="A74" s="1115"/>
      <c r="B74" s="908" t="s">
        <v>1644</v>
      </c>
      <c r="C74" s="1128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2"/>
      <c r="Q74" s="913"/>
      <c r="R74" s="900"/>
      <c r="S74" s="900"/>
      <c r="T74" s="900"/>
      <c r="U74" s="912"/>
      <c r="V74" s="900"/>
      <c r="W74" s="911" t="s">
        <v>1651</v>
      </c>
      <c r="X74" s="900"/>
      <c r="Y74" s="900"/>
      <c r="Z74" s="900"/>
      <c r="AA74" s="900"/>
      <c r="AB74" s="900"/>
      <c r="AC74" s="900"/>
      <c r="AD74" s="900"/>
      <c r="AE74" s="900"/>
      <c r="AF74" s="900"/>
      <c r="AG74" s="900"/>
      <c r="AH74" s="900"/>
    </row>
    <row r="75" spans="1:38">
      <c r="A75" s="1115"/>
      <c r="B75" s="908" t="s">
        <v>1645</v>
      </c>
      <c r="C75" s="1128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12"/>
      <c r="Q75" s="913"/>
      <c r="R75" s="900"/>
      <c r="S75" s="900"/>
      <c r="T75" s="900"/>
      <c r="U75" s="912"/>
      <c r="V75" s="900"/>
      <c r="W75" s="900"/>
      <c r="X75" s="911" t="s">
        <v>1651</v>
      </c>
      <c r="Y75" s="900"/>
      <c r="Z75" s="900"/>
      <c r="AA75" s="900"/>
      <c r="AB75" s="900"/>
      <c r="AC75" s="900"/>
      <c r="AD75" s="900"/>
      <c r="AE75" s="900"/>
      <c r="AF75" s="900"/>
      <c r="AG75" s="900"/>
      <c r="AH75" s="900"/>
    </row>
    <row r="76" spans="1:38">
      <c r="A76" s="1115"/>
      <c r="B76" s="908" t="s">
        <v>1646</v>
      </c>
      <c r="C76" s="1128"/>
      <c r="D76" s="899"/>
      <c r="E76" s="912"/>
      <c r="F76" s="912"/>
      <c r="G76" s="912"/>
      <c r="H76" s="912"/>
      <c r="I76" s="912"/>
      <c r="J76" s="912"/>
      <c r="K76" s="912"/>
      <c r="L76" s="912"/>
      <c r="M76" s="912"/>
      <c r="N76" s="912"/>
      <c r="O76" s="912"/>
      <c r="P76" s="912"/>
      <c r="Q76" s="913"/>
      <c r="R76" s="900"/>
      <c r="S76" s="900"/>
      <c r="T76" s="912"/>
      <c r="U76" s="900"/>
      <c r="V76" s="900"/>
      <c r="W76" s="912"/>
      <c r="X76" s="912"/>
      <c r="Y76" s="912"/>
      <c r="Z76" s="912"/>
      <c r="AA76" s="912"/>
      <c r="AB76" s="912"/>
      <c r="AC76" s="912"/>
      <c r="AD76" s="912"/>
      <c r="AE76" s="911" t="s">
        <v>1651</v>
      </c>
      <c r="AF76" s="900"/>
      <c r="AG76" s="899"/>
      <c r="AH76" s="899"/>
    </row>
    <row r="77" spans="1:38">
      <c r="A77" s="1116"/>
      <c r="B77" s="908" t="s">
        <v>1647</v>
      </c>
      <c r="C77" s="1129"/>
      <c r="D77" s="899"/>
      <c r="E77" s="912"/>
      <c r="F77" s="912"/>
      <c r="G77" s="912"/>
      <c r="H77" s="912"/>
      <c r="I77" s="912"/>
      <c r="J77" s="912"/>
      <c r="K77" s="912"/>
      <c r="L77" s="912"/>
      <c r="M77" s="912"/>
      <c r="N77" s="912"/>
      <c r="O77" s="912"/>
      <c r="P77" s="912"/>
      <c r="Q77" s="913"/>
      <c r="R77" s="900"/>
      <c r="S77" s="900"/>
      <c r="T77" s="912"/>
      <c r="U77" s="900"/>
      <c r="V77" s="900"/>
      <c r="W77" s="912"/>
      <c r="X77" s="912"/>
      <c r="Y77" s="912"/>
      <c r="Z77" s="912"/>
      <c r="AA77" s="912"/>
      <c r="AB77" s="912"/>
      <c r="AC77" s="912"/>
      <c r="AD77" s="912"/>
      <c r="AE77" s="899"/>
      <c r="AF77" s="911" t="s">
        <v>1651</v>
      </c>
      <c r="AG77" s="899"/>
      <c r="AH77" s="899"/>
    </row>
    <row r="78" spans="1:38">
      <c r="A78" s="1114"/>
      <c r="B78" s="1140"/>
      <c r="C78" s="1127">
        <v>42278</v>
      </c>
      <c r="D78" s="894" t="s">
        <v>1615</v>
      </c>
      <c r="E78" s="954" t="s">
        <v>1616</v>
      </c>
      <c r="F78" s="954" t="s">
        <v>1617</v>
      </c>
      <c r="G78" s="894" t="s">
        <v>1611</v>
      </c>
      <c r="H78" s="894" t="s">
        <v>1612</v>
      </c>
      <c r="I78" s="894" t="s">
        <v>1613</v>
      </c>
      <c r="J78" s="894" t="s">
        <v>1614</v>
      </c>
      <c r="K78" s="894" t="s">
        <v>1615</v>
      </c>
      <c r="L78" s="954" t="s">
        <v>1616</v>
      </c>
      <c r="M78" s="954" t="s">
        <v>1617</v>
      </c>
      <c r="N78" s="894" t="s">
        <v>1611</v>
      </c>
      <c r="O78" s="894" t="s">
        <v>1612</v>
      </c>
      <c r="P78" s="894" t="s">
        <v>1613</v>
      </c>
      <c r="Q78" s="894" t="s">
        <v>1614</v>
      </c>
      <c r="R78" s="894" t="s">
        <v>1615</v>
      </c>
      <c r="S78" s="954" t="s">
        <v>1616</v>
      </c>
      <c r="T78" s="954" t="s">
        <v>1617</v>
      </c>
      <c r="U78" s="894" t="s">
        <v>1611</v>
      </c>
      <c r="V78" s="894" t="s">
        <v>1612</v>
      </c>
      <c r="W78" s="894" t="s">
        <v>1613</v>
      </c>
      <c r="X78" s="894" t="s">
        <v>1614</v>
      </c>
      <c r="Y78" s="894" t="s">
        <v>1615</v>
      </c>
      <c r="Z78" s="954" t="s">
        <v>1616</v>
      </c>
      <c r="AA78" s="954" t="s">
        <v>1617</v>
      </c>
      <c r="AB78" s="894" t="s">
        <v>1611</v>
      </c>
      <c r="AC78" s="894" t="s">
        <v>1612</v>
      </c>
      <c r="AD78" s="894" t="s">
        <v>1613</v>
      </c>
      <c r="AE78" s="894" t="s">
        <v>1614</v>
      </c>
      <c r="AF78" s="894" t="s">
        <v>1615</v>
      </c>
      <c r="AG78" s="954" t="s">
        <v>1616</v>
      </c>
      <c r="AH78" s="954" t="s">
        <v>1617</v>
      </c>
    </row>
    <row r="79" spans="1:38">
      <c r="A79" s="1116"/>
      <c r="B79" s="1138"/>
      <c r="C79" s="1138"/>
      <c r="D79" s="895">
        <v>1</v>
      </c>
      <c r="E79" s="954">
        <v>2</v>
      </c>
      <c r="F79" s="954">
        <v>3</v>
      </c>
      <c r="G79" s="894">
        <v>4</v>
      </c>
      <c r="H79" s="894">
        <v>5</v>
      </c>
      <c r="I79" s="894">
        <v>6</v>
      </c>
      <c r="J79" s="894">
        <v>7</v>
      </c>
      <c r="K79" s="894">
        <v>8</v>
      </c>
      <c r="L79" s="954">
        <v>9</v>
      </c>
      <c r="M79" s="954">
        <v>10</v>
      </c>
      <c r="N79" s="894">
        <v>11</v>
      </c>
      <c r="O79" s="894">
        <v>12</v>
      </c>
      <c r="P79" s="894">
        <v>13</v>
      </c>
      <c r="Q79" s="894">
        <v>14</v>
      </c>
      <c r="R79" s="894">
        <v>15</v>
      </c>
      <c r="S79" s="954">
        <v>16</v>
      </c>
      <c r="T79" s="954">
        <v>17</v>
      </c>
      <c r="U79" s="894">
        <v>18</v>
      </c>
      <c r="V79" s="894">
        <v>19</v>
      </c>
      <c r="W79" s="894">
        <v>20</v>
      </c>
      <c r="X79" s="894">
        <v>21</v>
      </c>
      <c r="Y79" s="894">
        <v>22</v>
      </c>
      <c r="Z79" s="954">
        <v>23</v>
      </c>
      <c r="AA79" s="954">
        <v>24</v>
      </c>
      <c r="AB79" s="894">
        <v>25</v>
      </c>
      <c r="AC79" s="894">
        <v>26</v>
      </c>
      <c r="AD79" s="894">
        <v>27</v>
      </c>
      <c r="AE79" s="894">
        <v>28</v>
      </c>
      <c r="AF79" s="894">
        <v>29</v>
      </c>
      <c r="AG79" s="954">
        <v>30</v>
      </c>
      <c r="AH79" s="954">
        <v>31</v>
      </c>
    </row>
    <row r="80" spans="1:38">
      <c r="A80" s="1114">
        <v>8</v>
      </c>
      <c r="B80" s="908" t="s">
        <v>1609</v>
      </c>
      <c r="C80" s="1127">
        <v>42278</v>
      </c>
      <c r="D80" s="911" t="s">
        <v>1652</v>
      </c>
      <c r="E80" s="912"/>
      <c r="F80" s="912"/>
      <c r="G80" s="912"/>
      <c r="H80" s="900"/>
      <c r="I80" s="912"/>
      <c r="J80" s="912"/>
      <c r="K80" s="912"/>
      <c r="L80" s="912"/>
      <c r="M80" s="912"/>
      <c r="N80" s="912"/>
      <c r="O80" s="912"/>
      <c r="P80" s="912"/>
      <c r="Q80" s="912"/>
      <c r="R80" s="912"/>
      <c r="S80" s="912"/>
      <c r="T80" s="913"/>
      <c r="U80" s="912"/>
      <c r="V80" s="900"/>
      <c r="W80" s="912"/>
      <c r="X80" s="912"/>
      <c r="Y80" s="912"/>
      <c r="Z80" s="912"/>
      <c r="AA80" s="912"/>
      <c r="AB80" s="912"/>
      <c r="AC80" s="912"/>
      <c r="AD80" s="912"/>
      <c r="AE80" s="912"/>
      <c r="AF80" s="912"/>
      <c r="AG80" s="912"/>
      <c r="AH80" s="912"/>
    </row>
    <row r="81" spans="1:34">
      <c r="A81" s="1115"/>
      <c r="B81" s="908" t="s">
        <v>1622</v>
      </c>
      <c r="C81" s="1128"/>
      <c r="D81" s="913"/>
      <c r="E81" s="912"/>
      <c r="F81" s="912"/>
      <c r="G81" s="911" t="s">
        <v>1652</v>
      </c>
      <c r="H81" s="900"/>
      <c r="I81" s="900"/>
      <c r="J81" s="900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15"/>
      <c r="B82" s="908" t="s">
        <v>1623</v>
      </c>
      <c r="C82" s="1128"/>
      <c r="D82" s="913"/>
      <c r="E82" s="912"/>
      <c r="F82" s="912"/>
      <c r="G82" s="900"/>
      <c r="H82" s="911" t="s">
        <v>1652</v>
      </c>
      <c r="I82" s="900"/>
      <c r="J82" s="900"/>
      <c r="K82" s="912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15"/>
      <c r="B83" s="908" t="s">
        <v>1624</v>
      </c>
      <c r="C83" s="1128"/>
      <c r="D83" s="913"/>
      <c r="E83" s="912"/>
      <c r="F83" s="912"/>
      <c r="G83" s="912"/>
      <c r="H83" s="912"/>
      <c r="I83" s="911" t="s">
        <v>1652</v>
      </c>
      <c r="J83" s="900"/>
      <c r="K83" s="912"/>
      <c r="L83" s="912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15"/>
      <c r="B84" s="908" t="s">
        <v>1625</v>
      </c>
      <c r="C84" s="1128"/>
      <c r="D84" s="912"/>
      <c r="E84" s="912"/>
      <c r="F84" s="912"/>
      <c r="G84" s="912"/>
      <c r="H84" s="912"/>
      <c r="I84" s="900"/>
      <c r="J84" s="911" t="s">
        <v>1652</v>
      </c>
      <c r="K84" s="912"/>
      <c r="L84" s="912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15"/>
      <c r="B85" s="908" t="s">
        <v>1626</v>
      </c>
      <c r="C85" s="1128"/>
      <c r="D85" s="912"/>
      <c r="E85" s="912"/>
      <c r="F85" s="912"/>
      <c r="G85" s="912"/>
      <c r="H85" s="912"/>
      <c r="I85" s="912"/>
      <c r="J85" s="900"/>
      <c r="K85" s="911" t="s">
        <v>1652</v>
      </c>
      <c r="L85" s="900"/>
      <c r="M85" s="900"/>
      <c r="N85" s="900"/>
      <c r="O85" s="900"/>
      <c r="P85" s="900"/>
      <c r="Q85" s="900"/>
      <c r="R85" s="900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15"/>
      <c r="B86" s="908" t="s">
        <v>1627</v>
      </c>
      <c r="C86" s="1128"/>
      <c r="D86" s="912"/>
      <c r="E86" s="912"/>
      <c r="F86" s="912"/>
      <c r="G86" s="912"/>
      <c r="H86" s="912"/>
      <c r="I86" s="912"/>
      <c r="J86" s="912"/>
      <c r="K86" s="913"/>
      <c r="L86" s="912"/>
      <c r="M86" s="912"/>
      <c r="N86" s="911" t="s">
        <v>1652</v>
      </c>
      <c r="O86" s="900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15"/>
      <c r="B87" s="908" t="s">
        <v>1628</v>
      </c>
      <c r="C87" s="1128"/>
      <c r="D87" s="912"/>
      <c r="E87" s="912"/>
      <c r="F87" s="912"/>
      <c r="G87" s="912"/>
      <c r="H87" s="912"/>
      <c r="I87" s="912"/>
      <c r="J87" s="912"/>
      <c r="K87" s="913"/>
      <c r="L87" s="912"/>
      <c r="M87" s="912"/>
      <c r="N87" s="900"/>
      <c r="O87" s="911" t="s">
        <v>1652</v>
      </c>
      <c r="P87" s="900"/>
      <c r="Q87" s="900"/>
      <c r="R87" s="900"/>
      <c r="S87" s="900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15"/>
      <c r="B88" s="908" t="s">
        <v>1629</v>
      </c>
      <c r="C88" s="1128"/>
      <c r="D88" s="912"/>
      <c r="E88" s="912"/>
      <c r="F88" s="912"/>
      <c r="G88" s="912"/>
      <c r="H88" s="912"/>
      <c r="I88" s="912"/>
      <c r="J88" s="912"/>
      <c r="K88" s="913"/>
      <c r="L88" s="900"/>
      <c r="M88" s="900"/>
      <c r="N88" s="900"/>
      <c r="O88" s="900"/>
      <c r="P88" s="911" t="s">
        <v>1652</v>
      </c>
      <c r="Q88" s="900"/>
      <c r="R88" s="900"/>
      <c r="S88" s="912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15"/>
      <c r="B89" s="908" t="s">
        <v>1630</v>
      </c>
      <c r="C89" s="1128"/>
      <c r="D89" s="912"/>
      <c r="E89" s="912"/>
      <c r="F89" s="912"/>
      <c r="G89" s="912"/>
      <c r="H89" s="912"/>
      <c r="I89" s="912"/>
      <c r="J89" s="912"/>
      <c r="K89" s="912"/>
      <c r="L89" s="912"/>
      <c r="M89" s="912"/>
      <c r="N89" s="912"/>
      <c r="O89" s="912"/>
      <c r="P89" s="912"/>
      <c r="Q89" s="911" t="s">
        <v>1652</v>
      </c>
      <c r="R89" s="900"/>
      <c r="S89" s="900"/>
      <c r="T89" s="913"/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15"/>
      <c r="B90" s="908" t="s">
        <v>1631</v>
      </c>
      <c r="C90" s="1128"/>
      <c r="D90" s="912"/>
      <c r="E90" s="912"/>
      <c r="F90" s="912"/>
      <c r="G90" s="912"/>
      <c r="H90" s="912"/>
      <c r="I90" s="912"/>
      <c r="J90" s="912"/>
      <c r="K90" s="912"/>
      <c r="L90" s="912"/>
      <c r="M90" s="912"/>
      <c r="N90" s="912"/>
      <c r="O90" s="912"/>
      <c r="P90" s="912"/>
      <c r="Q90" s="900"/>
      <c r="R90" s="911" t="s">
        <v>1652</v>
      </c>
      <c r="S90" s="900"/>
      <c r="T90" s="900"/>
      <c r="U90" s="900"/>
      <c r="V90" s="900"/>
      <c r="W90" s="900"/>
      <c r="X90" s="900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15"/>
      <c r="B91" s="908" t="s">
        <v>1632</v>
      </c>
      <c r="C91" s="1128"/>
      <c r="D91" s="912"/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2"/>
      <c r="P91" s="912"/>
      <c r="Q91" s="912"/>
      <c r="R91" s="900"/>
      <c r="S91" s="900"/>
      <c r="T91" s="900"/>
      <c r="U91" s="911" t="s">
        <v>1652</v>
      </c>
      <c r="V91" s="900"/>
      <c r="W91" s="912"/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15"/>
      <c r="B92" s="908" t="s">
        <v>1633</v>
      </c>
      <c r="C92" s="1128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2"/>
      <c r="P92" s="912"/>
      <c r="Q92" s="912"/>
      <c r="R92" s="900"/>
      <c r="S92" s="900"/>
      <c r="T92" s="900"/>
      <c r="U92" s="912"/>
      <c r="V92" s="911" t="s">
        <v>1652</v>
      </c>
      <c r="W92" s="912"/>
      <c r="X92" s="912"/>
      <c r="Y92" s="912"/>
      <c r="Z92" s="912"/>
      <c r="AA92" s="912"/>
      <c r="AB92" s="912"/>
      <c r="AC92" s="912"/>
      <c r="AD92" s="912"/>
      <c r="AE92" s="912"/>
      <c r="AF92" s="912"/>
      <c r="AG92" s="912"/>
      <c r="AH92" s="912"/>
    </row>
    <row r="93" spans="1:34">
      <c r="A93" s="1115"/>
      <c r="B93" s="908" t="s">
        <v>1644</v>
      </c>
      <c r="C93" s="1128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2"/>
      <c r="P93" s="912"/>
      <c r="Q93" s="912"/>
      <c r="R93" s="900"/>
      <c r="S93" s="900"/>
      <c r="T93" s="900"/>
      <c r="U93" s="912"/>
      <c r="V93" s="900"/>
      <c r="W93" s="911" t="s">
        <v>1652</v>
      </c>
      <c r="X93" s="912"/>
      <c r="Y93" s="912"/>
      <c r="Z93" s="912"/>
      <c r="AA93" s="912"/>
      <c r="AB93" s="912"/>
      <c r="AC93" s="912"/>
      <c r="AD93" s="912"/>
      <c r="AE93" s="912"/>
      <c r="AF93" s="912"/>
      <c r="AG93" s="912"/>
      <c r="AH93" s="912"/>
    </row>
    <row r="94" spans="1:34">
      <c r="A94" s="1115"/>
      <c r="B94" s="908" t="s">
        <v>1645</v>
      </c>
      <c r="C94" s="1128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2"/>
      <c r="P94" s="912"/>
      <c r="Q94" s="912"/>
      <c r="R94" s="900"/>
      <c r="S94" s="900"/>
      <c r="T94" s="900"/>
      <c r="U94" s="912"/>
      <c r="V94" s="900"/>
      <c r="W94" s="912"/>
      <c r="X94" s="911" t="s">
        <v>1652</v>
      </c>
      <c r="Y94" s="912"/>
      <c r="Z94" s="912"/>
      <c r="AA94" s="912"/>
      <c r="AB94" s="912"/>
      <c r="AC94" s="912"/>
      <c r="AD94" s="912"/>
      <c r="AE94" s="912"/>
      <c r="AF94" s="912"/>
      <c r="AG94" s="912"/>
      <c r="AH94" s="912"/>
    </row>
    <row r="95" spans="1:34">
      <c r="A95" s="1115"/>
      <c r="B95" s="908" t="s">
        <v>1646</v>
      </c>
      <c r="C95" s="1128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2"/>
      <c r="P95" s="912"/>
      <c r="Q95" s="912"/>
      <c r="R95" s="912"/>
      <c r="S95" s="900"/>
      <c r="T95" s="900"/>
      <c r="U95" s="913"/>
      <c r="V95" s="900"/>
      <c r="W95" s="912"/>
      <c r="X95" s="912"/>
      <c r="Y95" s="911" t="s">
        <v>1652</v>
      </c>
      <c r="Z95" s="912"/>
      <c r="AA95" s="912"/>
      <c r="AB95" s="912"/>
      <c r="AC95" s="912"/>
      <c r="AD95" s="912"/>
      <c r="AE95" s="912"/>
      <c r="AF95" s="912"/>
      <c r="AG95" s="912"/>
      <c r="AH95" s="912"/>
    </row>
    <row r="96" spans="1:34">
      <c r="A96" s="1116"/>
      <c r="B96" s="908" t="s">
        <v>1647</v>
      </c>
      <c r="C96" s="1129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2"/>
      <c r="P96" s="912"/>
      <c r="Q96" s="912"/>
      <c r="R96" s="912"/>
      <c r="S96" s="900"/>
      <c r="T96" s="900"/>
      <c r="U96" s="913"/>
      <c r="V96" s="900"/>
      <c r="W96" s="912"/>
      <c r="X96" s="912"/>
      <c r="Y96" s="912"/>
      <c r="Z96" s="912"/>
      <c r="AA96" s="912"/>
      <c r="AB96" s="911" t="s">
        <v>1652</v>
      </c>
      <c r="AC96" s="912"/>
      <c r="AD96" s="912"/>
      <c r="AE96" s="912"/>
      <c r="AF96" s="912"/>
      <c r="AG96" s="912"/>
      <c r="AH96" s="912"/>
    </row>
    <row r="97" spans="1:38">
      <c r="B97" s="247" t="s">
        <v>1687</v>
      </c>
      <c r="C97" s="896"/>
    </row>
    <row r="101" spans="1:38" ht="18">
      <c r="A101" s="1118" t="s">
        <v>3</v>
      </c>
      <c r="B101" s="1118"/>
      <c r="C101" s="1118"/>
      <c r="D101" s="1118"/>
      <c r="E101" s="1118"/>
      <c r="F101" s="1118"/>
      <c r="G101" s="1118"/>
      <c r="H101" s="1118"/>
      <c r="I101" s="1118"/>
      <c r="J101" s="1118"/>
      <c r="K101" s="1118"/>
      <c r="L101" s="1118"/>
      <c r="M101" s="1118"/>
      <c r="N101" s="1118"/>
      <c r="O101" s="1118"/>
      <c r="P101" s="1118"/>
      <c r="Q101" s="1118"/>
      <c r="R101" s="1118"/>
      <c r="S101" s="1118"/>
      <c r="T101" s="1118"/>
      <c r="U101" s="1118"/>
      <c r="V101" s="1118"/>
      <c r="W101" s="1118"/>
      <c r="X101" s="1118"/>
      <c r="Y101" s="1118"/>
      <c r="Z101" s="1118"/>
      <c r="AA101" s="1118"/>
      <c r="AB101" s="1118"/>
      <c r="AC101" s="1118"/>
      <c r="AD101" s="1118"/>
      <c r="AE101" s="1118"/>
      <c r="AF101" s="1118"/>
      <c r="AG101" s="1118"/>
      <c r="AH101" s="1118"/>
    </row>
    <row r="102" spans="1:38" ht="18">
      <c r="A102" s="1118" t="s">
        <v>1586</v>
      </c>
      <c r="B102" s="1118"/>
      <c r="C102" s="1118"/>
      <c r="D102" s="1118"/>
      <c r="E102" s="1118"/>
      <c r="F102" s="1118"/>
      <c r="G102" s="1118"/>
      <c r="H102" s="1118"/>
      <c r="I102" s="1118"/>
      <c r="J102" s="1118"/>
      <c r="K102" s="1118"/>
      <c r="L102" s="1118"/>
      <c r="M102" s="1118"/>
      <c r="N102" s="1118"/>
      <c r="O102" s="1118"/>
      <c r="P102" s="1118"/>
      <c r="Q102" s="1118"/>
      <c r="R102" s="1118"/>
      <c r="S102" s="1118"/>
      <c r="T102" s="1118"/>
      <c r="U102" s="1118"/>
      <c r="V102" s="1118"/>
      <c r="W102" s="1118"/>
      <c r="X102" s="1118"/>
      <c r="Y102" s="1118"/>
      <c r="Z102" s="1118"/>
      <c r="AA102" s="1118"/>
      <c r="AB102" s="1118"/>
      <c r="AC102" s="1118"/>
      <c r="AD102" s="1118"/>
      <c r="AE102" s="1118"/>
      <c r="AF102" s="1118"/>
      <c r="AG102" s="1118"/>
      <c r="AH102" s="1118"/>
    </row>
    <row r="103" spans="1:38" ht="18">
      <c r="A103" s="1118" t="s">
        <v>1666</v>
      </c>
      <c r="B103" s="1118"/>
      <c r="C103" s="1118"/>
      <c r="D103" s="1118"/>
      <c r="E103" s="1118"/>
      <c r="F103" s="1118"/>
      <c r="G103" s="1118"/>
      <c r="H103" s="1118"/>
      <c r="I103" s="1118"/>
      <c r="J103" s="1118"/>
      <c r="K103" s="1118"/>
      <c r="L103" s="1118"/>
      <c r="M103" s="1118"/>
      <c r="N103" s="1118"/>
      <c r="O103" s="1118"/>
      <c r="P103" s="1118"/>
      <c r="Q103" s="1118"/>
      <c r="R103" s="1118"/>
      <c r="S103" s="1118"/>
      <c r="T103" s="1118"/>
      <c r="U103" s="1118"/>
      <c r="V103" s="1118"/>
      <c r="W103" s="1118"/>
      <c r="X103" s="1118"/>
      <c r="Y103" s="1118"/>
      <c r="Z103" s="1118"/>
      <c r="AA103" s="1118"/>
      <c r="AB103" s="1118"/>
      <c r="AC103" s="1118"/>
      <c r="AD103" s="1118"/>
      <c r="AE103" s="1118"/>
      <c r="AF103" s="1118"/>
      <c r="AG103" s="1118"/>
      <c r="AH103" s="1118"/>
    </row>
    <row r="104" spans="1:38" ht="18">
      <c r="A104" s="1118" t="s">
        <v>1587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8" ht="18">
      <c r="A105" s="1118" t="s">
        <v>1667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8" ht="15.75">
      <c r="A106" s="915" t="s">
        <v>1608</v>
      </c>
      <c r="B106" s="914"/>
      <c r="C106" s="914"/>
      <c r="D106" s="914"/>
      <c r="E106" s="914"/>
      <c r="F106" s="914"/>
      <c r="G106" s="914"/>
      <c r="H106" s="914"/>
      <c r="I106" s="914"/>
      <c r="J106" s="914"/>
      <c r="K106" s="914"/>
      <c r="L106" s="914"/>
      <c r="M106" s="914"/>
      <c r="N106" s="914"/>
      <c r="O106" s="914"/>
      <c r="P106" s="914"/>
      <c r="Q106" s="914"/>
      <c r="R106" s="914"/>
      <c r="S106" s="914"/>
      <c r="T106" s="914"/>
      <c r="U106" s="914"/>
      <c r="V106" s="914"/>
      <c r="W106" s="914"/>
      <c r="X106" s="914"/>
      <c r="Y106" s="914"/>
      <c r="Z106" s="914"/>
      <c r="AA106" s="914"/>
      <c r="AB106" s="914"/>
      <c r="AC106" s="914"/>
      <c r="AD106" s="914"/>
      <c r="AE106" s="914"/>
      <c r="AF106" s="914"/>
      <c r="AG106" s="914"/>
      <c r="AH106" s="914"/>
    </row>
    <row r="107" spans="1:38">
      <c r="A107" s="902" t="s">
        <v>1680</v>
      </c>
    </row>
    <row r="108" spans="1:38">
      <c r="A108" s="1277" t="s">
        <v>129</v>
      </c>
      <c r="B108" s="1280" t="s">
        <v>1610</v>
      </c>
      <c r="C108" s="969" t="s">
        <v>1618</v>
      </c>
      <c r="D108" s="1276" t="s">
        <v>1619</v>
      </c>
      <c r="E108" s="1276"/>
      <c r="F108" s="1276"/>
      <c r="G108" s="1276"/>
      <c r="H108" s="1276"/>
      <c r="I108" s="1276"/>
      <c r="J108" s="1276"/>
      <c r="K108" s="1276"/>
      <c r="L108" s="1276"/>
      <c r="M108" s="1276"/>
      <c r="N108" s="1276"/>
      <c r="O108" s="1276"/>
      <c r="P108" s="1276"/>
      <c r="Q108" s="1276"/>
      <c r="R108" s="1276"/>
      <c r="S108" s="1276"/>
      <c r="T108" s="1276"/>
      <c r="U108" s="1276"/>
      <c r="V108" s="1276"/>
      <c r="W108" s="1276"/>
      <c r="X108" s="1276"/>
      <c r="Y108" s="1276"/>
      <c r="Z108" s="1276"/>
      <c r="AA108" s="1276"/>
      <c r="AB108" s="1276"/>
      <c r="AC108" s="1276"/>
      <c r="AD108" s="1276"/>
      <c r="AE108" s="1276"/>
      <c r="AF108" s="1276"/>
      <c r="AG108" s="1276"/>
      <c r="AH108" s="1276"/>
    </row>
    <row r="109" spans="1:38" ht="15" customHeight="1">
      <c r="A109" s="1278"/>
      <c r="B109" s="1281"/>
      <c r="C109" s="1141">
        <v>42248</v>
      </c>
      <c r="D109" s="894" t="s">
        <v>1613</v>
      </c>
      <c r="E109" s="894" t="s">
        <v>1614</v>
      </c>
      <c r="F109" s="894" t="s">
        <v>1615</v>
      </c>
      <c r="G109" s="954" t="s">
        <v>1616</v>
      </c>
      <c r="H109" s="954" t="s">
        <v>1617</v>
      </c>
      <c r="I109" s="894" t="s">
        <v>1611</v>
      </c>
      <c r="J109" s="894" t="s">
        <v>1612</v>
      </c>
      <c r="K109" s="894" t="s">
        <v>1613</v>
      </c>
      <c r="L109" s="894" t="s">
        <v>1614</v>
      </c>
      <c r="M109" s="894" t="s">
        <v>1615</v>
      </c>
      <c r="N109" s="954" t="s">
        <v>1616</v>
      </c>
      <c r="O109" s="954" t="s">
        <v>1617</v>
      </c>
      <c r="P109" s="894" t="s">
        <v>1611</v>
      </c>
      <c r="Q109" s="894" t="s">
        <v>1612</v>
      </c>
      <c r="R109" s="894" t="s">
        <v>1613</v>
      </c>
      <c r="S109" s="894" t="s">
        <v>1614</v>
      </c>
      <c r="T109" s="894" t="s">
        <v>1615</v>
      </c>
      <c r="U109" s="954" t="s">
        <v>1616</v>
      </c>
      <c r="V109" s="954" t="s">
        <v>1617</v>
      </c>
      <c r="W109" s="894" t="s">
        <v>1611</v>
      </c>
      <c r="X109" s="894" t="s">
        <v>1612</v>
      </c>
      <c r="Y109" s="894" t="s">
        <v>1613</v>
      </c>
      <c r="Z109" s="894" t="s">
        <v>1614</v>
      </c>
      <c r="AA109" s="954" t="s">
        <v>1615</v>
      </c>
      <c r="AB109" s="954" t="s">
        <v>1616</v>
      </c>
      <c r="AC109" s="954" t="s">
        <v>1617</v>
      </c>
      <c r="AD109" s="894" t="s">
        <v>1611</v>
      </c>
      <c r="AE109" s="894" t="s">
        <v>1612</v>
      </c>
      <c r="AF109" s="894" t="s">
        <v>1613</v>
      </c>
      <c r="AG109" s="894" t="s">
        <v>1614</v>
      </c>
      <c r="AH109" s="894"/>
      <c r="AI109" s="893"/>
      <c r="AJ109" s="893"/>
      <c r="AK109" s="893"/>
      <c r="AL109" s="893"/>
    </row>
    <row r="110" spans="1:38" ht="15" customHeight="1">
      <c r="A110" s="1279"/>
      <c r="B110" s="1282"/>
      <c r="C110" s="1142"/>
      <c r="D110" s="895">
        <v>1</v>
      </c>
      <c r="E110" s="894">
        <v>2</v>
      </c>
      <c r="F110" s="894">
        <v>3</v>
      </c>
      <c r="G110" s="954">
        <v>4</v>
      </c>
      <c r="H110" s="954">
        <v>5</v>
      </c>
      <c r="I110" s="894">
        <v>6</v>
      </c>
      <c r="J110" s="894">
        <v>7</v>
      </c>
      <c r="K110" s="894">
        <v>8</v>
      </c>
      <c r="L110" s="894">
        <v>9</v>
      </c>
      <c r="M110" s="894">
        <v>10</v>
      </c>
      <c r="N110" s="954">
        <v>11</v>
      </c>
      <c r="O110" s="954">
        <v>12</v>
      </c>
      <c r="P110" s="894">
        <v>13</v>
      </c>
      <c r="Q110" s="894">
        <v>14</v>
      </c>
      <c r="R110" s="894">
        <v>15</v>
      </c>
      <c r="S110" s="894">
        <v>16</v>
      </c>
      <c r="T110" s="894">
        <v>17</v>
      </c>
      <c r="U110" s="954">
        <v>18</v>
      </c>
      <c r="V110" s="954">
        <v>19</v>
      </c>
      <c r="W110" s="894">
        <v>20</v>
      </c>
      <c r="X110" s="894">
        <v>21</v>
      </c>
      <c r="Y110" s="894">
        <v>22</v>
      </c>
      <c r="Z110" s="894">
        <v>23</v>
      </c>
      <c r="AA110" s="954">
        <v>24</v>
      </c>
      <c r="AB110" s="954">
        <v>25</v>
      </c>
      <c r="AC110" s="954">
        <v>26</v>
      </c>
      <c r="AD110" s="894">
        <v>27</v>
      </c>
      <c r="AE110" s="894">
        <v>28</v>
      </c>
      <c r="AF110" s="894">
        <v>29</v>
      </c>
      <c r="AG110" s="894">
        <v>30</v>
      </c>
      <c r="AH110" s="894"/>
      <c r="AI110" s="893"/>
      <c r="AJ110" s="893"/>
      <c r="AK110" s="893"/>
      <c r="AL110" s="893"/>
    </row>
    <row r="111" spans="1:38">
      <c r="A111" s="1114">
        <v>7</v>
      </c>
      <c r="B111" s="908" t="s">
        <v>1609</v>
      </c>
      <c r="C111" s="1127">
        <v>42248</v>
      </c>
      <c r="D111" s="911" t="s">
        <v>1651</v>
      </c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98"/>
      <c r="AF111" s="898"/>
      <c r="AG111" s="898"/>
      <c r="AH111" s="898"/>
    </row>
    <row r="112" spans="1:38">
      <c r="A112" s="1115"/>
      <c r="B112" s="908" t="s">
        <v>1622</v>
      </c>
      <c r="C112" s="1128"/>
      <c r="D112" s="907"/>
      <c r="E112" s="911" t="s">
        <v>1651</v>
      </c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98"/>
      <c r="AF112" s="898"/>
      <c r="AG112" s="898"/>
      <c r="AH112" s="898"/>
    </row>
    <row r="113" spans="1:38">
      <c r="A113" s="1115"/>
      <c r="B113" s="908" t="s">
        <v>1623</v>
      </c>
      <c r="C113" s="1128"/>
      <c r="D113" s="907"/>
      <c r="E113" s="900"/>
      <c r="F113" s="911" t="s">
        <v>1651</v>
      </c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98"/>
      <c r="AF113" s="898"/>
      <c r="AG113" s="898"/>
      <c r="AH113" s="898"/>
      <c r="AI113" s="661"/>
      <c r="AJ113" s="661"/>
      <c r="AK113" s="661"/>
      <c r="AL113" s="661"/>
    </row>
    <row r="114" spans="1:38">
      <c r="A114" s="1115"/>
      <c r="B114" s="908" t="s">
        <v>1624</v>
      </c>
      <c r="C114" s="1128"/>
      <c r="D114" s="907"/>
      <c r="E114" s="900"/>
      <c r="F114" s="913"/>
      <c r="G114" s="900"/>
      <c r="H114" s="900"/>
      <c r="I114" s="911" t="s">
        <v>1651</v>
      </c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98"/>
      <c r="AF114" s="898"/>
      <c r="AG114" s="898"/>
      <c r="AH114" s="898"/>
      <c r="AI114" s="661"/>
      <c r="AJ114" s="661"/>
      <c r="AK114" s="661"/>
      <c r="AL114" s="661"/>
    </row>
    <row r="115" spans="1:38">
      <c r="A115" s="1115"/>
      <c r="B115" s="908" t="s">
        <v>1625</v>
      </c>
      <c r="C115" s="1128"/>
      <c r="D115" s="907"/>
      <c r="E115" s="900"/>
      <c r="F115" s="912"/>
      <c r="G115" s="912"/>
      <c r="H115" s="912"/>
      <c r="I115" s="900"/>
      <c r="J115" s="911" t="s">
        <v>1651</v>
      </c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98"/>
      <c r="AF115" s="898"/>
      <c r="AG115" s="898"/>
      <c r="AH115" s="898"/>
      <c r="AI115" s="661"/>
      <c r="AJ115" s="661"/>
      <c r="AK115" s="661"/>
      <c r="AL115" s="661"/>
    </row>
    <row r="116" spans="1:38">
      <c r="A116" s="1115"/>
      <c r="B116" s="908" t="s">
        <v>1626</v>
      </c>
      <c r="C116" s="1128"/>
      <c r="D116" s="907"/>
      <c r="E116" s="900"/>
      <c r="F116" s="900"/>
      <c r="G116" s="900"/>
      <c r="H116" s="900"/>
      <c r="I116" s="912"/>
      <c r="J116" s="913"/>
      <c r="K116" s="911" t="s">
        <v>1651</v>
      </c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98"/>
      <c r="AF116" s="898"/>
      <c r="AG116" s="898"/>
      <c r="AH116" s="898"/>
    </row>
    <row r="117" spans="1:38">
      <c r="A117" s="1115"/>
      <c r="B117" s="908" t="s">
        <v>1627</v>
      </c>
      <c r="C117" s="1128"/>
      <c r="D117" s="899"/>
      <c r="E117" s="912"/>
      <c r="F117" s="912"/>
      <c r="G117" s="912"/>
      <c r="H117" s="912"/>
      <c r="I117" s="912"/>
      <c r="J117" s="913"/>
      <c r="K117" s="900"/>
      <c r="L117" s="911" t="s">
        <v>1651</v>
      </c>
      <c r="M117" s="900"/>
      <c r="N117" s="900"/>
      <c r="O117" s="900"/>
      <c r="P117" s="900"/>
      <c r="Q117" s="900"/>
      <c r="R117" s="912"/>
      <c r="S117" s="912"/>
      <c r="T117" s="912"/>
      <c r="U117" s="912"/>
      <c r="V117" s="912"/>
      <c r="W117" s="912"/>
      <c r="X117" s="912"/>
      <c r="Y117" s="912"/>
      <c r="Z117" s="912"/>
      <c r="AA117" s="912"/>
      <c r="AB117" s="912"/>
      <c r="AC117" s="912"/>
      <c r="AD117" s="912"/>
      <c r="AE117" s="899"/>
      <c r="AF117" s="899"/>
      <c r="AG117" s="899"/>
      <c r="AH117" s="899"/>
    </row>
    <row r="118" spans="1:38">
      <c r="A118" s="1115"/>
      <c r="B118" s="908" t="s">
        <v>1628</v>
      </c>
      <c r="C118" s="1128"/>
      <c r="D118" s="900"/>
      <c r="E118" s="900"/>
      <c r="F118" s="900"/>
      <c r="G118" s="900"/>
      <c r="H118" s="900"/>
      <c r="I118" s="900"/>
      <c r="J118" s="913"/>
      <c r="K118" s="900"/>
      <c r="L118" s="900"/>
      <c r="M118" s="911" t="s">
        <v>1651</v>
      </c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900"/>
      <c r="AF118" s="900"/>
      <c r="AG118" s="900"/>
      <c r="AH118" s="900"/>
    </row>
    <row r="119" spans="1:38">
      <c r="A119" s="1115"/>
      <c r="B119" s="908" t="s">
        <v>1629</v>
      </c>
      <c r="C119" s="1128"/>
      <c r="D119" s="899"/>
      <c r="E119" s="912"/>
      <c r="F119" s="912"/>
      <c r="G119" s="912"/>
      <c r="H119" s="912"/>
      <c r="I119" s="912"/>
      <c r="J119" s="912"/>
      <c r="K119" s="912"/>
      <c r="L119" s="912"/>
      <c r="M119" s="913"/>
      <c r="N119" s="900"/>
      <c r="O119" s="900"/>
      <c r="P119" s="911" t="s">
        <v>1651</v>
      </c>
      <c r="Q119" s="900"/>
      <c r="R119" s="912"/>
      <c r="S119" s="912"/>
      <c r="T119" s="912"/>
      <c r="U119" s="912"/>
      <c r="V119" s="912"/>
      <c r="W119" s="912"/>
      <c r="X119" s="912"/>
      <c r="Y119" s="912"/>
      <c r="Z119" s="912"/>
      <c r="AA119" s="912"/>
      <c r="AB119" s="912"/>
      <c r="AC119" s="912"/>
      <c r="AD119" s="912"/>
      <c r="AE119" s="899"/>
      <c r="AF119" s="899"/>
      <c r="AG119" s="899"/>
      <c r="AH119" s="899"/>
    </row>
    <row r="120" spans="1:38">
      <c r="A120" s="1116"/>
      <c r="B120" s="908" t="s">
        <v>1630</v>
      </c>
      <c r="C120" s="1129"/>
      <c r="D120" s="899"/>
      <c r="E120" s="912"/>
      <c r="F120" s="912"/>
      <c r="G120" s="912"/>
      <c r="H120" s="912"/>
      <c r="I120" s="912"/>
      <c r="J120" s="912"/>
      <c r="K120" s="912"/>
      <c r="L120" s="912"/>
      <c r="M120" s="912"/>
      <c r="N120" s="912"/>
      <c r="O120" s="912"/>
      <c r="P120" s="900"/>
      <c r="Q120" s="911" t="s">
        <v>1651</v>
      </c>
      <c r="R120" s="900"/>
      <c r="S120" s="900"/>
      <c r="T120" s="900"/>
      <c r="U120" s="912"/>
      <c r="V120" s="912"/>
      <c r="W120" s="912"/>
      <c r="X120" s="912"/>
      <c r="Y120" s="912"/>
      <c r="Z120" s="912"/>
      <c r="AA120" s="912"/>
      <c r="AB120" s="912"/>
      <c r="AC120" s="912"/>
      <c r="AD120" s="912"/>
      <c r="AE120" s="899"/>
      <c r="AF120" s="899"/>
      <c r="AG120" s="899"/>
      <c r="AH120" s="899"/>
    </row>
    <row r="121" spans="1:38">
      <c r="A121" s="1114"/>
      <c r="B121" s="1140"/>
      <c r="C121" s="1127">
        <v>42278</v>
      </c>
      <c r="D121" s="894" t="s">
        <v>1615</v>
      </c>
      <c r="E121" s="954" t="s">
        <v>1616</v>
      </c>
      <c r="F121" s="954" t="s">
        <v>1617</v>
      </c>
      <c r="G121" s="894" t="s">
        <v>1611</v>
      </c>
      <c r="H121" s="894" t="s">
        <v>1612</v>
      </c>
      <c r="I121" s="894" t="s">
        <v>1613</v>
      </c>
      <c r="J121" s="894" t="s">
        <v>1614</v>
      </c>
      <c r="K121" s="894" t="s">
        <v>1615</v>
      </c>
      <c r="L121" s="954" t="s">
        <v>1616</v>
      </c>
      <c r="M121" s="954" t="s">
        <v>1617</v>
      </c>
      <c r="N121" s="894" t="s">
        <v>1611</v>
      </c>
      <c r="O121" s="894" t="s">
        <v>1612</v>
      </c>
      <c r="P121" s="894" t="s">
        <v>1613</v>
      </c>
      <c r="Q121" s="894" t="s">
        <v>1614</v>
      </c>
      <c r="R121" s="894" t="s">
        <v>1615</v>
      </c>
      <c r="S121" s="954" t="s">
        <v>1616</v>
      </c>
      <c r="T121" s="954" t="s">
        <v>1617</v>
      </c>
      <c r="U121" s="894" t="s">
        <v>1611</v>
      </c>
      <c r="V121" s="894" t="s">
        <v>1612</v>
      </c>
      <c r="W121" s="894" t="s">
        <v>1613</v>
      </c>
      <c r="X121" s="894" t="s">
        <v>1614</v>
      </c>
      <c r="Y121" s="894" t="s">
        <v>1615</v>
      </c>
      <c r="Z121" s="954" t="s">
        <v>1616</v>
      </c>
      <c r="AA121" s="954" t="s">
        <v>1617</v>
      </c>
      <c r="AB121" s="894" t="s">
        <v>1611</v>
      </c>
      <c r="AC121" s="894" t="s">
        <v>1612</v>
      </c>
      <c r="AD121" s="894" t="s">
        <v>1613</v>
      </c>
      <c r="AE121" s="894" t="s">
        <v>1614</v>
      </c>
      <c r="AF121" s="894" t="s">
        <v>1615</v>
      </c>
      <c r="AG121" s="954" t="s">
        <v>1616</v>
      </c>
      <c r="AH121" s="954" t="s">
        <v>1617</v>
      </c>
    </row>
    <row r="122" spans="1:38">
      <c r="A122" s="1116"/>
      <c r="B122" s="1138"/>
      <c r="C122" s="1138"/>
      <c r="D122" s="895">
        <v>1</v>
      </c>
      <c r="E122" s="954">
        <v>2</v>
      </c>
      <c r="F122" s="954">
        <v>3</v>
      </c>
      <c r="G122" s="894">
        <v>4</v>
      </c>
      <c r="H122" s="894">
        <v>5</v>
      </c>
      <c r="I122" s="894">
        <v>6</v>
      </c>
      <c r="J122" s="894">
        <v>7</v>
      </c>
      <c r="K122" s="894">
        <v>8</v>
      </c>
      <c r="L122" s="954">
        <v>9</v>
      </c>
      <c r="M122" s="954">
        <v>10</v>
      </c>
      <c r="N122" s="894">
        <v>11</v>
      </c>
      <c r="O122" s="894">
        <v>12</v>
      </c>
      <c r="P122" s="894">
        <v>13</v>
      </c>
      <c r="Q122" s="894">
        <v>14</v>
      </c>
      <c r="R122" s="894">
        <v>15</v>
      </c>
      <c r="S122" s="954">
        <v>16</v>
      </c>
      <c r="T122" s="954">
        <v>17</v>
      </c>
      <c r="U122" s="894">
        <v>18</v>
      </c>
      <c r="V122" s="894">
        <v>19</v>
      </c>
      <c r="W122" s="894">
        <v>20</v>
      </c>
      <c r="X122" s="894">
        <v>21</v>
      </c>
      <c r="Y122" s="894">
        <v>22</v>
      </c>
      <c r="Z122" s="954">
        <v>23</v>
      </c>
      <c r="AA122" s="954">
        <v>24</v>
      </c>
      <c r="AB122" s="894">
        <v>25</v>
      </c>
      <c r="AC122" s="894">
        <v>26</v>
      </c>
      <c r="AD122" s="894">
        <v>27</v>
      </c>
      <c r="AE122" s="894">
        <v>28</v>
      </c>
      <c r="AF122" s="894">
        <v>29</v>
      </c>
      <c r="AG122" s="954">
        <v>30</v>
      </c>
      <c r="AH122" s="954">
        <v>31</v>
      </c>
    </row>
    <row r="123" spans="1:38">
      <c r="A123" s="1114">
        <v>8</v>
      </c>
      <c r="B123" s="908" t="s">
        <v>1609</v>
      </c>
      <c r="C123" s="1127">
        <v>42278</v>
      </c>
      <c r="D123" s="911" t="s">
        <v>1652</v>
      </c>
      <c r="E123" s="912"/>
      <c r="F123" s="912"/>
      <c r="G123" s="912"/>
      <c r="H123" s="900"/>
      <c r="I123" s="912"/>
      <c r="J123" s="912"/>
      <c r="K123" s="912"/>
      <c r="L123" s="912"/>
      <c r="M123" s="912"/>
      <c r="N123" s="912"/>
      <c r="O123" s="912"/>
      <c r="P123" s="912"/>
      <c r="Q123" s="912"/>
      <c r="R123" s="912"/>
      <c r="S123" s="912"/>
      <c r="T123" s="913"/>
      <c r="U123" s="912"/>
      <c r="V123" s="900"/>
      <c r="W123" s="912"/>
      <c r="X123" s="912"/>
      <c r="Y123" s="912"/>
      <c r="Z123" s="912"/>
      <c r="AA123" s="912"/>
      <c r="AB123" s="912"/>
      <c r="AC123" s="912"/>
      <c r="AD123" s="912"/>
      <c r="AE123" s="912"/>
      <c r="AF123" s="912"/>
      <c r="AG123" s="912"/>
      <c r="AH123" s="912"/>
    </row>
    <row r="124" spans="1:38">
      <c r="A124" s="1115"/>
      <c r="B124" s="908" t="s">
        <v>1622</v>
      </c>
      <c r="C124" s="1128"/>
      <c r="D124" s="913"/>
      <c r="E124" s="912"/>
      <c r="F124" s="912"/>
      <c r="G124" s="911" t="s">
        <v>1652</v>
      </c>
      <c r="H124" s="900"/>
      <c r="I124" s="900"/>
      <c r="J124" s="900"/>
      <c r="K124" s="912"/>
      <c r="L124" s="912"/>
      <c r="M124" s="912"/>
      <c r="N124" s="912"/>
      <c r="O124" s="912"/>
      <c r="P124" s="912"/>
      <c r="Q124" s="912"/>
      <c r="R124" s="912"/>
      <c r="S124" s="912"/>
      <c r="T124" s="913"/>
      <c r="U124" s="912"/>
      <c r="V124" s="900"/>
      <c r="W124" s="912"/>
      <c r="X124" s="912"/>
      <c r="Y124" s="912"/>
      <c r="Z124" s="912"/>
      <c r="AA124" s="912"/>
      <c r="AB124" s="912"/>
      <c r="AC124" s="912"/>
      <c r="AD124" s="912"/>
      <c r="AE124" s="912"/>
      <c r="AF124" s="912"/>
      <c r="AG124" s="912"/>
      <c r="AH124" s="912"/>
    </row>
    <row r="125" spans="1:38">
      <c r="A125" s="1115"/>
      <c r="B125" s="908" t="s">
        <v>1623</v>
      </c>
      <c r="C125" s="1128"/>
      <c r="D125" s="913"/>
      <c r="E125" s="912"/>
      <c r="F125" s="912"/>
      <c r="G125" s="900"/>
      <c r="H125" s="911" t="s">
        <v>1652</v>
      </c>
      <c r="I125" s="900"/>
      <c r="J125" s="900"/>
      <c r="K125" s="912"/>
      <c r="L125" s="912"/>
      <c r="M125" s="912"/>
      <c r="N125" s="912"/>
      <c r="O125" s="912"/>
      <c r="P125" s="912"/>
      <c r="Q125" s="912"/>
      <c r="R125" s="912"/>
      <c r="S125" s="912"/>
      <c r="T125" s="913"/>
      <c r="U125" s="912"/>
      <c r="V125" s="900"/>
      <c r="W125" s="912"/>
      <c r="X125" s="912"/>
      <c r="Y125" s="912"/>
      <c r="Z125" s="912"/>
      <c r="AA125" s="912"/>
      <c r="AB125" s="912"/>
      <c r="AC125" s="912"/>
      <c r="AD125" s="912"/>
      <c r="AE125" s="912"/>
      <c r="AF125" s="912"/>
      <c r="AG125" s="912"/>
      <c r="AH125" s="912"/>
    </row>
    <row r="126" spans="1:38">
      <c r="A126" s="1115"/>
      <c r="B126" s="908" t="s">
        <v>1624</v>
      </c>
      <c r="C126" s="1128"/>
      <c r="D126" s="913"/>
      <c r="E126" s="912"/>
      <c r="F126" s="912"/>
      <c r="G126" s="912"/>
      <c r="H126" s="912"/>
      <c r="I126" s="911" t="s">
        <v>1652</v>
      </c>
      <c r="J126" s="900"/>
      <c r="K126" s="912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912"/>
      <c r="AH126" s="912"/>
    </row>
    <row r="127" spans="1:38">
      <c r="A127" s="1115"/>
      <c r="B127" s="908" t="s">
        <v>1625</v>
      </c>
      <c r="C127" s="1128"/>
      <c r="D127" s="912"/>
      <c r="E127" s="912"/>
      <c r="F127" s="912"/>
      <c r="G127" s="912"/>
      <c r="H127" s="912"/>
      <c r="I127" s="900"/>
      <c r="J127" s="911" t="s">
        <v>1652</v>
      </c>
      <c r="K127" s="912"/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912"/>
      <c r="AH127" s="912"/>
    </row>
    <row r="128" spans="1:38">
      <c r="A128" s="1115"/>
      <c r="B128" s="908" t="s">
        <v>1626</v>
      </c>
      <c r="C128" s="1128"/>
      <c r="D128" s="912"/>
      <c r="E128" s="912"/>
      <c r="F128" s="912"/>
      <c r="G128" s="912"/>
      <c r="H128" s="912"/>
      <c r="I128" s="912"/>
      <c r="J128" s="900"/>
      <c r="K128" s="911" t="s">
        <v>1652</v>
      </c>
      <c r="L128" s="900"/>
      <c r="M128" s="900"/>
      <c r="N128" s="900"/>
      <c r="O128" s="900"/>
      <c r="P128" s="900"/>
      <c r="Q128" s="900"/>
      <c r="R128" s="900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1115"/>
      <c r="B129" s="908" t="s">
        <v>1627</v>
      </c>
      <c r="C129" s="1128"/>
      <c r="D129" s="912"/>
      <c r="E129" s="912"/>
      <c r="F129" s="912"/>
      <c r="G129" s="912"/>
      <c r="H129" s="912"/>
      <c r="I129" s="912"/>
      <c r="J129" s="912"/>
      <c r="K129" s="913"/>
      <c r="L129" s="912"/>
      <c r="M129" s="912"/>
      <c r="N129" s="911" t="s">
        <v>1652</v>
      </c>
      <c r="O129" s="900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1115"/>
      <c r="B130" s="908" t="s">
        <v>1628</v>
      </c>
      <c r="C130" s="1128"/>
      <c r="D130" s="912"/>
      <c r="E130" s="912"/>
      <c r="F130" s="912"/>
      <c r="G130" s="912"/>
      <c r="H130" s="912"/>
      <c r="I130" s="912"/>
      <c r="J130" s="912"/>
      <c r="K130" s="913"/>
      <c r="L130" s="912"/>
      <c r="M130" s="912"/>
      <c r="N130" s="900"/>
      <c r="O130" s="911" t="s">
        <v>1652</v>
      </c>
      <c r="P130" s="900"/>
      <c r="Q130" s="900"/>
      <c r="R130" s="900"/>
      <c r="S130" s="900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1115"/>
      <c r="B131" s="908" t="s">
        <v>1629</v>
      </c>
      <c r="C131" s="1128"/>
      <c r="D131" s="912"/>
      <c r="E131" s="912"/>
      <c r="F131" s="912"/>
      <c r="G131" s="912"/>
      <c r="H131" s="912"/>
      <c r="I131" s="912"/>
      <c r="J131" s="912"/>
      <c r="K131" s="913"/>
      <c r="L131" s="900"/>
      <c r="M131" s="900"/>
      <c r="N131" s="900"/>
      <c r="O131" s="900"/>
      <c r="P131" s="911" t="s">
        <v>1652</v>
      </c>
      <c r="Q131" s="900"/>
      <c r="R131" s="900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1116"/>
      <c r="B132" s="908" t="s">
        <v>1630</v>
      </c>
      <c r="C132" s="1129"/>
      <c r="D132" s="912"/>
      <c r="E132" s="912"/>
      <c r="F132" s="912"/>
      <c r="G132" s="912"/>
      <c r="H132" s="912"/>
      <c r="I132" s="912"/>
      <c r="J132" s="912"/>
      <c r="K132" s="912"/>
      <c r="L132" s="912"/>
      <c r="M132" s="912"/>
      <c r="N132" s="912"/>
      <c r="O132" s="912"/>
      <c r="P132" s="912"/>
      <c r="Q132" s="911" t="s">
        <v>1652</v>
      </c>
      <c r="R132" s="900"/>
      <c r="S132" s="900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B133" s="247" t="s">
        <v>1687</v>
      </c>
      <c r="C133" s="896"/>
    </row>
    <row r="151" spans="1:34" ht="18">
      <c r="A151" s="1118" t="s">
        <v>3</v>
      </c>
      <c r="B151" s="1118"/>
      <c r="C151" s="1118"/>
      <c r="D151" s="1118"/>
      <c r="E151" s="1118"/>
      <c r="F151" s="1118"/>
      <c r="G151" s="1118"/>
      <c r="H151" s="1118"/>
      <c r="I151" s="1118"/>
      <c r="J151" s="1118"/>
      <c r="K151" s="1118"/>
      <c r="L151" s="1118"/>
      <c r="M151" s="1118"/>
      <c r="N151" s="1118"/>
      <c r="O151" s="1118"/>
      <c r="P151" s="1118"/>
      <c r="Q151" s="1118"/>
      <c r="R151" s="1118"/>
      <c r="S151" s="1118"/>
      <c r="T151" s="1118"/>
      <c r="U151" s="1118"/>
      <c r="V151" s="1118"/>
      <c r="W151" s="1118"/>
      <c r="X151" s="1118"/>
      <c r="Y151" s="1118"/>
      <c r="Z151" s="1118"/>
      <c r="AA151" s="1118"/>
      <c r="AB151" s="1118"/>
      <c r="AC151" s="1118"/>
      <c r="AD151" s="1118"/>
      <c r="AE151" s="1118"/>
      <c r="AF151" s="1118"/>
      <c r="AG151" s="1118"/>
      <c r="AH151" s="1118"/>
    </row>
    <row r="152" spans="1:34" ht="18">
      <c r="A152" s="1118" t="s">
        <v>1586</v>
      </c>
      <c r="B152" s="1118"/>
      <c r="C152" s="1118"/>
      <c r="D152" s="1118"/>
      <c r="E152" s="1118"/>
      <c r="F152" s="1118"/>
      <c r="G152" s="1118"/>
      <c r="H152" s="1118"/>
      <c r="I152" s="1118"/>
      <c r="J152" s="1118"/>
      <c r="K152" s="1118"/>
      <c r="L152" s="1118"/>
      <c r="M152" s="1118"/>
      <c r="N152" s="1118"/>
      <c r="O152" s="1118"/>
      <c r="P152" s="1118"/>
      <c r="Q152" s="1118"/>
      <c r="R152" s="1118"/>
      <c r="S152" s="1118"/>
      <c r="T152" s="1118"/>
      <c r="U152" s="1118"/>
      <c r="V152" s="1118"/>
      <c r="W152" s="1118"/>
      <c r="X152" s="1118"/>
      <c r="Y152" s="1118"/>
      <c r="Z152" s="1118"/>
      <c r="AA152" s="1118"/>
      <c r="AB152" s="1118"/>
      <c r="AC152" s="1118"/>
      <c r="AD152" s="1118"/>
      <c r="AE152" s="1118"/>
      <c r="AF152" s="1118"/>
      <c r="AG152" s="1118"/>
      <c r="AH152" s="1118"/>
    </row>
    <row r="153" spans="1:34" ht="18">
      <c r="A153" s="1118" t="s">
        <v>1666</v>
      </c>
      <c r="B153" s="1118"/>
      <c r="C153" s="1118"/>
      <c r="D153" s="1118"/>
      <c r="E153" s="1118"/>
      <c r="F153" s="1118"/>
      <c r="G153" s="1118"/>
      <c r="H153" s="1118"/>
      <c r="I153" s="1118"/>
      <c r="J153" s="1118"/>
      <c r="K153" s="1118"/>
      <c r="L153" s="1118"/>
      <c r="M153" s="1118"/>
      <c r="N153" s="1118"/>
      <c r="O153" s="1118"/>
      <c r="P153" s="1118"/>
      <c r="Q153" s="1118"/>
      <c r="R153" s="1118"/>
      <c r="S153" s="1118"/>
      <c r="T153" s="1118"/>
      <c r="U153" s="1118"/>
      <c r="V153" s="1118"/>
      <c r="W153" s="1118"/>
      <c r="X153" s="1118"/>
      <c r="Y153" s="1118"/>
      <c r="Z153" s="1118"/>
      <c r="AA153" s="1118"/>
      <c r="AB153" s="1118"/>
      <c r="AC153" s="1118"/>
      <c r="AD153" s="1118"/>
      <c r="AE153" s="1118"/>
      <c r="AF153" s="1118"/>
      <c r="AG153" s="1118"/>
      <c r="AH153" s="1118"/>
    </row>
    <row r="154" spans="1:34" ht="18">
      <c r="A154" s="1118" t="s">
        <v>1587</v>
      </c>
      <c r="B154" s="1118"/>
      <c r="C154" s="1118"/>
      <c r="D154" s="1118"/>
      <c r="E154" s="1118"/>
      <c r="F154" s="1118"/>
      <c r="G154" s="1118"/>
      <c r="H154" s="1118"/>
      <c r="I154" s="1118"/>
      <c r="J154" s="1118"/>
      <c r="K154" s="1118"/>
      <c r="L154" s="1118"/>
      <c r="M154" s="1118"/>
      <c r="N154" s="1118"/>
      <c r="O154" s="1118"/>
      <c r="P154" s="1118"/>
      <c r="Q154" s="1118"/>
      <c r="R154" s="1118"/>
      <c r="S154" s="1118"/>
      <c r="T154" s="1118"/>
      <c r="U154" s="1118"/>
      <c r="V154" s="1118"/>
      <c r="W154" s="1118"/>
      <c r="X154" s="1118"/>
      <c r="Y154" s="1118"/>
      <c r="Z154" s="1118"/>
      <c r="AA154" s="1118"/>
      <c r="AB154" s="1118"/>
      <c r="AC154" s="1118"/>
      <c r="AD154" s="1118"/>
      <c r="AE154" s="1118"/>
      <c r="AF154" s="1118"/>
      <c r="AG154" s="1118"/>
      <c r="AH154" s="1118"/>
    </row>
    <row r="155" spans="1:34" ht="18">
      <c r="A155" s="1118" t="s">
        <v>1667</v>
      </c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18"/>
      <c r="O155" s="1118"/>
      <c r="P155" s="1118"/>
      <c r="Q155" s="1118"/>
      <c r="R155" s="1118"/>
      <c r="S155" s="1118"/>
      <c r="T155" s="1118"/>
      <c r="U155" s="1118"/>
      <c r="V155" s="1118"/>
      <c r="W155" s="1118"/>
      <c r="X155" s="1118"/>
      <c r="Y155" s="1118"/>
      <c r="Z155" s="1118"/>
      <c r="AA155" s="1118"/>
      <c r="AB155" s="1118"/>
      <c r="AC155" s="1118"/>
      <c r="AD155" s="1118"/>
      <c r="AE155" s="1118"/>
      <c r="AF155" s="1118"/>
      <c r="AG155" s="1118"/>
      <c r="AH155" s="1118"/>
    </row>
    <row r="156" spans="1:34" ht="15.75">
      <c r="A156" s="915" t="s">
        <v>1608</v>
      </c>
      <c r="B156" s="914"/>
      <c r="C156" s="914"/>
      <c r="D156" s="914"/>
      <c r="E156" s="914"/>
      <c r="F156" s="914"/>
      <c r="G156" s="914"/>
      <c r="H156" s="914"/>
      <c r="I156" s="914"/>
      <c r="J156" s="914"/>
      <c r="K156" s="914"/>
      <c r="L156" s="914"/>
      <c r="M156" s="914"/>
      <c r="N156" s="914"/>
      <c r="O156" s="914"/>
      <c r="P156" s="914"/>
      <c r="Q156" s="914"/>
      <c r="R156" s="914"/>
      <c r="S156" s="914"/>
      <c r="T156" s="914"/>
      <c r="U156" s="914"/>
      <c r="V156" s="914"/>
      <c r="W156" s="914"/>
      <c r="X156" s="914"/>
      <c r="Y156" s="914"/>
      <c r="Z156" s="914"/>
      <c r="AA156" s="914"/>
      <c r="AB156" s="914"/>
      <c r="AC156" s="914"/>
      <c r="AD156" s="914"/>
      <c r="AE156" s="914"/>
      <c r="AF156" s="914"/>
      <c r="AG156" s="914"/>
      <c r="AH156" s="914"/>
    </row>
    <row r="157" spans="1:34" ht="15.75">
      <c r="A157" s="902" t="s">
        <v>1681</v>
      </c>
      <c r="J157" s="914"/>
      <c r="K157" s="914"/>
      <c r="L157" s="914"/>
      <c r="M157" s="914"/>
      <c r="N157" s="914"/>
      <c r="O157" s="914"/>
      <c r="P157" s="914"/>
      <c r="Q157" s="914"/>
      <c r="R157" s="914"/>
      <c r="S157" s="914"/>
      <c r="T157" s="914"/>
      <c r="U157" s="914"/>
      <c r="V157" s="914"/>
      <c r="W157" s="914"/>
      <c r="X157" s="914"/>
      <c r="Y157" s="914"/>
      <c r="Z157" s="914"/>
      <c r="AA157" s="914"/>
      <c r="AB157" s="914"/>
      <c r="AC157" s="914"/>
      <c r="AD157" s="914"/>
      <c r="AE157" s="914"/>
      <c r="AF157" s="914"/>
      <c r="AG157" s="914"/>
      <c r="AH157" s="914"/>
    </row>
    <row r="158" spans="1:34" ht="12.75" customHeight="1">
      <c r="A158" s="1277" t="s">
        <v>129</v>
      </c>
      <c r="B158" s="1280" t="s">
        <v>1610</v>
      </c>
      <c r="C158" s="969" t="s">
        <v>1618</v>
      </c>
      <c r="D158" s="1276" t="s">
        <v>1619</v>
      </c>
      <c r="E158" s="1276"/>
      <c r="F158" s="1276"/>
      <c r="G158" s="1276"/>
      <c r="H158" s="1276"/>
      <c r="I158" s="1276"/>
      <c r="J158" s="1276"/>
      <c r="K158" s="1276"/>
      <c r="L158" s="1276"/>
      <c r="M158" s="1276"/>
      <c r="N158" s="1276"/>
      <c r="O158" s="1276"/>
      <c r="P158" s="1276"/>
      <c r="Q158" s="1276"/>
      <c r="R158" s="1276"/>
      <c r="S158" s="1276"/>
      <c r="T158" s="1276"/>
      <c r="U158" s="1276"/>
      <c r="V158" s="1276"/>
      <c r="W158" s="1276"/>
      <c r="X158" s="1276"/>
      <c r="Y158" s="1276"/>
      <c r="Z158" s="1276"/>
      <c r="AA158" s="1276"/>
      <c r="AB158" s="1276"/>
      <c r="AC158" s="1276"/>
      <c r="AD158" s="1276"/>
      <c r="AE158" s="1276"/>
      <c r="AF158" s="1276"/>
      <c r="AG158" s="1276"/>
      <c r="AH158" s="1276"/>
    </row>
    <row r="159" spans="1:34">
      <c r="A159" s="1278"/>
      <c r="B159" s="1281"/>
      <c r="C159" s="1141">
        <v>42248</v>
      </c>
      <c r="D159" s="894" t="s">
        <v>1613</v>
      </c>
      <c r="E159" s="894" t="s">
        <v>1614</v>
      </c>
      <c r="F159" s="894" t="s">
        <v>1615</v>
      </c>
      <c r="G159" s="954" t="s">
        <v>1616</v>
      </c>
      <c r="H159" s="954" t="s">
        <v>1617</v>
      </c>
      <c r="I159" s="894" t="s">
        <v>1611</v>
      </c>
      <c r="J159" s="894" t="s">
        <v>1612</v>
      </c>
      <c r="K159" s="894" t="s">
        <v>1613</v>
      </c>
      <c r="L159" s="894" t="s">
        <v>1614</v>
      </c>
      <c r="M159" s="894" t="s">
        <v>1615</v>
      </c>
      <c r="N159" s="954" t="s">
        <v>1616</v>
      </c>
      <c r="O159" s="954" t="s">
        <v>1617</v>
      </c>
      <c r="P159" s="894" t="s">
        <v>1611</v>
      </c>
      <c r="Q159" s="894" t="s">
        <v>1612</v>
      </c>
      <c r="R159" s="894" t="s">
        <v>1613</v>
      </c>
      <c r="S159" s="894" t="s">
        <v>1614</v>
      </c>
      <c r="T159" s="894" t="s">
        <v>1615</v>
      </c>
      <c r="U159" s="954" t="s">
        <v>1616</v>
      </c>
      <c r="V159" s="954" t="s">
        <v>1617</v>
      </c>
      <c r="W159" s="894" t="s">
        <v>1611</v>
      </c>
      <c r="X159" s="894" t="s">
        <v>1612</v>
      </c>
      <c r="Y159" s="894" t="s">
        <v>1613</v>
      </c>
      <c r="Z159" s="894" t="s">
        <v>1614</v>
      </c>
      <c r="AA159" s="954" t="s">
        <v>1615</v>
      </c>
      <c r="AB159" s="954" t="s">
        <v>1616</v>
      </c>
      <c r="AC159" s="954" t="s">
        <v>1617</v>
      </c>
      <c r="AD159" s="894" t="s">
        <v>1611</v>
      </c>
      <c r="AE159" s="894" t="s">
        <v>1612</v>
      </c>
      <c r="AF159" s="894" t="s">
        <v>1613</v>
      </c>
      <c r="AG159" s="894" t="s">
        <v>1614</v>
      </c>
      <c r="AH159" s="894"/>
    </row>
    <row r="160" spans="1:34">
      <c r="A160" s="1279"/>
      <c r="B160" s="1282"/>
      <c r="C160" s="1142"/>
      <c r="D160" s="895">
        <v>1</v>
      </c>
      <c r="E160" s="894">
        <v>2</v>
      </c>
      <c r="F160" s="894">
        <v>3</v>
      </c>
      <c r="G160" s="954">
        <v>4</v>
      </c>
      <c r="H160" s="954">
        <v>5</v>
      </c>
      <c r="I160" s="894">
        <v>6</v>
      </c>
      <c r="J160" s="894">
        <v>7</v>
      </c>
      <c r="K160" s="894">
        <v>8</v>
      </c>
      <c r="L160" s="894">
        <v>9</v>
      </c>
      <c r="M160" s="894">
        <v>10</v>
      </c>
      <c r="N160" s="954">
        <v>11</v>
      </c>
      <c r="O160" s="954">
        <v>12</v>
      </c>
      <c r="P160" s="894">
        <v>13</v>
      </c>
      <c r="Q160" s="894">
        <v>14</v>
      </c>
      <c r="R160" s="894">
        <v>15</v>
      </c>
      <c r="S160" s="894">
        <v>16</v>
      </c>
      <c r="T160" s="894">
        <v>17</v>
      </c>
      <c r="U160" s="954">
        <v>18</v>
      </c>
      <c r="V160" s="954">
        <v>19</v>
      </c>
      <c r="W160" s="894">
        <v>20</v>
      </c>
      <c r="X160" s="894">
        <v>21</v>
      </c>
      <c r="Y160" s="894">
        <v>22</v>
      </c>
      <c r="Z160" s="894">
        <v>23</v>
      </c>
      <c r="AA160" s="954">
        <v>24</v>
      </c>
      <c r="AB160" s="954">
        <v>25</v>
      </c>
      <c r="AC160" s="954">
        <v>26</v>
      </c>
      <c r="AD160" s="894">
        <v>27</v>
      </c>
      <c r="AE160" s="894">
        <v>28</v>
      </c>
      <c r="AF160" s="894">
        <v>29</v>
      </c>
      <c r="AG160" s="894">
        <v>30</v>
      </c>
      <c r="AH160" s="894"/>
    </row>
    <row r="161" spans="1:34">
      <c r="A161" s="1114">
        <v>7</v>
      </c>
      <c r="B161" s="908" t="s">
        <v>1609</v>
      </c>
      <c r="C161" s="1127">
        <v>42248</v>
      </c>
      <c r="D161" s="911" t="s">
        <v>1651</v>
      </c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98"/>
      <c r="AF161" s="898"/>
      <c r="AG161" s="898"/>
      <c r="AH161" s="898"/>
    </row>
    <row r="162" spans="1:34">
      <c r="A162" s="1115"/>
      <c r="B162" s="908" t="s">
        <v>1622</v>
      </c>
      <c r="C162" s="1128"/>
      <c r="D162" s="907"/>
      <c r="E162" s="911" t="s">
        <v>1651</v>
      </c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98"/>
      <c r="AF162" s="898"/>
      <c r="AG162" s="898"/>
      <c r="AH162" s="898"/>
    </row>
    <row r="163" spans="1:34">
      <c r="A163" s="1115"/>
      <c r="B163" s="908" t="s">
        <v>1623</v>
      </c>
      <c r="C163" s="1128"/>
      <c r="D163" s="907"/>
      <c r="E163" s="900"/>
      <c r="F163" s="911" t="s">
        <v>1651</v>
      </c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98"/>
      <c r="AF163" s="898"/>
      <c r="AG163" s="898"/>
      <c r="AH163" s="898"/>
    </row>
    <row r="164" spans="1:34">
      <c r="A164" s="1115"/>
      <c r="B164" s="908" t="s">
        <v>1624</v>
      </c>
      <c r="C164" s="1128"/>
      <c r="D164" s="907"/>
      <c r="E164" s="900"/>
      <c r="F164" s="913"/>
      <c r="G164" s="900"/>
      <c r="H164" s="900"/>
      <c r="I164" s="911" t="s">
        <v>1651</v>
      </c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98"/>
      <c r="AF164" s="898"/>
      <c r="AG164" s="898"/>
      <c r="AH164" s="898"/>
    </row>
    <row r="165" spans="1:34">
      <c r="A165" s="1115"/>
      <c r="B165" s="908" t="s">
        <v>1625</v>
      </c>
      <c r="C165" s="1128"/>
      <c r="D165" s="907"/>
      <c r="E165" s="900"/>
      <c r="F165" s="912"/>
      <c r="G165" s="912"/>
      <c r="H165" s="912"/>
      <c r="I165" s="900"/>
      <c r="J165" s="911" t="s">
        <v>1651</v>
      </c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98"/>
      <c r="AF165" s="898"/>
      <c r="AG165" s="898"/>
      <c r="AH165" s="898"/>
    </row>
    <row r="166" spans="1:34">
      <c r="A166" s="1115"/>
      <c r="B166" s="908" t="s">
        <v>1626</v>
      </c>
      <c r="C166" s="1128"/>
      <c r="D166" s="907"/>
      <c r="E166" s="900"/>
      <c r="F166" s="900"/>
      <c r="G166" s="900"/>
      <c r="H166" s="900"/>
      <c r="I166" s="912"/>
      <c r="J166" s="913"/>
      <c r="K166" s="911" t="s">
        <v>1651</v>
      </c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98"/>
      <c r="AF166" s="898"/>
      <c r="AG166" s="898"/>
      <c r="AH166" s="898"/>
    </row>
    <row r="167" spans="1:34">
      <c r="A167" s="1115"/>
      <c r="B167" s="908" t="s">
        <v>1627</v>
      </c>
      <c r="C167" s="1128"/>
      <c r="D167" s="899"/>
      <c r="E167" s="912"/>
      <c r="F167" s="912"/>
      <c r="G167" s="912"/>
      <c r="H167" s="912"/>
      <c r="I167" s="912"/>
      <c r="J167" s="913"/>
      <c r="K167" s="900"/>
      <c r="L167" s="911" t="s">
        <v>1651</v>
      </c>
      <c r="M167" s="900"/>
      <c r="N167" s="900"/>
      <c r="O167" s="900"/>
      <c r="P167" s="900"/>
      <c r="Q167" s="900"/>
      <c r="R167" s="912"/>
      <c r="S167" s="912"/>
      <c r="T167" s="912"/>
      <c r="U167" s="912"/>
      <c r="V167" s="912"/>
      <c r="W167" s="912"/>
      <c r="X167" s="912"/>
      <c r="Y167" s="912"/>
      <c r="Z167" s="912"/>
      <c r="AA167" s="912"/>
      <c r="AB167" s="912"/>
      <c r="AC167" s="912"/>
      <c r="AD167" s="912"/>
      <c r="AE167" s="899"/>
      <c r="AF167" s="899"/>
      <c r="AG167" s="899"/>
      <c r="AH167" s="899"/>
    </row>
    <row r="168" spans="1:34">
      <c r="A168" s="1115"/>
      <c r="B168" s="908" t="s">
        <v>1628</v>
      </c>
      <c r="C168" s="1128"/>
      <c r="D168" s="900"/>
      <c r="E168" s="900"/>
      <c r="F168" s="900"/>
      <c r="G168" s="900"/>
      <c r="H168" s="900"/>
      <c r="I168" s="900"/>
      <c r="J168" s="913"/>
      <c r="K168" s="900"/>
      <c r="L168" s="900"/>
      <c r="M168" s="911" t="s">
        <v>1651</v>
      </c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15"/>
      <c r="B169" s="908" t="s">
        <v>1629</v>
      </c>
      <c r="C169" s="1128"/>
      <c r="D169" s="899"/>
      <c r="E169" s="912"/>
      <c r="F169" s="912"/>
      <c r="G169" s="912"/>
      <c r="H169" s="912"/>
      <c r="I169" s="912"/>
      <c r="J169" s="912"/>
      <c r="K169" s="912"/>
      <c r="L169" s="912"/>
      <c r="M169" s="913"/>
      <c r="N169" s="900"/>
      <c r="O169" s="900"/>
      <c r="P169" s="911" t="s">
        <v>1651</v>
      </c>
      <c r="Q169" s="900"/>
      <c r="R169" s="912"/>
      <c r="S169" s="912"/>
      <c r="T169" s="912"/>
      <c r="U169" s="912"/>
      <c r="V169" s="912"/>
      <c r="W169" s="912"/>
      <c r="X169" s="912"/>
      <c r="Y169" s="912"/>
      <c r="Z169" s="912"/>
      <c r="AA169" s="912"/>
      <c r="AB169" s="912"/>
      <c r="AC169" s="912"/>
      <c r="AD169" s="912"/>
      <c r="AE169" s="899"/>
      <c r="AF169" s="899"/>
      <c r="AG169" s="899"/>
      <c r="AH169" s="899"/>
    </row>
    <row r="170" spans="1:34">
      <c r="A170" s="1116"/>
      <c r="B170" s="908" t="s">
        <v>1630</v>
      </c>
      <c r="C170" s="1129"/>
      <c r="D170" s="899"/>
      <c r="E170" s="912"/>
      <c r="F170" s="912"/>
      <c r="G170" s="912"/>
      <c r="H170" s="912"/>
      <c r="I170" s="912"/>
      <c r="J170" s="912"/>
      <c r="K170" s="912"/>
      <c r="L170" s="912"/>
      <c r="M170" s="912"/>
      <c r="N170" s="912"/>
      <c r="O170" s="912"/>
      <c r="P170" s="900"/>
      <c r="Q170" s="911" t="s">
        <v>1651</v>
      </c>
      <c r="R170" s="900"/>
      <c r="S170" s="900"/>
      <c r="T170" s="900"/>
      <c r="U170" s="912"/>
      <c r="V170" s="912"/>
      <c r="W170" s="912"/>
      <c r="X170" s="912"/>
      <c r="Y170" s="912"/>
      <c r="Z170" s="912"/>
      <c r="AA170" s="912"/>
      <c r="AB170" s="912"/>
      <c r="AC170" s="912"/>
      <c r="AD170" s="912"/>
      <c r="AE170" s="899"/>
      <c r="AF170" s="899"/>
      <c r="AG170" s="899"/>
      <c r="AH170" s="899"/>
    </row>
    <row r="171" spans="1:34">
      <c r="A171" s="1114"/>
      <c r="B171" s="1140"/>
      <c r="C171" s="1127">
        <v>42278</v>
      </c>
      <c r="D171" s="894" t="s">
        <v>1615</v>
      </c>
      <c r="E171" s="954" t="s">
        <v>1616</v>
      </c>
      <c r="F171" s="954" t="s">
        <v>1617</v>
      </c>
      <c r="G171" s="894" t="s">
        <v>1611</v>
      </c>
      <c r="H171" s="894" t="s">
        <v>1612</v>
      </c>
      <c r="I171" s="894" t="s">
        <v>1613</v>
      </c>
      <c r="J171" s="894" t="s">
        <v>1614</v>
      </c>
      <c r="K171" s="894" t="s">
        <v>1615</v>
      </c>
      <c r="L171" s="954" t="s">
        <v>1616</v>
      </c>
      <c r="M171" s="954" t="s">
        <v>1617</v>
      </c>
      <c r="N171" s="894" t="s">
        <v>1611</v>
      </c>
      <c r="O171" s="894" t="s">
        <v>1612</v>
      </c>
      <c r="P171" s="894" t="s">
        <v>1613</v>
      </c>
      <c r="Q171" s="894" t="s">
        <v>1614</v>
      </c>
      <c r="R171" s="894" t="s">
        <v>1615</v>
      </c>
      <c r="S171" s="954" t="s">
        <v>1616</v>
      </c>
      <c r="T171" s="954" t="s">
        <v>1617</v>
      </c>
      <c r="U171" s="894" t="s">
        <v>1611</v>
      </c>
      <c r="V171" s="894" t="s">
        <v>1612</v>
      </c>
      <c r="W171" s="894" t="s">
        <v>1613</v>
      </c>
      <c r="X171" s="894" t="s">
        <v>1614</v>
      </c>
      <c r="Y171" s="894" t="s">
        <v>1615</v>
      </c>
      <c r="Z171" s="954" t="s">
        <v>1616</v>
      </c>
      <c r="AA171" s="954" t="s">
        <v>1617</v>
      </c>
      <c r="AB171" s="894" t="s">
        <v>1611</v>
      </c>
      <c r="AC171" s="894" t="s">
        <v>1612</v>
      </c>
      <c r="AD171" s="894" t="s">
        <v>1613</v>
      </c>
      <c r="AE171" s="894" t="s">
        <v>1614</v>
      </c>
      <c r="AF171" s="894" t="s">
        <v>1615</v>
      </c>
      <c r="AG171" s="954" t="s">
        <v>1616</v>
      </c>
      <c r="AH171" s="954" t="s">
        <v>1617</v>
      </c>
    </row>
    <row r="172" spans="1:34">
      <c r="A172" s="1116"/>
      <c r="B172" s="1138"/>
      <c r="C172" s="1138"/>
      <c r="D172" s="895">
        <v>1</v>
      </c>
      <c r="E172" s="954">
        <v>2</v>
      </c>
      <c r="F172" s="954">
        <v>3</v>
      </c>
      <c r="G172" s="894">
        <v>4</v>
      </c>
      <c r="H172" s="894">
        <v>5</v>
      </c>
      <c r="I172" s="894">
        <v>6</v>
      </c>
      <c r="J172" s="894">
        <v>7</v>
      </c>
      <c r="K172" s="894">
        <v>8</v>
      </c>
      <c r="L172" s="954">
        <v>9</v>
      </c>
      <c r="M172" s="954">
        <v>10</v>
      </c>
      <c r="N172" s="894">
        <v>11</v>
      </c>
      <c r="O172" s="894">
        <v>12</v>
      </c>
      <c r="P172" s="894">
        <v>13</v>
      </c>
      <c r="Q172" s="894">
        <v>14</v>
      </c>
      <c r="R172" s="894">
        <v>15</v>
      </c>
      <c r="S172" s="954">
        <v>16</v>
      </c>
      <c r="T172" s="954">
        <v>17</v>
      </c>
      <c r="U172" s="894">
        <v>18</v>
      </c>
      <c r="V172" s="894">
        <v>19</v>
      </c>
      <c r="W172" s="894">
        <v>20</v>
      </c>
      <c r="X172" s="894">
        <v>21</v>
      </c>
      <c r="Y172" s="894">
        <v>22</v>
      </c>
      <c r="Z172" s="954">
        <v>23</v>
      </c>
      <c r="AA172" s="954">
        <v>24</v>
      </c>
      <c r="AB172" s="894">
        <v>25</v>
      </c>
      <c r="AC172" s="894">
        <v>26</v>
      </c>
      <c r="AD172" s="894">
        <v>27</v>
      </c>
      <c r="AE172" s="894">
        <v>28</v>
      </c>
      <c r="AF172" s="894">
        <v>29</v>
      </c>
      <c r="AG172" s="954">
        <v>30</v>
      </c>
      <c r="AH172" s="954">
        <v>31</v>
      </c>
    </row>
    <row r="173" spans="1:34">
      <c r="A173" s="1114">
        <v>8</v>
      </c>
      <c r="B173" s="908" t="s">
        <v>1609</v>
      </c>
      <c r="C173" s="1127">
        <v>42278</v>
      </c>
      <c r="D173" s="911" t="s">
        <v>1652</v>
      </c>
      <c r="E173" s="912"/>
      <c r="F173" s="912"/>
      <c r="G173" s="912"/>
      <c r="H173" s="900"/>
      <c r="I173" s="912"/>
      <c r="J173" s="912"/>
      <c r="K173" s="912"/>
      <c r="L173" s="912"/>
      <c r="M173" s="912"/>
      <c r="N173" s="912"/>
      <c r="O173" s="912"/>
      <c r="P173" s="912"/>
      <c r="Q173" s="912"/>
      <c r="R173" s="912"/>
      <c r="S173" s="912"/>
      <c r="T173" s="913"/>
      <c r="U173" s="912"/>
      <c r="V173" s="900"/>
      <c r="W173" s="912"/>
      <c r="X173" s="912"/>
      <c r="Y173" s="912"/>
      <c r="Z173" s="912"/>
      <c r="AA173" s="912"/>
      <c r="AB173" s="912"/>
      <c r="AC173" s="912"/>
      <c r="AD173" s="912"/>
      <c r="AE173" s="912"/>
      <c r="AF173" s="912"/>
      <c r="AG173" s="912"/>
      <c r="AH173" s="912"/>
    </row>
    <row r="174" spans="1:34">
      <c r="A174" s="1115"/>
      <c r="B174" s="908" t="s">
        <v>1622</v>
      </c>
      <c r="C174" s="1128"/>
      <c r="D174" s="913"/>
      <c r="E174" s="912"/>
      <c r="F174" s="912"/>
      <c r="G174" s="911" t="s">
        <v>1652</v>
      </c>
      <c r="H174" s="900"/>
      <c r="I174" s="900"/>
      <c r="J174" s="900"/>
      <c r="K174" s="912"/>
      <c r="L174" s="912"/>
      <c r="M174" s="912"/>
      <c r="N174" s="912"/>
      <c r="O174" s="912"/>
      <c r="P174" s="912"/>
      <c r="Q174" s="912"/>
      <c r="R174" s="912"/>
      <c r="S174" s="912"/>
      <c r="T174" s="913"/>
      <c r="U174" s="912"/>
      <c r="V174" s="900"/>
      <c r="W174" s="912"/>
      <c r="X174" s="912"/>
      <c r="Y174" s="912"/>
      <c r="Z174" s="912"/>
      <c r="AA174" s="912"/>
      <c r="AB174" s="912"/>
      <c r="AC174" s="912"/>
      <c r="AD174" s="912"/>
      <c r="AE174" s="912"/>
      <c r="AF174" s="912"/>
      <c r="AG174" s="912"/>
      <c r="AH174" s="912"/>
    </row>
    <row r="175" spans="1:34">
      <c r="A175" s="1115"/>
      <c r="B175" s="908" t="s">
        <v>1623</v>
      </c>
      <c r="C175" s="1128"/>
      <c r="D175" s="913"/>
      <c r="E175" s="912"/>
      <c r="F175" s="912"/>
      <c r="G175" s="900"/>
      <c r="H175" s="911" t="s">
        <v>1652</v>
      </c>
      <c r="I175" s="900"/>
      <c r="J175" s="900"/>
      <c r="K175" s="912"/>
      <c r="L175" s="912"/>
      <c r="M175" s="912"/>
      <c r="N175" s="912"/>
      <c r="O175" s="912"/>
      <c r="P175" s="912"/>
      <c r="Q175" s="912"/>
      <c r="R175" s="912"/>
      <c r="S175" s="912"/>
      <c r="T175" s="913"/>
      <c r="U175" s="912"/>
      <c r="V175" s="900"/>
      <c r="W175" s="912"/>
      <c r="X175" s="912"/>
      <c r="Y175" s="912"/>
      <c r="Z175" s="912"/>
      <c r="AA175" s="912"/>
      <c r="AB175" s="912"/>
      <c r="AC175" s="912"/>
      <c r="AD175" s="912"/>
      <c r="AE175" s="912"/>
      <c r="AF175" s="912"/>
      <c r="AG175" s="912"/>
      <c r="AH175" s="912"/>
    </row>
    <row r="176" spans="1:34">
      <c r="A176" s="1115"/>
      <c r="B176" s="908" t="s">
        <v>1624</v>
      </c>
      <c r="C176" s="1128"/>
      <c r="D176" s="913"/>
      <c r="E176" s="912"/>
      <c r="F176" s="912"/>
      <c r="G176" s="912"/>
      <c r="H176" s="912"/>
      <c r="I176" s="911" t="s">
        <v>1652</v>
      </c>
      <c r="J176" s="900"/>
      <c r="K176" s="912"/>
      <c r="L176" s="912"/>
      <c r="M176" s="912"/>
      <c r="N176" s="912"/>
      <c r="O176" s="912"/>
      <c r="P176" s="912"/>
      <c r="Q176" s="912"/>
      <c r="R176" s="912"/>
      <c r="S176" s="912"/>
      <c r="T176" s="913"/>
      <c r="U176" s="912"/>
      <c r="V176" s="900"/>
      <c r="W176" s="912"/>
      <c r="X176" s="912"/>
      <c r="Y176" s="912"/>
      <c r="Z176" s="912"/>
      <c r="AA176" s="912"/>
      <c r="AB176" s="912"/>
      <c r="AC176" s="912"/>
      <c r="AD176" s="912"/>
      <c r="AE176" s="912"/>
      <c r="AF176" s="912"/>
      <c r="AG176" s="912"/>
      <c r="AH176" s="912"/>
    </row>
    <row r="177" spans="1:34">
      <c r="A177" s="1115"/>
      <c r="B177" s="908" t="s">
        <v>1625</v>
      </c>
      <c r="C177" s="1128"/>
      <c r="D177" s="912"/>
      <c r="E177" s="912"/>
      <c r="F177" s="912"/>
      <c r="G177" s="912"/>
      <c r="H177" s="912"/>
      <c r="I177" s="900"/>
      <c r="J177" s="911" t="s">
        <v>1652</v>
      </c>
      <c r="K177" s="912"/>
      <c r="L177" s="912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912"/>
      <c r="AF177" s="912"/>
      <c r="AG177" s="912"/>
      <c r="AH177" s="912"/>
    </row>
    <row r="178" spans="1:34">
      <c r="A178" s="1115"/>
      <c r="B178" s="908" t="s">
        <v>1626</v>
      </c>
      <c r="C178" s="1128"/>
      <c r="D178" s="912"/>
      <c r="E178" s="912"/>
      <c r="F178" s="912"/>
      <c r="G178" s="912"/>
      <c r="H178" s="912"/>
      <c r="I178" s="912"/>
      <c r="J178" s="900"/>
      <c r="K178" s="911" t="s">
        <v>1652</v>
      </c>
      <c r="L178" s="900"/>
      <c r="M178" s="900"/>
      <c r="N178" s="900"/>
      <c r="O178" s="900"/>
      <c r="P178" s="900"/>
      <c r="Q178" s="900"/>
      <c r="R178" s="900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912"/>
    </row>
    <row r="179" spans="1:34">
      <c r="A179" s="1115"/>
      <c r="B179" s="908" t="s">
        <v>1627</v>
      </c>
      <c r="C179" s="1128"/>
      <c r="D179" s="912"/>
      <c r="E179" s="912"/>
      <c r="F179" s="912"/>
      <c r="G179" s="912"/>
      <c r="H179" s="912"/>
      <c r="I179" s="912"/>
      <c r="J179" s="912"/>
      <c r="K179" s="913"/>
      <c r="L179" s="912"/>
      <c r="M179" s="912"/>
      <c r="N179" s="911" t="s">
        <v>1652</v>
      </c>
      <c r="O179" s="900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912"/>
    </row>
    <row r="180" spans="1:34">
      <c r="A180" s="1115"/>
      <c r="B180" s="908" t="s">
        <v>1628</v>
      </c>
      <c r="C180" s="1128"/>
      <c r="D180" s="912"/>
      <c r="E180" s="912"/>
      <c r="F180" s="912"/>
      <c r="G180" s="912"/>
      <c r="H180" s="912"/>
      <c r="I180" s="912"/>
      <c r="J180" s="912"/>
      <c r="K180" s="913"/>
      <c r="L180" s="912"/>
      <c r="M180" s="912"/>
      <c r="N180" s="900"/>
      <c r="O180" s="911" t="s">
        <v>1652</v>
      </c>
      <c r="P180" s="900"/>
      <c r="Q180" s="900"/>
      <c r="R180" s="900"/>
      <c r="S180" s="900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912"/>
    </row>
    <row r="181" spans="1:34">
      <c r="A181" s="1115"/>
      <c r="B181" s="908" t="s">
        <v>1629</v>
      </c>
      <c r="C181" s="1128"/>
      <c r="D181" s="912"/>
      <c r="E181" s="912"/>
      <c r="F181" s="912"/>
      <c r="G181" s="912"/>
      <c r="H181" s="912"/>
      <c r="I181" s="912"/>
      <c r="J181" s="912"/>
      <c r="K181" s="913"/>
      <c r="L181" s="900"/>
      <c r="M181" s="900"/>
      <c r="N181" s="900"/>
      <c r="O181" s="900"/>
      <c r="P181" s="911" t="s">
        <v>1652</v>
      </c>
      <c r="Q181" s="900"/>
      <c r="R181" s="900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912"/>
    </row>
    <row r="182" spans="1:34">
      <c r="A182" s="1116"/>
      <c r="B182" s="908" t="s">
        <v>1630</v>
      </c>
      <c r="C182" s="1129"/>
      <c r="D182" s="912"/>
      <c r="E182" s="912"/>
      <c r="F182" s="912"/>
      <c r="G182" s="912"/>
      <c r="H182" s="912"/>
      <c r="I182" s="912"/>
      <c r="J182" s="912"/>
      <c r="K182" s="912"/>
      <c r="L182" s="912"/>
      <c r="M182" s="912"/>
      <c r="N182" s="912"/>
      <c r="O182" s="912"/>
      <c r="P182" s="912"/>
      <c r="Q182" s="911" t="s">
        <v>1652</v>
      </c>
      <c r="R182" s="900"/>
      <c r="S182" s="900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912"/>
    </row>
    <row r="183" spans="1:34">
      <c r="B183" s="247" t="s">
        <v>1688</v>
      </c>
      <c r="C183" s="896"/>
    </row>
    <row r="202" spans="1:34" ht="18">
      <c r="A202" s="1118" t="s">
        <v>3</v>
      </c>
      <c r="B202" s="1118"/>
      <c r="C202" s="1118"/>
      <c r="D202" s="1118"/>
      <c r="E202" s="1118"/>
      <c r="F202" s="1118"/>
      <c r="G202" s="1118"/>
      <c r="H202" s="1118"/>
      <c r="I202" s="1118"/>
      <c r="J202" s="1118"/>
      <c r="K202" s="1118"/>
      <c r="L202" s="1118"/>
      <c r="M202" s="1118"/>
      <c r="N202" s="1118"/>
      <c r="O202" s="1118"/>
      <c r="P202" s="1118"/>
      <c r="Q202" s="1118"/>
      <c r="R202" s="1118"/>
      <c r="S202" s="1118"/>
      <c r="T202" s="1118"/>
      <c r="U202" s="1118"/>
      <c r="V202" s="1118"/>
      <c r="W202" s="1118"/>
      <c r="X202" s="1118"/>
      <c r="Y202" s="1118"/>
      <c r="Z202" s="1118"/>
      <c r="AA202" s="1118"/>
      <c r="AB202" s="1118"/>
      <c r="AC202" s="1118"/>
      <c r="AD202" s="1118"/>
      <c r="AE202" s="1118"/>
      <c r="AF202" s="1118"/>
      <c r="AG202" s="1118"/>
      <c r="AH202" s="1118"/>
    </row>
    <row r="203" spans="1:34" ht="18">
      <c r="A203" s="1118" t="s">
        <v>1586</v>
      </c>
      <c r="B203" s="1118"/>
      <c r="C203" s="1118"/>
      <c r="D203" s="1118"/>
      <c r="E203" s="1118"/>
      <c r="F203" s="1118"/>
      <c r="G203" s="1118"/>
      <c r="H203" s="1118"/>
      <c r="I203" s="1118"/>
      <c r="J203" s="1118"/>
      <c r="K203" s="1118"/>
      <c r="L203" s="1118"/>
      <c r="M203" s="1118"/>
      <c r="N203" s="1118"/>
      <c r="O203" s="1118"/>
      <c r="P203" s="1118"/>
      <c r="Q203" s="1118"/>
      <c r="R203" s="1118"/>
      <c r="S203" s="1118"/>
      <c r="T203" s="1118"/>
      <c r="U203" s="1118"/>
      <c r="V203" s="1118"/>
      <c r="W203" s="1118"/>
      <c r="X203" s="1118"/>
      <c r="Y203" s="1118"/>
      <c r="Z203" s="1118"/>
      <c r="AA203" s="1118"/>
      <c r="AB203" s="1118"/>
      <c r="AC203" s="1118"/>
      <c r="AD203" s="1118"/>
      <c r="AE203" s="1118"/>
      <c r="AF203" s="1118"/>
      <c r="AG203" s="1118"/>
      <c r="AH203" s="1118"/>
    </row>
    <row r="204" spans="1:34" ht="18">
      <c r="A204" s="1118" t="s">
        <v>1666</v>
      </c>
      <c r="B204" s="1118"/>
      <c r="C204" s="1118"/>
      <c r="D204" s="1118"/>
      <c r="E204" s="1118"/>
      <c r="F204" s="1118"/>
      <c r="G204" s="1118"/>
      <c r="H204" s="1118"/>
      <c r="I204" s="1118"/>
      <c r="J204" s="1118"/>
      <c r="K204" s="1118"/>
      <c r="L204" s="1118"/>
      <c r="M204" s="1118"/>
      <c r="N204" s="1118"/>
      <c r="O204" s="1118"/>
      <c r="P204" s="1118"/>
      <c r="Q204" s="1118"/>
      <c r="R204" s="1118"/>
      <c r="S204" s="1118"/>
      <c r="T204" s="1118"/>
      <c r="U204" s="1118"/>
      <c r="V204" s="1118"/>
      <c r="W204" s="1118"/>
      <c r="X204" s="1118"/>
      <c r="Y204" s="1118"/>
      <c r="Z204" s="1118"/>
      <c r="AA204" s="1118"/>
      <c r="AB204" s="1118"/>
      <c r="AC204" s="1118"/>
      <c r="AD204" s="1118"/>
      <c r="AE204" s="1118"/>
      <c r="AF204" s="1118"/>
      <c r="AG204" s="1118"/>
      <c r="AH204" s="1118"/>
    </row>
    <row r="205" spans="1:34" ht="18">
      <c r="A205" s="1118" t="s">
        <v>1587</v>
      </c>
      <c r="B205" s="1118"/>
      <c r="C205" s="1118"/>
      <c r="D205" s="1118"/>
      <c r="E205" s="1118"/>
      <c r="F205" s="1118"/>
      <c r="G205" s="1118"/>
      <c r="H205" s="1118"/>
      <c r="I205" s="1118"/>
      <c r="J205" s="1118"/>
      <c r="K205" s="1118"/>
      <c r="L205" s="1118"/>
      <c r="M205" s="1118"/>
      <c r="N205" s="1118"/>
      <c r="O205" s="1118"/>
      <c r="P205" s="1118"/>
      <c r="Q205" s="1118"/>
      <c r="R205" s="1118"/>
      <c r="S205" s="1118"/>
      <c r="T205" s="1118"/>
      <c r="U205" s="1118"/>
      <c r="V205" s="1118"/>
      <c r="W205" s="1118"/>
      <c r="X205" s="1118"/>
      <c r="Y205" s="1118"/>
      <c r="Z205" s="1118"/>
      <c r="AA205" s="1118"/>
      <c r="AB205" s="1118"/>
      <c r="AC205" s="1118"/>
      <c r="AD205" s="1118"/>
      <c r="AE205" s="1118"/>
      <c r="AF205" s="1118"/>
      <c r="AG205" s="1118"/>
      <c r="AH205" s="1118"/>
    </row>
    <row r="206" spans="1:34" ht="18">
      <c r="A206" s="1118" t="s">
        <v>1667</v>
      </c>
      <c r="B206" s="1118"/>
      <c r="C206" s="1118"/>
      <c r="D206" s="1118"/>
      <c r="E206" s="1118"/>
      <c r="F206" s="1118"/>
      <c r="G206" s="1118"/>
      <c r="H206" s="1118"/>
      <c r="I206" s="1118"/>
      <c r="J206" s="1118"/>
      <c r="K206" s="1118"/>
      <c r="L206" s="1118"/>
      <c r="M206" s="1118"/>
      <c r="N206" s="1118"/>
      <c r="O206" s="1118"/>
      <c r="P206" s="1118"/>
      <c r="Q206" s="1118"/>
      <c r="R206" s="1118"/>
      <c r="S206" s="1118"/>
      <c r="T206" s="1118"/>
      <c r="U206" s="1118"/>
      <c r="V206" s="1118"/>
      <c r="W206" s="1118"/>
      <c r="X206" s="1118"/>
      <c r="Y206" s="1118"/>
      <c r="Z206" s="1118"/>
      <c r="AA206" s="1118"/>
      <c r="AB206" s="1118"/>
      <c r="AC206" s="1118"/>
      <c r="AD206" s="1118"/>
      <c r="AE206" s="1118"/>
      <c r="AF206" s="1118"/>
      <c r="AG206" s="1118"/>
      <c r="AH206" s="1118"/>
    </row>
    <row r="207" spans="1:34" ht="15.75">
      <c r="A207" s="915" t="s">
        <v>1608</v>
      </c>
      <c r="B207" s="914"/>
      <c r="C207" s="914"/>
      <c r="D207" s="914"/>
      <c r="E207" s="914"/>
      <c r="F207" s="914"/>
      <c r="G207" s="914"/>
      <c r="H207" s="914"/>
      <c r="I207" s="914"/>
      <c r="J207" s="914"/>
      <c r="K207" s="914"/>
      <c r="L207" s="914"/>
      <c r="M207" s="914"/>
      <c r="N207" s="914"/>
      <c r="O207" s="914"/>
      <c r="P207" s="914"/>
      <c r="Q207" s="914"/>
      <c r="R207" s="914"/>
      <c r="S207" s="914"/>
      <c r="T207" s="914"/>
      <c r="U207" s="914"/>
      <c r="V207" s="914"/>
      <c r="W207" s="914"/>
      <c r="X207" s="914"/>
      <c r="Y207" s="914"/>
      <c r="Z207" s="914"/>
      <c r="AA207" s="914"/>
      <c r="AB207" s="914"/>
      <c r="AC207" s="914"/>
      <c r="AD207" s="914"/>
      <c r="AE207" s="914"/>
      <c r="AF207" s="914"/>
      <c r="AG207" s="914"/>
      <c r="AH207" s="914"/>
    </row>
    <row r="208" spans="1:34" ht="15.75">
      <c r="A208" s="902" t="s">
        <v>1682</v>
      </c>
      <c r="L208" s="914"/>
      <c r="M208" s="914"/>
      <c r="N208" s="914"/>
      <c r="O208" s="914"/>
      <c r="P208" s="914"/>
      <c r="Q208" s="914"/>
      <c r="R208" s="914"/>
      <c r="S208" s="914"/>
      <c r="T208" s="914"/>
      <c r="U208" s="914"/>
      <c r="V208" s="914"/>
      <c r="W208" s="914"/>
      <c r="X208" s="914"/>
      <c r="Y208" s="914"/>
      <c r="Z208" s="914"/>
      <c r="AA208" s="914"/>
      <c r="AB208" s="914"/>
      <c r="AC208" s="914"/>
      <c r="AD208" s="914"/>
      <c r="AE208" s="914"/>
      <c r="AF208" s="914"/>
      <c r="AG208" s="914"/>
      <c r="AH208" s="914"/>
    </row>
    <row r="209" spans="1:34">
      <c r="A209" s="1277" t="s">
        <v>129</v>
      </c>
      <c r="B209" s="1280" t="s">
        <v>1610</v>
      </c>
      <c r="C209" s="969" t="s">
        <v>1618</v>
      </c>
      <c r="D209" s="1276" t="s">
        <v>1619</v>
      </c>
      <c r="E209" s="1276"/>
      <c r="F209" s="1276"/>
      <c r="G209" s="1276"/>
      <c r="H209" s="1276"/>
      <c r="I209" s="1276"/>
      <c r="J209" s="1276"/>
      <c r="K209" s="1276"/>
      <c r="L209" s="1276"/>
      <c r="M209" s="1276"/>
      <c r="N209" s="1276"/>
      <c r="O209" s="1276"/>
      <c r="P209" s="1276"/>
      <c r="Q209" s="1276"/>
      <c r="R209" s="1276"/>
      <c r="S209" s="1276"/>
      <c r="T209" s="1276"/>
      <c r="U209" s="1276"/>
      <c r="V209" s="1276"/>
      <c r="W209" s="1276"/>
      <c r="X209" s="1276"/>
      <c r="Y209" s="1276"/>
      <c r="Z209" s="1276"/>
      <c r="AA209" s="1276"/>
      <c r="AB209" s="1276"/>
      <c r="AC209" s="1276"/>
      <c r="AD209" s="1276"/>
      <c r="AE209" s="1276"/>
      <c r="AF209" s="1276"/>
      <c r="AG209" s="1276"/>
      <c r="AH209" s="1276"/>
    </row>
    <row r="210" spans="1:34">
      <c r="A210" s="1278"/>
      <c r="B210" s="1281"/>
      <c r="C210" s="1141">
        <v>42248</v>
      </c>
      <c r="D210" s="894" t="s">
        <v>1613</v>
      </c>
      <c r="E210" s="894" t="s">
        <v>1614</v>
      </c>
      <c r="F210" s="894" t="s">
        <v>1615</v>
      </c>
      <c r="G210" s="954" t="s">
        <v>1616</v>
      </c>
      <c r="H210" s="954" t="s">
        <v>1617</v>
      </c>
      <c r="I210" s="894" t="s">
        <v>1611</v>
      </c>
      <c r="J210" s="894" t="s">
        <v>1612</v>
      </c>
      <c r="K210" s="894" t="s">
        <v>1613</v>
      </c>
      <c r="L210" s="894" t="s">
        <v>1614</v>
      </c>
      <c r="M210" s="894" t="s">
        <v>1615</v>
      </c>
      <c r="N210" s="954" t="s">
        <v>1616</v>
      </c>
      <c r="O210" s="954" t="s">
        <v>1617</v>
      </c>
      <c r="P210" s="894" t="s">
        <v>1611</v>
      </c>
      <c r="Q210" s="894" t="s">
        <v>1612</v>
      </c>
      <c r="R210" s="894" t="s">
        <v>1613</v>
      </c>
      <c r="S210" s="894" t="s">
        <v>1614</v>
      </c>
      <c r="T210" s="894" t="s">
        <v>1615</v>
      </c>
      <c r="U210" s="954" t="s">
        <v>1616</v>
      </c>
      <c r="V210" s="954" t="s">
        <v>1617</v>
      </c>
      <c r="W210" s="894" t="s">
        <v>1611</v>
      </c>
      <c r="X210" s="894" t="s">
        <v>1612</v>
      </c>
      <c r="Y210" s="894" t="s">
        <v>1613</v>
      </c>
      <c r="Z210" s="894" t="s">
        <v>1614</v>
      </c>
      <c r="AA210" s="954" t="s">
        <v>1615</v>
      </c>
      <c r="AB210" s="954" t="s">
        <v>1616</v>
      </c>
      <c r="AC210" s="954" t="s">
        <v>1617</v>
      </c>
      <c r="AD210" s="894" t="s">
        <v>1611</v>
      </c>
      <c r="AE210" s="894" t="s">
        <v>1612</v>
      </c>
      <c r="AF210" s="894" t="s">
        <v>1613</v>
      </c>
      <c r="AG210" s="894" t="s">
        <v>1614</v>
      </c>
      <c r="AH210" s="894"/>
    </row>
    <row r="211" spans="1:34">
      <c r="A211" s="1279"/>
      <c r="B211" s="1282"/>
      <c r="C211" s="1142"/>
      <c r="D211" s="895">
        <v>1</v>
      </c>
      <c r="E211" s="894">
        <v>2</v>
      </c>
      <c r="F211" s="894">
        <v>3</v>
      </c>
      <c r="G211" s="954">
        <v>4</v>
      </c>
      <c r="H211" s="954">
        <v>5</v>
      </c>
      <c r="I211" s="894">
        <v>6</v>
      </c>
      <c r="J211" s="894">
        <v>7</v>
      </c>
      <c r="K211" s="894">
        <v>8</v>
      </c>
      <c r="L211" s="894">
        <v>9</v>
      </c>
      <c r="M211" s="894">
        <v>10</v>
      </c>
      <c r="N211" s="954">
        <v>11</v>
      </c>
      <c r="O211" s="954">
        <v>12</v>
      </c>
      <c r="P211" s="894">
        <v>13</v>
      </c>
      <c r="Q211" s="894">
        <v>14</v>
      </c>
      <c r="R211" s="894">
        <v>15</v>
      </c>
      <c r="S211" s="894">
        <v>16</v>
      </c>
      <c r="T211" s="894">
        <v>17</v>
      </c>
      <c r="U211" s="954">
        <v>18</v>
      </c>
      <c r="V211" s="954">
        <v>19</v>
      </c>
      <c r="W211" s="894">
        <v>20</v>
      </c>
      <c r="X211" s="894">
        <v>21</v>
      </c>
      <c r="Y211" s="894">
        <v>22</v>
      </c>
      <c r="Z211" s="894">
        <v>23</v>
      </c>
      <c r="AA211" s="954">
        <v>24</v>
      </c>
      <c r="AB211" s="954">
        <v>25</v>
      </c>
      <c r="AC211" s="954">
        <v>26</v>
      </c>
      <c r="AD211" s="894">
        <v>27</v>
      </c>
      <c r="AE211" s="894">
        <v>28</v>
      </c>
      <c r="AF211" s="894">
        <v>29</v>
      </c>
      <c r="AG211" s="894">
        <v>30</v>
      </c>
      <c r="AH211" s="894"/>
    </row>
    <row r="212" spans="1:34">
      <c r="A212" s="1136">
        <v>7</v>
      </c>
      <c r="B212" s="908" t="s">
        <v>1609</v>
      </c>
      <c r="C212" s="1127">
        <v>42248</v>
      </c>
      <c r="D212" s="911" t="s">
        <v>1651</v>
      </c>
      <c r="E212" s="900"/>
      <c r="F212" s="900"/>
      <c r="G212" s="900"/>
      <c r="H212" s="900"/>
      <c r="I212" s="900"/>
      <c r="J212" s="900"/>
      <c r="K212" s="900"/>
      <c r="L212" s="900"/>
      <c r="M212" s="900"/>
      <c r="N212" s="900"/>
      <c r="O212" s="900"/>
      <c r="P212" s="900"/>
      <c r="Q212" s="900"/>
      <c r="R212" s="900"/>
      <c r="S212" s="900"/>
      <c r="T212" s="900"/>
      <c r="U212" s="900"/>
      <c r="V212" s="900"/>
      <c r="W212" s="900"/>
      <c r="X212" s="900"/>
      <c r="Y212" s="900"/>
      <c r="Z212" s="900"/>
      <c r="AA212" s="900"/>
      <c r="AB212" s="900"/>
      <c r="AC212" s="900"/>
      <c r="AD212" s="900"/>
      <c r="AE212" s="898"/>
      <c r="AF212" s="898"/>
      <c r="AG212" s="898"/>
      <c r="AH212" s="898"/>
    </row>
    <row r="213" spans="1:34">
      <c r="A213" s="1136"/>
      <c r="B213" s="908" t="s">
        <v>1622</v>
      </c>
      <c r="C213" s="1137"/>
      <c r="D213" s="907"/>
      <c r="E213" s="911" t="s">
        <v>1651</v>
      </c>
      <c r="F213" s="900"/>
      <c r="G213" s="900"/>
      <c r="H213" s="900"/>
      <c r="I213" s="900"/>
      <c r="J213" s="900"/>
      <c r="K213" s="900"/>
      <c r="L213" s="900"/>
      <c r="M213" s="900"/>
      <c r="N213" s="900"/>
      <c r="O213" s="900"/>
      <c r="P213" s="900"/>
      <c r="Q213" s="900"/>
      <c r="R213" s="900"/>
      <c r="S213" s="900"/>
      <c r="T213" s="900"/>
      <c r="U213" s="900"/>
      <c r="V213" s="900"/>
      <c r="W213" s="900"/>
      <c r="X213" s="900"/>
      <c r="Y213" s="900"/>
      <c r="Z213" s="900"/>
      <c r="AA213" s="900"/>
      <c r="AB213" s="900"/>
      <c r="AC213" s="900"/>
      <c r="AD213" s="900"/>
      <c r="AE213" s="898"/>
      <c r="AF213" s="898"/>
      <c r="AG213" s="898"/>
      <c r="AH213" s="898"/>
    </row>
    <row r="214" spans="1:34">
      <c r="A214" s="1136"/>
      <c r="B214" s="908" t="s">
        <v>1623</v>
      </c>
      <c r="C214" s="1137"/>
      <c r="D214" s="907"/>
      <c r="E214" s="900"/>
      <c r="F214" s="911" t="s">
        <v>1651</v>
      </c>
      <c r="G214" s="900"/>
      <c r="H214" s="900"/>
      <c r="I214" s="900"/>
      <c r="J214" s="900"/>
      <c r="K214" s="900"/>
      <c r="L214" s="900"/>
      <c r="M214" s="900"/>
      <c r="N214" s="900"/>
      <c r="O214" s="900"/>
      <c r="P214" s="900"/>
      <c r="Q214" s="900"/>
      <c r="R214" s="900"/>
      <c r="S214" s="900"/>
      <c r="T214" s="900"/>
      <c r="U214" s="900"/>
      <c r="V214" s="900"/>
      <c r="W214" s="900"/>
      <c r="X214" s="900"/>
      <c r="Y214" s="900"/>
      <c r="Z214" s="900"/>
      <c r="AA214" s="900"/>
      <c r="AB214" s="900"/>
      <c r="AC214" s="900"/>
      <c r="AD214" s="900"/>
      <c r="AE214" s="898"/>
      <c r="AF214" s="898"/>
      <c r="AG214" s="898"/>
      <c r="AH214" s="898"/>
    </row>
    <row r="215" spans="1:34">
      <c r="A215" s="1136"/>
      <c r="B215" s="908" t="s">
        <v>1624</v>
      </c>
      <c r="C215" s="1137"/>
      <c r="D215" s="907"/>
      <c r="E215" s="900"/>
      <c r="F215" s="913"/>
      <c r="G215" s="900"/>
      <c r="H215" s="900"/>
      <c r="I215" s="911" t="s">
        <v>1651</v>
      </c>
      <c r="J215" s="900"/>
      <c r="K215" s="900"/>
      <c r="L215" s="900"/>
      <c r="M215" s="900"/>
      <c r="N215" s="900"/>
      <c r="O215" s="900"/>
      <c r="P215" s="900"/>
      <c r="Q215" s="900"/>
      <c r="R215" s="900"/>
      <c r="S215" s="900"/>
      <c r="T215" s="900"/>
      <c r="U215" s="900"/>
      <c r="V215" s="900"/>
      <c r="W215" s="900"/>
      <c r="X215" s="900"/>
      <c r="Y215" s="900"/>
      <c r="Z215" s="900"/>
      <c r="AA215" s="900"/>
      <c r="AB215" s="900"/>
      <c r="AC215" s="900"/>
      <c r="AD215" s="900"/>
      <c r="AE215" s="898"/>
      <c r="AF215" s="898"/>
      <c r="AG215" s="898"/>
      <c r="AH215" s="898"/>
    </row>
    <row r="216" spans="1:34">
      <c r="A216" s="1136"/>
      <c r="B216" s="908" t="s">
        <v>1625</v>
      </c>
      <c r="C216" s="1137"/>
      <c r="D216" s="907"/>
      <c r="E216" s="900"/>
      <c r="F216" s="912"/>
      <c r="G216" s="912"/>
      <c r="H216" s="912"/>
      <c r="I216" s="900"/>
      <c r="J216" s="911" t="s">
        <v>1651</v>
      </c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898"/>
      <c r="AF216" s="898"/>
      <c r="AG216" s="898"/>
      <c r="AH216" s="898"/>
    </row>
    <row r="217" spans="1:34">
      <c r="A217" s="1136"/>
      <c r="B217" s="908" t="s">
        <v>1626</v>
      </c>
      <c r="C217" s="1137"/>
      <c r="D217" s="907"/>
      <c r="E217" s="900"/>
      <c r="F217" s="900"/>
      <c r="G217" s="900"/>
      <c r="H217" s="900"/>
      <c r="I217" s="912"/>
      <c r="J217" s="913"/>
      <c r="K217" s="911" t="s">
        <v>1651</v>
      </c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898"/>
      <c r="AF217" s="898"/>
      <c r="AG217" s="898"/>
      <c r="AH217" s="898"/>
    </row>
    <row r="218" spans="1:34">
      <c r="A218" s="1136"/>
      <c r="B218" s="908" t="s">
        <v>1627</v>
      </c>
      <c r="C218" s="1137"/>
      <c r="D218" s="899"/>
      <c r="E218" s="912"/>
      <c r="F218" s="912"/>
      <c r="G218" s="912"/>
      <c r="H218" s="912"/>
      <c r="I218" s="912"/>
      <c r="J218" s="913"/>
      <c r="K218" s="900"/>
      <c r="L218" s="911" t="s">
        <v>1651</v>
      </c>
      <c r="M218" s="900"/>
      <c r="N218" s="900"/>
      <c r="O218" s="900"/>
      <c r="P218" s="900"/>
      <c r="Q218" s="900"/>
      <c r="R218" s="912"/>
      <c r="S218" s="912"/>
      <c r="T218" s="912"/>
      <c r="U218" s="912"/>
      <c r="V218" s="912"/>
      <c r="W218" s="912"/>
      <c r="X218" s="912"/>
      <c r="Y218" s="912"/>
      <c r="Z218" s="912"/>
      <c r="AA218" s="912"/>
      <c r="AB218" s="912"/>
      <c r="AC218" s="912"/>
      <c r="AD218" s="912"/>
      <c r="AE218" s="899"/>
      <c r="AF218" s="899"/>
      <c r="AG218" s="899"/>
      <c r="AH218" s="899"/>
    </row>
    <row r="219" spans="1:34">
      <c r="A219" s="1136"/>
      <c r="B219" s="908" t="s">
        <v>1628</v>
      </c>
      <c r="C219" s="1137"/>
      <c r="D219" s="900"/>
      <c r="E219" s="900"/>
      <c r="F219" s="900"/>
      <c r="G219" s="900"/>
      <c r="H219" s="900"/>
      <c r="I219" s="900"/>
      <c r="J219" s="913"/>
      <c r="K219" s="900"/>
      <c r="L219" s="900"/>
      <c r="M219" s="911" t="s">
        <v>1651</v>
      </c>
      <c r="N219" s="900"/>
      <c r="O219" s="900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36"/>
      <c r="B220" s="908" t="s">
        <v>1629</v>
      </c>
      <c r="C220" s="1137"/>
      <c r="D220" s="899"/>
      <c r="E220" s="912"/>
      <c r="F220" s="912"/>
      <c r="G220" s="912"/>
      <c r="H220" s="912"/>
      <c r="I220" s="912"/>
      <c r="J220" s="912"/>
      <c r="K220" s="912"/>
      <c r="L220" s="912"/>
      <c r="M220" s="913"/>
      <c r="N220" s="900"/>
      <c r="O220" s="900"/>
      <c r="P220" s="911" t="s">
        <v>1651</v>
      </c>
      <c r="Q220" s="900"/>
      <c r="R220" s="912"/>
      <c r="S220" s="912"/>
      <c r="T220" s="912"/>
      <c r="U220" s="912"/>
      <c r="V220" s="912"/>
      <c r="W220" s="912"/>
      <c r="X220" s="912"/>
      <c r="Y220" s="912"/>
      <c r="Z220" s="912"/>
      <c r="AA220" s="912"/>
      <c r="AB220" s="912"/>
      <c r="AC220" s="912"/>
      <c r="AD220" s="912"/>
      <c r="AE220" s="899"/>
      <c r="AF220" s="899"/>
      <c r="AG220" s="899"/>
      <c r="AH220" s="899"/>
    </row>
    <row r="221" spans="1:34">
      <c r="A221" s="1136"/>
      <c r="B221" s="908" t="s">
        <v>1630</v>
      </c>
      <c r="C221" s="1137"/>
      <c r="D221" s="899"/>
      <c r="E221" s="912"/>
      <c r="F221" s="912"/>
      <c r="G221" s="912"/>
      <c r="H221" s="912"/>
      <c r="I221" s="912"/>
      <c r="J221" s="912"/>
      <c r="K221" s="912"/>
      <c r="L221" s="912"/>
      <c r="M221" s="912"/>
      <c r="N221" s="912"/>
      <c r="O221" s="912"/>
      <c r="P221" s="900"/>
      <c r="Q221" s="911" t="s">
        <v>1651</v>
      </c>
      <c r="R221" s="900"/>
      <c r="S221" s="900"/>
      <c r="T221" s="900"/>
      <c r="U221" s="912"/>
      <c r="V221" s="912"/>
      <c r="W221" s="912"/>
      <c r="X221" s="912"/>
      <c r="Y221" s="912"/>
      <c r="Z221" s="912"/>
      <c r="AA221" s="912"/>
      <c r="AB221" s="912"/>
      <c r="AC221" s="912"/>
      <c r="AD221" s="912"/>
      <c r="AE221" s="899"/>
      <c r="AF221" s="899"/>
      <c r="AG221" s="899"/>
      <c r="AH221" s="899"/>
    </row>
    <row r="222" spans="1:34">
      <c r="A222" s="1136"/>
      <c r="B222" s="908" t="s">
        <v>1631</v>
      </c>
      <c r="C222" s="1137"/>
      <c r="D222" s="899"/>
      <c r="E222" s="912"/>
      <c r="F222" s="912"/>
      <c r="G222" s="912"/>
      <c r="H222" s="912"/>
      <c r="I222" s="912"/>
      <c r="J222" s="912"/>
      <c r="K222" s="912"/>
      <c r="L222" s="912"/>
      <c r="M222" s="900"/>
      <c r="N222" s="900"/>
      <c r="O222" s="900"/>
      <c r="P222" s="912"/>
      <c r="Q222" s="913"/>
      <c r="R222" s="911" t="s">
        <v>1651</v>
      </c>
      <c r="S222" s="900"/>
      <c r="T222" s="912"/>
      <c r="U222" s="912"/>
      <c r="V222" s="900"/>
      <c r="W222" s="912"/>
      <c r="X222" s="912"/>
      <c r="Y222" s="912"/>
      <c r="Z222" s="912"/>
      <c r="AA222" s="912"/>
      <c r="AB222" s="912"/>
      <c r="AC222" s="912"/>
      <c r="AD222" s="912"/>
      <c r="AE222" s="899"/>
      <c r="AF222" s="899"/>
      <c r="AG222" s="899"/>
      <c r="AH222" s="899"/>
    </row>
    <row r="223" spans="1:34">
      <c r="A223" s="1136"/>
      <c r="B223" s="908" t="s">
        <v>1632</v>
      </c>
      <c r="C223" s="1137"/>
      <c r="D223" s="900"/>
      <c r="E223" s="900"/>
      <c r="F223" s="900"/>
      <c r="G223" s="900"/>
      <c r="H223" s="900"/>
      <c r="I223" s="900"/>
      <c r="J223" s="900"/>
      <c r="K223" s="900"/>
      <c r="L223" s="900"/>
      <c r="M223" s="912"/>
      <c r="N223" s="912"/>
      <c r="O223" s="912"/>
      <c r="P223" s="912"/>
      <c r="Q223" s="913"/>
      <c r="R223" s="900"/>
      <c r="S223" s="911" t="s">
        <v>1651</v>
      </c>
      <c r="T223" s="912"/>
      <c r="U223" s="912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900"/>
      <c r="AH223" s="900"/>
    </row>
    <row r="224" spans="1:34">
      <c r="A224" s="1136"/>
      <c r="B224" s="908" t="s">
        <v>1633</v>
      </c>
      <c r="C224" s="1137"/>
      <c r="D224" s="900"/>
      <c r="E224" s="900"/>
      <c r="F224" s="900"/>
      <c r="G224" s="900"/>
      <c r="H224" s="900"/>
      <c r="I224" s="900"/>
      <c r="J224" s="900"/>
      <c r="K224" s="900"/>
      <c r="L224" s="900"/>
      <c r="M224" s="912"/>
      <c r="N224" s="912"/>
      <c r="O224" s="912"/>
      <c r="P224" s="912"/>
      <c r="Q224" s="913"/>
      <c r="R224" s="900"/>
      <c r="S224" s="900"/>
      <c r="T224" s="911" t="s">
        <v>1651</v>
      </c>
      <c r="U224" s="912"/>
      <c r="V224" s="900"/>
      <c r="W224" s="900"/>
      <c r="X224" s="900"/>
      <c r="Y224" s="900"/>
      <c r="Z224" s="900"/>
      <c r="AA224" s="900"/>
      <c r="AB224" s="900"/>
      <c r="AC224" s="900"/>
      <c r="AD224" s="900"/>
      <c r="AE224" s="900"/>
      <c r="AF224" s="900"/>
      <c r="AG224" s="900"/>
      <c r="AH224" s="900"/>
    </row>
    <row r="225" spans="1:34">
      <c r="A225" s="1136"/>
      <c r="B225" s="908" t="s">
        <v>1644</v>
      </c>
      <c r="C225" s="1137"/>
      <c r="D225" s="900"/>
      <c r="E225" s="900"/>
      <c r="F225" s="900"/>
      <c r="G225" s="900"/>
      <c r="H225" s="900"/>
      <c r="I225" s="900"/>
      <c r="J225" s="900"/>
      <c r="K225" s="900"/>
      <c r="L225" s="900"/>
      <c r="M225" s="912"/>
      <c r="N225" s="912"/>
      <c r="O225" s="912"/>
      <c r="P225" s="912"/>
      <c r="Q225" s="913"/>
      <c r="R225" s="900"/>
      <c r="S225" s="900"/>
      <c r="T225" s="900"/>
      <c r="U225" s="912"/>
      <c r="V225" s="900"/>
      <c r="W225" s="911" t="s">
        <v>1651</v>
      </c>
      <c r="X225" s="900"/>
      <c r="Y225" s="900"/>
      <c r="Z225" s="900"/>
      <c r="AA225" s="900"/>
      <c r="AB225" s="900"/>
      <c r="AC225" s="900"/>
      <c r="AD225" s="900"/>
      <c r="AE225" s="900"/>
      <c r="AF225" s="900"/>
      <c r="AG225" s="900"/>
      <c r="AH225" s="900"/>
    </row>
    <row r="226" spans="1:34">
      <c r="A226" s="1136"/>
      <c r="B226" s="908" t="s">
        <v>1645</v>
      </c>
      <c r="C226" s="1137"/>
      <c r="D226" s="900"/>
      <c r="E226" s="900"/>
      <c r="F226" s="900"/>
      <c r="G226" s="900"/>
      <c r="H226" s="900"/>
      <c r="I226" s="900"/>
      <c r="J226" s="900"/>
      <c r="K226" s="900"/>
      <c r="L226" s="900"/>
      <c r="M226" s="912"/>
      <c r="N226" s="912"/>
      <c r="O226" s="912"/>
      <c r="P226" s="912"/>
      <c r="Q226" s="913"/>
      <c r="R226" s="900"/>
      <c r="S226" s="900"/>
      <c r="T226" s="900"/>
      <c r="U226" s="912"/>
      <c r="V226" s="900"/>
      <c r="W226" s="900"/>
      <c r="X226" s="911" t="s">
        <v>1651</v>
      </c>
      <c r="Y226" s="900"/>
      <c r="Z226" s="900"/>
      <c r="AA226" s="900"/>
      <c r="AB226" s="900"/>
      <c r="AC226" s="900"/>
      <c r="AD226" s="900"/>
      <c r="AE226" s="900"/>
      <c r="AF226" s="900"/>
      <c r="AG226" s="900"/>
      <c r="AH226" s="900"/>
    </row>
    <row r="227" spans="1:34">
      <c r="A227" s="1136"/>
      <c r="B227" s="908" t="s">
        <v>1646</v>
      </c>
      <c r="C227" s="1137"/>
      <c r="D227" s="899"/>
      <c r="E227" s="912"/>
      <c r="F227" s="912"/>
      <c r="G227" s="912"/>
      <c r="H227" s="912"/>
      <c r="I227" s="912"/>
      <c r="J227" s="912"/>
      <c r="K227" s="912"/>
      <c r="L227" s="912"/>
      <c r="M227" s="912"/>
      <c r="N227" s="912"/>
      <c r="O227" s="912"/>
      <c r="P227" s="912"/>
      <c r="Q227" s="913"/>
      <c r="R227" s="900"/>
      <c r="S227" s="900"/>
      <c r="T227" s="912"/>
      <c r="U227" s="900"/>
      <c r="V227" s="900"/>
      <c r="W227" s="912"/>
      <c r="X227" s="912"/>
      <c r="Y227" s="912"/>
      <c r="Z227" s="912"/>
      <c r="AA227" s="912"/>
      <c r="AB227" s="912"/>
      <c r="AC227" s="912"/>
      <c r="AD227" s="912"/>
      <c r="AE227" s="911" t="s">
        <v>1651</v>
      </c>
      <c r="AF227" s="957"/>
      <c r="AG227" s="900"/>
      <c r="AH227" s="899"/>
    </row>
    <row r="228" spans="1:34">
      <c r="A228" s="1136"/>
      <c r="B228" s="908" t="s">
        <v>1647</v>
      </c>
      <c r="C228" s="1137"/>
      <c r="D228" s="899"/>
      <c r="E228" s="912"/>
      <c r="F228" s="912"/>
      <c r="G228" s="912"/>
      <c r="H228" s="912"/>
      <c r="I228" s="912"/>
      <c r="J228" s="912"/>
      <c r="K228" s="912"/>
      <c r="L228" s="912"/>
      <c r="M228" s="912"/>
      <c r="N228" s="912"/>
      <c r="O228" s="912"/>
      <c r="P228" s="912"/>
      <c r="Q228" s="913"/>
      <c r="R228" s="900"/>
      <c r="S228" s="900"/>
      <c r="T228" s="912"/>
      <c r="U228" s="900"/>
      <c r="V228" s="900"/>
      <c r="W228" s="912"/>
      <c r="X228" s="912"/>
      <c r="Y228" s="912"/>
      <c r="Z228" s="912"/>
      <c r="AA228" s="912"/>
      <c r="AB228" s="912"/>
      <c r="AC228" s="912"/>
      <c r="AD228" s="912"/>
      <c r="AE228" s="899"/>
      <c r="AF228" s="911" t="s">
        <v>1651</v>
      </c>
      <c r="AG228" s="957"/>
      <c r="AH228" s="899"/>
    </row>
    <row r="229" spans="1:34" ht="14.25" customHeight="1">
      <c r="A229" s="1136"/>
      <c r="B229" s="908" t="s">
        <v>1668</v>
      </c>
      <c r="C229" s="1138"/>
      <c r="D229" s="899"/>
      <c r="E229" s="912"/>
      <c r="F229" s="912"/>
      <c r="G229" s="912"/>
      <c r="H229" s="912"/>
      <c r="I229" s="912"/>
      <c r="J229" s="912"/>
      <c r="K229" s="912"/>
      <c r="L229" s="912"/>
      <c r="M229" s="912"/>
      <c r="N229" s="912"/>
      <c r="O229" s="912"/>
      <c r="P229" s="912"/>
      <c r="Q229" s="913"/>
      <c r="R229" s="900"/>
      <c r="S229" s="900"/>
      <c r="T229" s="912"/>
      <c r="U229" s="900"/>
      <c r="V229" s="900"/>
      <c r="W229" s="912"/>
      <c r="X229" s="912"/>
      <c r="Y229" s="912"/>
      <c r="Z229" s="912"/>
      <c r="AA229" s="912"/>
      <c r="AB229" s="912"/>
      <c r="AC229" s="912"/>
      <c r="AD229" s="912"/>
      <c r="AE229" s="899"/>
      <c r="AF229" s="899"/>
      <c r="AG229" s="911" t="s">
        <v>1651</v>
      </c>
      <c r="AH229" s="899"/>
    </row>
    <row r="230" spans="1:34">
      <c r="A230" s="1114"/>
      <c r="B230" s="1140"/>
      <c r="C230" s="1127">
        <v>42278</v>
      </c>
      <c r="D230" s="894" t="s">
        <v>1615</v>
      </c>
      <c r="E230" s="954" t="s">
        <v>1616</v>
      </c>
      <c r="F230" s="954" t="s">
        <v>1617</v>
      </c>
      <c r="G230" s="894" t="s">
        <v>1611</v>
      </c>
      <c r="H230" s="894" t="s">
        <v>1612</v>
      </c>
      <c r="I230" s="894" t="s">
        <v>1613</v>
      </c>
      <c r="J230" s="894" t="s">
        <v>1614</v>
      </c>
      <c r="K230" s="894" t="s">
        <v>1615</v>
      </c>
      <c r="L230" s="954" t="s">
        <v>1616</v>
      </c>
      <c r="M230" s="954" t="s">
        <v>1617</v>
      </c>
      <c r="N230" s="894" t="s">
        <v>1611</v>
      </c>
      <c r="O230" s="894" t="s">
        <v>1612</v>
      </c>
      <c r="P230" s="894" t="s">
        <v>1613</v>
      </c>
      <c r="Q230" s="894" t="s">
        <v>1614</v>
      </c>
      <c r="R230" s="894" t="s">
        <v>1615</v>
      </c>
      <c r="S230" s="954" t="s">
        <v>1616</v>
      </c>
      <c r="T230" s="954" t="s">
        <v>1617</v>
      </c>
      <c r="U230" s="894" t="s">
        <v>1611</v>
      </c>
      <c r="V230" s="894" t="s">
        <v>1612</v>
      </c>
      <c r="W230" s="894" t="s">
        <v>1613</v>
      </c>
      <c r="X230" s="894" t="s">
        <v>1614</v>
      </c>
      <c r="Y230" s="894" t="s">
        <v>1615</v>
      </c>
      <c r="Z230" s="954" t="s">
        <v>1616</v>
      </c>
      <c r="AA230" s="954" t="s">
        <v>1617</v>
      </c>
      <c r="AB230" s="894" t="s">
        <v>1611</v>
      </c>
      <c r="AC230" s="894" t="s">
        <v>1612</v>
      </c>
      <c r="AD230" s="894" t="s">
        <v>1613</v>
      </c>
      <c r="AE230" s="894" t="s">
        <v>1614</v>
      </c>
      <c r="AF230" s="894" t="s">
        <v>1615</v>
      </c>
      <c r="AG230" s="954" t="s">
        <v>1616</v>
      </c>
      <c r="AH230" s="954" t="s">
        <v>1617</v>
      </c>
    </row>
    <row r="231" spans="1:34">
      <c r="A231" s="1116"/>
      <c r="B231" s="1138"/>
      <c r="C231" s="1138"/>
      <c r="D231" s="895">
        <v>1</v>
      </c>
      <c r="E231" s="954">
        <v>2</v>
      </c>
      <c r="F231" s="954">
        <v>3</v>
      </c>
      <c r="G231" s="894">
        <v>4</v>
      </c>
      <c r="H231" s="894">
        <v>5</v>
      </c>
      <c r="I231" s="894">
        <v>6</v>
      </c>
      <c r="J231" s="894">
        <v>7</v>
      </c>
      <c r="K231" s="894">
        <v>8</v>
      </c>
      <c r="L231" s="954">
        <v>9</v>
      </c>
      <c r="M231" s="954">
        <v>10</v>
      </c>
      <c r="N231" s="894">
        <v>11</v>
      </c>
      <c r="O231" s="894">
        <v>12</v>
      </c>
      <c r="P231" s="894">
        <v>13</v>
      </c>
      <c r="Q231" s="894">
        <v>14</v>
      </c>
      <c r="R231" s="894">
        <v>15</v>
      </c>
      <c r="S231" s="954">
        <v>16</v>
      </c>
      <c r="T231" s="954">
        <v>17</v>
      </c>
      <c r="U231" s="894">
        <v>18</v>
      </c>
      <c r="V231" s="894">
        <v>19</v>
      </c>
      <c r="W231" s="894">
        <v>20</v>
      </c>
      <c r="X231" s="894">
        <v>21</v>
      </c>
      <c r="Y231" s="894">
        <v>22</v>
      </c>
      <c r="Z231" s="954">
        <v>23</v>
      </c>
      <c r="AA231" s="954">
        <v>24</v>
      </c>
      <c r="AB231" s="894">
        <v>25</v>
      </c>
      <c r="AC231" s="894">
        <v>26</v>
      </c>
      <c r="AD231" s="894">
        <v>27</v>
      </c>
      <c r="AE231" s="894">
        <v>28</v>
      </c>
      <c r="AF231" s="894">
        <v>29</v>
      </c>
      <c r="AG231" s="954">
        <v>30</v>
      </c>
      <c r="AH231" s="954">
        <v>31</v>
      </c>
    </row>
    <row r="232" spans="1:34">
      <c r="A232" s="1124">
        <v>8</v>
      </c>
      <c r="B232" s="908" t="s">
        <v>1609</v>
      </c>
      <c r="C232" s="1127">
        <v>42278</v>
      </c>
      <c r="D232" s="911" t="s">
        <v>1652</v>
      </c>
      <c r="E232" s="912"/>
      <c r="F232" s="912"/>
      <c r="G232" s="912"/>
      <c r="H232" s="900"/>
      <c r="I232" s="912"/>
      <c r="J232" s="912"/>
      <c r="K232" s="912"/>
      <c r="L232" s="912"/>
      <c r="M232" s="912"/>
      <c r="N232" s="912"/>
      <c r="O232" s="912"/>
      <c r="P232" s="912"/>
      <c r="Q232" s="912"/>
      <c r="R232" s="912"/>
      <c r="S232" s="912"/>
      <c r="T232" s="913"/>
      <c r="U232" s="912"/>
      <c r="V232" s="900"/>
      <c r="W232" s="912"/>
      <c r="X232" s="912"/>
      <c r="Y232" s="912"/>
      <c r="Z232" s="912"/>
      <c r="AA232" s="912"/>
      <c r="AB232" s="912"/>
      <c r="AC232" s="912"/>
      <c r="AD232" s="912"/>
      <c r="AE232" s="912"/>
      <c r="AF232" s="912"/>
      <c r="AG232" s="912"/>
      <c r="AH232" s="912"/>
    </row>
    <row r="233" spans="1:34">
      <c r="A233" s="1124"/>
      <c r="B233" s="908" t="s">
        <v>1622</v>
      </c>
      <c r="C233" s="1137"/>
      <c r="D233" s="913"/>
      <c r="E233" s="912"/>
      <c r="F233" s="912"/>
      <c r="G233" s="911" t="s">
        <v>1652</v>
      </c>
      <c r="H233" s="900"/>
      <c r="I233" s="900"/>
      <c r="J233" s="900"/>
      <c r="K233" s="912"/>
      <c r="L233" s="912"/>
      <c r="M233" s="912"/>
      <c r="N233" s="912"/>
      <c r="O233" s="912"/>
      <c r="P233" s="912"/>
      <c r="Q233" s="912"/>
      <c r="R233" s="912"/>
      <c r="S233" s="912"/>
      <c r="T233" s="913"/>
      <c r="U233" s="912"/>
      <c r="V233" s="900"/>
      <c r="W233" s="912"/>
      <c r="X233" s="912"/>
      <c r="Y233" s="912"/>
      <c r="Z233" s="912"/>
      <c r="AA233" s="912"/>
      <c r="AB233" s="912"/>
      <c r="AC233" s="912"/>
      <c r="AD233" s="912"/>
      <c r="AE233" s="912"/>
      <c r="AF233" s="912"/>
      <c r="AG233" s="912"/>
      <c r="AH233" s="912"/>
    </row>
    <row r="234" spans="1:34">
      <c r="A234" s="1124"/>
      <c r="B234" s="908" t="s">
        <v>1623</v>
      </c>
      <c r="C234" s="1137"/>
      <c r="D234" s="913"/>
      <c r="E234" s="912"/>
      <c r="F234" s="912"/>
      <c r="G234" s="900"/>
      <c r="H234" s="911" t="s">
        <v>1652</v>
      </c>
      <c r="I234" s="900"/>
      <c r="J234" s="900"/>
      <c r="K234" s="912"/>
      <c r="L234" s="912"/>
      <c r="M234" s="912"/>
      <c r="N234" s="912"/>
      <c r="O234" s="912"/>
      <c r="P234" s="912"/>
      <c r="Q234" s="912"/>
      <c r="R234" s="912"/>
      <c r="S234" s="912"/>
      <c r="T234" s="913"/>
      <c r="U234" s="912"/>
      <c r="V234" s="900"/>
      <c r="W234" s="912"/>
      <c r="X234" s="912"/>
      <c r="Y234" s="912"/>
      <c r="Z234" s="912"/>
      <c r="AA234" s="912"/>
      <c r="AB234" s="912"/>
      <c r="AC234" s="912"/>
      <c r="AD234" s="912"/>
      <c r="AE234" s="912"/>
      <c r="AF234" s="912"/>
      <c r="AG234" s="912"/>
      <c r="AH234" s="912"/>
    </row>
    <row r="235" spans="1:34">
      <c r="A235" s="1124"/>
      <c r="B235" s="908" t="s">
        <v>1624</v>
      </c>
      <c r="C235" s="1137"/>
      <c r="D235" s="913"/>
      <c r="E235" s="912"/>
      <c r="F235" s="912"/>
      <c r="G235" s="912"/>
      <c r="H235" s="912"/>
      <c r="I235" s="911" t="s">
        <v>1652</v>
      </c>
      <c r="J235" s="900"/>
      <c r="K235" s="912"/>
      <c r="L235" s="912"/>
      <c r="M235" s="912"/>
      <c r="N235" s="912"/>
      <c r="O235" s="912"/>
      <c r="P235" s="912"/>
      <c r="Q235" s="912"/>
      <c r="R235" s="912"/>
      <c r="S235" s="912"/>
      <c r="T235" s="913"/>
      <c r="U235" s="912"/>
      <c r="V235" s="900"/>
      <c r="W235" s="912"/>
      <c r="X235" s="912"/>
      <c r="Y235" s="912"/>
      <c r="Z235" s="912"/>
      <c r="AA235" s="912"/>
      <c r="AB235" s="912"/>
      <c r="AC235" s="912"/>
      <c r="AD235" s="912"/>
      <c r="AE235" s="912"/>
      <c r="AF235" s="912"/>
      <c r="AG235" s="912"/>
      <c r="AH235" s="912"/>
    </row>
    <row r="236" spans="1:34">
      <c r="A236" s="1124"/>
      <c r="B236" s="908" t="s">
        <v>1625</v>
      </c>
      <c r="C236" s="1137"/>
      <c r="D236" s="912"/>
      <c r="E236" s="912"/>
      <c r="F236" s="912"/>
      <c r="G236" s="912"/>
      <c r="H236" s="912"/>
      <c r="I236" s="900"/>
      <c r="J236" s="911" t="s">
        <v>1652</v>
      </c>
      <c r="K236" s="912"/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912"/>
      <c r="AF236" s="912"/>
      <c r="AG236" s="912"/>
      <c r="AH236" s="912"/>
    </row>
    <row r="237" spans="1:34">
      <c r="A237" s="1124"/>
      <c r="B237" s="908" t="s">
        <v>1626</v>
      </c>
      <c r="C237" s="1137"/>
      <c r="D237" s="912"/>
      <c r="E237" s="912"/>
      <c r="F237" s="912"/>
      <c r="G237" s="912"/>
      <c r="H237" s="912"/>
      <c r="I237" s="912"/>
      <c r="J237" s="900"/>
      <c r="K237" s="911" t="s">
        <v>1652</v>
      </c>
      <c r="L237" s="900"/>
      <c r="M237" s="900"/>
      <c r="N237" s="900"/>
      <c r="O237" s="900"/>
      <c r="P237" s="900"/>
      <c r="Q237" s="900"/>
      <c r="R237" s="900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912"/>
      <c r="AF237" s="912"/>
      <c r="AG237" s="912"/>
      <c r="AH237" s="912"/>
    </row>
    <row r="238" spans="1:34">
      <c r="A238" s="1124"/>
      <c r="B238" s="908" t="s">
        <v>1627</v>
      </c>
      <c r="C238" s="1137"/>
      <c r="D238" s="912"/>
      <c r="E238" s="912"/>
      <c r="F238" s="912"/>
      <c r="G238" s="912"/>
      <c r="H238" s="912"/>
      <c r="I238" s="912"/>
      <c r="J238" s="912"/>
      <c r="K238" s="913"/>
      <c r="L238" s="912"/>
      <c r="M238" s="912"/>
      <c r="N238" s="911" t="s">
        <v>1652</v>
      </c>
      <c r="O238" s="900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912"/>
    </row>
    <row r="239" spans="1:34">
      <c r="A239" s="1124"/>
      <c r="B239" s="908" t="s">
        <v>1628</v>
      </c>
      <c r="C239" s="1137"/>
      <c r="D239" s="912"/>
      <c r="E239" s="912"/>
      <c r="F239" s="912"/>
      <c r="G239" s="912"/>
      <c r="H239" s="912"/>
      <c r="I239" s="912"/>
      <c r="J239" s="912"/>
      <c r="K239" s="913"/>
      <c r="L239" s="912"/>
      <c r="M239" s="912"/>
      <c r="N239" s="900"/>
      <c r="O239" s="911" t="s">
        <v>1652</v>
      </c>
      <c r="P239" s="900"/>
      <c r="Q239" s="900"/>
      <c r="R239" s="900"/>
      <c r="S239" s="900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912"/>
    </row>
    <row r="240" spans="1:34">
      <c r="A240" s="1124"/>
      <c r="B240" s="908" t="s">
        <v>1629</v>
      </c>
      <c r="C240" s="1137"/>
      <c r="D240" s="912"/>
      <c r="E240" s="912"/>
      <c r="F240" s="912"/>
      <c r="G240" s="912"/>
      <c r="H240" s="912"/>
      <c r="I240" s="912"/>
      <c r="J240" s="912"/>
      <c r="K240" s="913"/>
      <c r="L240" s="900"/>
      <c r="M240" s="900"/>
      <c r="N240" s="900"/>
      <c r="O240" s="900"/>
      <c r="P240" s="911" t="s">
        <v>1652</v>
      </c>
      <c r="Q240" s="900"/>
      <c r="R240" s="900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912"/>
    </row>
    <row r="241" spans="1:34">
      <c r="A241" s="1124"/>
      <c r="B241" s="908" t="s">
        <v>1630</v>
      </c>
      <c r="C241" s="1137"/>
      <c r="D241" s="912"/>
      <c r="E241" s="912"/>
      <c r="F241" s="912"/>
      <c r="G241" s="912"/>
      <c r="H241" s="912"/>
      <c r="I241" s="912"/>
      <c r="J241" s="912"/>
      <c r="K241" s="912"/>
      <c r="L241" s="912"/>
      <c r="M241" s="912"/>
      <c r="N241" s="912"/>
      <c r="O241" s="912"/>
      <c r="P241" s="912"/>
      <c r="Q241" s="911" t="s">
        <v>1652</v>
      </c>
      <c r="R241" s="900"/>
      <c r="S241" s="900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912"/>
    </row>
    <row r="242" spans="1:34">
      <c r="A242" s="1124"/>
      <c r="B242" s="908" t="s">
        <v>1631</v>
      </c>
      <c r="C242" s="1137"/>
      <c r="D242" s="912"/>
      <c r="E242" s="912"/>
      <c r="F242" s="912"/>
      <c r="G242" s="912"/>
      <c r="H242" s="912"/>
      <c r="I242" s="912"/>
      <c r="J242" s="912"/>
      <c r="K242" s="912"/>
      <c r="L242" s="912"/>
      <c r="M242" s="912"/>
      <c r="N242" s="912"/>
      <c r="O242" s="912"/>
      <c r="P242" s="912"/>
      <c r="Q242" s="900"/>
      <c r="R242" s="911" t="s">
        <v>1652</v>
      </c>
      <c r="S242" s="900"/>
      <c r="T242" s="900"/>
      <c r="U242" s="900"/>
      <c r="V242" s="900"/>
      <c r="W242" s="900"/>
      <c r="X242" s="900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912"/>
    </row>
    <row r="243" spans="1:34">
      <c r="A243" s="1124"/>
      <c r="B243" s="908" t="s">
        <v>1632</v>
      </c>
      <c r="C243" s="1137"/>
      <c r="D243" s="912"/>
      <c r="E243" s="912"/>
      <c r="F243" s="912"/>
      <c r="G243" s="912"/>
      <c r="H243" s="912"/>
      <c r="I243" s="912"/>
      <c r="J243" s="912"/>
      <c r="K243" s="912"/>
      <c r="L243" s="912"/>
      <c r="M243" s="912"/>
      <c r="N243" s="912"/>
      <c r="O243" s="912"/>
      <c r="P243" s="912"/>
      <c r="Q243" s="912"/>
      <c r="R243" s="900"/>
      <c r="S243" s="900"/>
      <c r="T243" s="900"/>
      <c r="U243" s="911" t="s">
        <v>1652</v>
      </c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912"/>
    </row>
    <row r="244" spans="1:34">
      <c r="A244" s="1124"/>
      <c r="B244" s="908" t="s">
        <v>1633</v>
      </c>
      <c r="C244" s="1137"/>
      <c r="D244" s="912"/>
      <c r="E244" s="912"/>
      <c r="F244" s="912"/>
      <c r="G244" s="912"/>
      <c r="H244" s="912"/>
      <c r="I244" s="912"/>
      <c r="J244" s="912"/>
      <c r="K244" s="912"/>
      <c r="L244" s="912"/>
      <c r="M244" s="912"/>
      <c r="N244" s="912"/>
      <c r="O244" s="912"/>
      <c r="P244" s="912"/>
      <c r="Q244" s="912"/>
      <c r="R244" s="900"/>
      <c r="S244" s="900"/>
      <c r="T244" s="900"/>
      <c r="U244" s="912"/>
      <c r="V244" s="911" t="s">
        <v>1652</v>
      </c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912"/>
    </row>
    <row r="245" spans="1:34">
      <c r="A245" s="1124"/>
      <c r="B245" s="908" t="s">
        <v>1644</v>
      </c>
      <c r="C245" s="1137"/>
      <c r="D245" s="912"/>
      <c r="E245" s="912"/>
      <c r="F245" s="912"/>
      <c r="G245" s="912"/>
      <c r="H245" s="912"/>
      <c r="I245" s="912"/>
      <c r="J245" s="912"/>
      <c r="K245" s="912"/>
      <c r="L245" s="912"/>
      <c r="M245" s="912"/>
      <c r="N245" s="912"/>
      <c r="O245" s="912"/>
      <c r="P245" s="912"/>
      <c r="Q245" s="912"/>
      <c r="R245" s="900"/>
      <c r="S245" s="900"/>
      <c r="T245" s="900"/>
      <c r="U245" s="912"/>
      <c r="V245" s="900"/>
      <c r="W245" s="911" t="s">
        <v>1652</v>
      </c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912"/>
    </row>
    <row r="246" spans="1:34">
      <c r="A246" s="1124"/>
      <c r="B246" s="908" t="s">
        <v>1645</v>
      </c>
      <c r="C246" s="1137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2"/>
      <c r="P246" s="912"/>
      <c r="Q246" s="912"/>
      <c r="R246" s="900"/>
      <c r="S246" s="900"/>
      <c r="T246" s="900"/>
      <c r="U246" s="912"/>
      <c r="V246" s="900"/>
      <c r="W246" s="912"/>
      <c r="X246" s="911" t="s">
        <v>1652</v>
      </c>
      <c r="Y246" s="912"/>
      <c r="Z246" s="912"/>
      <c r="AA246" s="912"/>
      <c r="AB246" s="912"/>
      <c r="AC246" s="912"/>
      <c r="AD246" s="912"/>
      <c r="AE246" s="912"/>
      <c r="AF246" s="912"/>
      <c r="AG246" s="912"/>
      <c r="AH246" s="912"/>
    </row>
    <row r="247" spans="1:34">
      <c r="A247" s="1124"/>
      <c r="B247" s="908" t="s">
        <v>1646</v>
      </c>
      <c r="C247" s="113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2"/>
      <c r="P247" s="912"/>
      <c r="Q247" s="912"/>
      <c r="R247" s="912"/>
      <c r="S247" s="900"/>
      <c r="T247" s="900"/>
      <c r="U247" s="913"/>
      <c r="V247" s="900"/>
      <c r="W247" s="912"/>
      <c r="X247" s="912"/>
      <c r="Y247" s="911" t="s">
        <v>1652</v>
      </c>
      <c r="Z247" s="912"/>
      <c r="AA247" s="912"/>
      <c r="AB247" s="912"/>
      <c r="AC247" s="912"/>
      <c r="AD247" s="912"/>
      <c r="AE247" s="912"/>
      <c r="AF247" s="912"/>
      <c r="AG247" s="912"/>
      <c r="AH247" s="912"/>
    </row>
    <row r="248" spans="1:34">
      <c r="A248" s="609"/>
      <c r="B248" s="908" t="s">
        <v>1647</v>
      </c>
      <c r="C248" s="90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2"/>
      <c r="P248" s="912"/>
      <c r="Q248" s="912"/>
      <c r="R248" s="912"/>
      <c r="S248" s="900"/>
      <c r="T248" s="900"/>
      <c r="U248" s="913"/>
      <c r="V248" s="900"/>
      <c r="W248" s="912"/>
      <c r="X248" s="912"/>
      <c r="Y248" s="912"/>
      <c r="Z248" s="912"/>
      <c r="AA248" s="912"/>
      <c r="AB248" s="911" t="s">
        <v>1652</v>
      </c>
      <c r="AC248" s="912"/>
      <c r="AD248" s="912"/>
      <c r="AE248" s="912"/>
      <c r="AF248" s="912"/>
      <c r="AG248" s="912"/>
      <c r="AH248" s="912"/>
    </row>
    <row r="249" spans="1:34">
      <c r="A249" s="609"/>
      <c r="B249" s="908" t="s">
        <v>1668</v>
      </c>
      <c r="C249" s="90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2"/>
      <c r="P249" s="912"/>
      <c r="Q249" s="912"/>
      <c r="R249" s="912"/>
      <c r="S249" s="900"/>
      <c r="T249" s="900"/>
      <c r="U249" s="913"/>
      <c r="V249" s="900"/>
      <c r="W249" s="912"/>
      <c r="X249" s="912"/>
      <c r="Y249" s="912"/>
      <c r="Z249" s="912"/>
      <c r="AA249" s="912"/>
      <c r="AB249" s="912"/>
      <c r="AC249" s="911" t="s">
        <v>1652</v>
      </c>
      <c r="AD249" s="912"/>
      <c r="AE249" s="912"/>
      <c r="AF249" s="956"/>
      <c r="AG249" s="912"/>
      <c r="AH249" s="912"/>
    </row>
    <row r="250" spans="1:34">
      <c r="B250" s="247" t="s">
        <v>1687</v>
      </c>
      <c r="C250" s="896"/>
    </row>
    <row r="253" spans="1:34" ht="18">
      <c r="A253" s="1118" t="s">
        <v>3</v>
      </c>
      <c r="B253" s="1118"/>
      <c r="C253" s="1118"/>
      <c r="D253" s="1118"/>
      <c r="E253" s="1118"/>
      <c r="F253" s="1118"/>
      <c r="G253" s="1118"/>
      <c r="H253" s="1118"/>
      <c r="I253" s="1118"/>
      <c r="J253" s="1118"/>
      <c r="K253" s="1118"/>
      <c r="L253" s="1118"/>
      <c r="M253" s="1118"/>
      <c r="N253" s="1118"/>
      <c r="O253" s="1118"/>
      <c r="P253" s="1118"/>
      <c r="Q253" s="1118"/>
      <c r="R253" s="1118"/>
      <c r="S253" s="1118"/>
      <c r="T253" s="1118"/>
      <c r="U253" s="1118"/>
      <c r="V253" s="1118"/>
      <c r="W253" s="1118"/>
      <c r="X253" s="1118"/>
      <c r="Y253" s="1118"/>
      <c r="Z253" s="1118"/>
      <c r="AA253" s="1118"/>
      <c r="AB253" s="1118"/>
      <c r="AC253" s="1118"/>
      <c r="AD253" s="1118"/>
      <c r="AE253" s="1118"/>
      <c r="AF253" s="1118"/>
      <c r="AG253" s="1118"/>
      <c r="AH253" s="1118"/>
    </row>
    <row r="254" spans="1:34" ht="18">
      <c r="A254" s="1118" t="s">
        <v>1586</v>
      </c>
      <c r="B254" s="1118"/>
      <c r="C254" s="1118"/>
      <c r="D254" s="1118"/>
      <c r="E254" s="1118"/>
      <c r="F254" s="1118"/>
      <c r="G254" s="1118"/>
      <c r="H254" s="1118"/>
      <c r="I254" s="1118"/>
      <c r="J254" s="1118"/>
      <c r="K254" s="1118"/>
      <c r="L254" s="1118"/>
      <c r="M254" s="1118"/>
      <c r="N254" s="1118"/>
      <c r="O254" s="1118"/>
      <c r="P254" s="1118"/>
      <c r="Q254" s="1118"/>
      <c r="R254" s="1118"/>
      <c r="S254" s="1118"/>
      <c r="T254" s="1118"/>
      <c r="U254" s="1118"/>
      <c r="V254" s="1118"/>
      <c r="W254" s="1118"/>
      <c r="X254" s="1118"/>
      <c r="Y254" s="1118"/>
      <c r="Z254" s="1118"/>
      <c r="AA254" s="1118"/>
      <c r="AB254" s="1118"/>
      <c r="AC254" s="1118"/>
      <c r="AD254" s="1118"/>
      <c r="AE254" s="1118"/>
      <c r="AF254" s="1118"/>
      <c r="AG254" s="1118"/>
      <c r="AH254" s="1118"/>
    </row>
    <row r="255" spans="1:34" ht="18">
      <c r="A255" s="1118" t="s">
        <v>1666</v>
      </c>
      <c r="B255" s="1118"/>
      <c r="C255" s="1118"/>
      <c r="D255" s="1118"/>
      <c r="E255" s="1118"/>
      <c r="F255" s="1118"/>
      <c r="G255" s="1118"/>
      <c r="H255" s="1118"/>
      <c r="I255" s="1118"/>
      <c r="J255" s="1118"/>
      <c r="K255" s="1118"/>
      <c r="L255" s="1118"/>
      <c r="M255" s="1118"/>
      <c r="N255" s="1118"/>
      <c r="O255" s="1118"/>
      <c r="P255" s="1118"/>
      <c r="Q255" s="1118"/>
      <c r="R255" s="1118"/>
      <c r="S255" s="1118"/>
      <c r="T255" s="1118"/>
      <c r="U255" s="1118"/>
      <c r="V255" s="1118"/>
      <c r="W255" s="1118"/>
      <c r="X255" s="1118"/>
      <c r="Y255" s="1118"/>
      <c r="Z255" s="1118"/>
      <c r="AA255" s="1118"/>
      <c r="AB255" s="1118"/>
      <c r="AC255" s="1118"/>
      <c r="AD255" s="1118"/>
      <c r="AE255" s="1118"/>
      <c r="AF255" s="1118"/>
      <c r="AG255" s="1118"/>
      <c r="AH255" s="1118"/>
    </row>
    <row r="256" spans="1:34" ht="18">
      <c r="A256" s="1118" t="s">
        <v>1587</v>
      </c>
      <c r="B256" s="1118"/>
      <c r="C256" s="1118"/>
      <c r="D256" s="1118"/>
      <c r="E256" s="1118"/>
      <c r="F256" s="1118"/>
      <c r="G256" s="1118"/>
      <c r="H256" s="1118"/>
      <c r="I256" s="1118"/>
      <c r="J256" s="1118"/>
      <c r="K256" s="1118"/>
      <c r="L256" s="1118"/>
      <c r="M256" s="1118"/>
      <c r="N256" s="1118"/>
      <c r="O256" s="1118"/>
      <c r="P256" s="1118"/>
      <c r="Q256" s="1118"/>
      <c r="R256" s="1118"/>
      <c r="S256" s="1118"/>
      <c r="T256" s="1118"/>
      <c r="U256" s="1118"/>
      <c r="V256" s="1118"/>
      <c r="W256" s="1118"/>
      <c r="X256" s="1118"/>
      <c r="Y256" s="1118"/>
      <c r="Z256" s="1118"/>
      <c r="AA256" s="1118"/>
      <c r="AB256" s="1118"/>
      <c r="AC256" s="1118"/>
      <c r="AD256" s="1118"/>
      <c r="AE256" s="1118"/>
      <c r="AF256" s="1118"/>
      <c r="AG256" s="1118"/>
      <c r="AH256" s="1118"/>
    </row>
    <row r="257" spans="1:34" ht="18">
      <c r="A257" s="1118" t="s">
        <v>1667</v>
      </c>
      <c r="B257" s="1118"/>
      <c r="C257" s="1118"/>
      <c r="D257" s="1118"/>
      <c r="E257" s="1118"/>
      <c r="F257" s="1118"/>
      <c r="G257" s="1118"/>
      <c r="H257" s="1118"/>
      <c r="I257" s="1118"/>
      <c r="J257" s="1118"/>
      <c r="K257" s="1118"/>
      <c r="L257" s="1118"/>
      <c r="M257" s="1118"/>
      <c r="N257" s="1118"/>
      <c r="O257" s="1118"/>
      <c r="P257" s="1118"/>
      <c r="Q257" s="1118"/>
      <c r="R257" s="1118"/>
      <c r="S257" s="1118"/>
      <c r="T257" s="1118"/>
      <c r="U257" s="1118"/>
      <c r="V257" s="1118"/>
      <c r="W257" s="1118"/>
      <c r="X257" s="1118"/>
      <c r="Y257" s="1118"/>
      <c r="Z257" s="1118"/>
      <c r="AA257" s="1118"/>
      <c r="AB257" s="1118"/>
      <c r="AC257" s="1118"/>
      <c r="AD257" s="1118"/>
      <c r="AE257" s="1118"/>
      <c r="AF257" s="1118"/>
      <c r="AG257" s="1118"/>
      <c r="AH257" s="1118"/>
    </row>
    <row r="258" spans="1:34" ht="15.75">
      <c r="A258" s="929" t="s">
        <v>1608</v>
      </c>
      <c r="B258" s="930"/>
      <c r="C258" s="914"/>
      <c r="D258" s="914"/>
      <c r="E258" s="914"/>
      <c r="F258" s="914"/>
      <c r="G258" s="914"/>
      <c r="H258" s="914"/>
      <c r="I258" s="914"/>
      <c r="J258" s="914"/>
      <c r="K258" s="914"/>
      <c r="L258" s="914"/>
      <c r="M258" s="914"/>
      <c r="N258" s="914"/>
      <c r="O258" s="914"/>
      <c r="P258" s="914"/>
      <c r="Q258" s="914"/>
      <c r="R258" s="914"/>
      <c r="S258" s="914"/>
      <c r="T258" s="914"/>
      <c r="U258" s="914"/>
      <c r="V258" s="914"/>
      <c r="W258" s="914"/>
      <c r="X258" s="914"/>
      <c r="Y258" s="914"/>
      <c r="Z258" s="914"/>
      <c r="AA258" s="914"/>
      <c r="AB258" s="914"/>
      <c r="AC258" s="914"/>
      <c r="AD258" s="914"/>
      <c r="AE258" s="914"/>
      <c r="AF258" s="914"/>
      <c r="AG258" s="914"/>
      <c r="AH258" s="914"/>
    </row>
    <row r="259" spans="1:34" ht="15.75">
      <c r="A259" s="902" t="s">
        <v>1675</v>
      </c>
      <c r="J259" s="914"/>
      <c r="K259" s="914"/>
      <c r="L259" s="914"/>
      <c r="M259" s="914"/>
      <c r="N259" s="914"/>
      <c r="O259" s="914"/>
      <c r="P259" s="914"/>
      <c r="Q259" s="914"/>
      <c r="R259" s="914"/>
      <c r="S259" s="914"/>
      <c r="T259" s="914"/>
      <c r="U259" s="914"/>
      <c r="V259" s="914"/>
      <c r="W259" s="914"/>
      <c r="X259" s="914"/>
      <c r="Y259" s="914"/>
      <c r="Z259" s="914"/>
      <c r="AA259" s="914"/>
      <c r="AB259" s="914"/>
      <c r="AC259" s="914"/>
      <c r="AD259" s="914"/>
      <c r="AE259" s="914"/>
      <c r="AF259" s="914"/>
      <c r="AG259" s="914"/>
      <c r="AH259" s="914"/>
    </row>
    <row r="260" spans="1:34" ht="12.75" customHeight="1">
      <c r="A260" s="1277" t="s">
        <v>129</v>
      </c>
      <c r="B260" s="1280" t="s">
        <v>1610</v>
      </c>
      <c r="C260" s="969" t="s">
        <v>1618</v>
      </c>
      <c r="D260" s="1276" t="s">
        <v>1619</v>
      </c>
      <c r="E260" s="1276"/>
      <c r="F260" s="1276"/>
      <c r="G260" s="1276"/>
      <c r="H260" s="1276"/>
      <c r="I260" s="1276"/>
      <c r="J260" s="1276"/>
      <c r="K260" s="1276"/>
      <c r="L260" s="1276"/>
      <c r="M260" s="1276"/>
      <c r="N260" s="1276"/>
      <c r="O260" s="1276"/>
      <c r="P260" s="1276"/>
      <c r="Q260" s="1276"/>
      <c r="R260" s="1276"/>
      <c r="S260" s="1276"/>
      <c r="T260" s="1276"/>
      <c r="U260" s="1276"/>
      <c r="V260" s="1276"/>
      <c r="W260" s="1276"/>
      <c r="X260" s="1276"/>
      <c r="Y260" s="1276"/>
      <c r="Z260" s="1276"/>
      <c r="AA260" s="1276"/>
      <c r="AB260" s="1276"/>
      <c r="AC260" s="1276"/>
      <c r="AD260" s="1276"/>
      <c r="AE260" s="1276"/>
      <c r="AF260" s="1276"/>
      <c r="AG260" s="1276"/>
      <c r="AH260" s="1276"/>
    </row>
    <row r="261" spans="1:34">
      <c r="A261" s="1278"/>
      <c r="B261" s="1281"/>
      <c r="C261" s="1141">
        <v>42248</v>
      </c>
      <c r="D261" s="894" t="s">
        <v>1613</v>
      </c>
      <c r="E261" s="894" t="s">
        <v>1614</v>
      </c>
      <c r="F261" s="894" t="s">
        <v>1615</v>
      </c>
      <c r="G261" s="954" t="s">
        <v>1616</v>
      </c>
      <c r="H261" s="954" t="s">
        <v>1617</v>
      </c>
      <c r="I261" s="894" t="s">
        <v>1611</v>
      </c>
      <c r="J261" s="894" t="s">
        <v>1612</v>
      </c>
      <c r="K261" s="894" t="s">
        <v>1613</v>
      </c>
      <c r="L261" s="894" t="s">
        <v>1614</v>
      </c>
      <c r="M261" s="894" t="s">
        <v>1615</v>
      </c>
      <c r="N261" s="954" t="s">
        <v>1616</v>
      </c>
      <c r="O261" s="954" t="s">
        <v>1617</v>
      </c>
      <c r="P261" s="894" t="s">
        <v>1611</v>
      </c>
      <c r="Q261" s="894" t="s">
        <v>1612</v>
      </c>
      <c r="R261" s="894" t="s">
        <v>1613</v>
      </c>
      <c r="S261" s="894" t="s">
        <v>1614</v>
      </c>
      <c r="T261" s="894" t="s">
        <v>1615</v>
      </c>
      <c r="U261" s="954" t="s">
        <v>1616</v>
      </c>
      <c r="V261" s="954" t="s">
        <v>1617</v>
      </c>
      <c r="W261" s="894" t="s">
        <v>1611</v>
      </c>
      <c r="X261" s="894" t="s">
        <v>1612</v>
      </c>
      <c r="Y261" s="894" t="s">
        <v>1613</v>
      </c>
      <c r="Z261" s="894" t="s">
        <v>1614</v>
      </c>
      <c r="AA261" s="954" t="s">
        <v>1615</v>
      </c>
      <c r="AB261" s="954" t="s">
        <v>1616</v>
      </c>
      <c r="AC261" s="954" t="s">
        <v>1617</v>
      </c>
      <c r="AD261" s="894" t="s">
        <v>1611</v>
      </c>
      <c r="AE261" s="894" t="s">
        <v>1612</v>
      </c>
      <c r="AF261" s="894" t="s">
        <v>1613</v>
      </c>
      <c r="AG261" s="894" t="s">
        <v>1614</v>
      </c>
      <c r="AH261" s="894"/>
    </row>
    <row r="262" spans="1:34">
      <c r="A262" s="1279"/>
      <c r="B262" s="1282"/>
      <c r="C262" s="1142"/>
      <c r="D262" s="895">
        <v>1</v>
      </c>
      <c r="E262" s="894">
        <v>2</v>
      </c>
      <c r="F262" s="894">
        <v>3</v>
      </c>
      <c r="G262" s="954">
        <v>4</v>
      </c>
      <c r="H262" s="954">
        <v>5</v>
      </c>
      <c r="I262" s="894">
        <v>6</v>
      </c>
      <c r="J262" s="894">
        <v>7</v>
      </c>
      <c r="K262" s="894">
        <v>8</v>
      </c>
      <c r="L262" s="894">
        <v>9</v>
      </c>
      <c r="M262" s="894">
        <v>10</v>
      </c>
      <c r="N262" s="954">
        <v>11</v>
      </c>
      <c r="O262" s="954">
        <v>12</v>
      </c>
      <c r="P262" s="894">
        <v>13</v>
      </c>
      <c r="Q262" s="894">
        <v>14</v>
      </c>
      <c r="R262" s="894">
        <v>15</v>
      </c>
      <c r="S262" s="894">
        <v>16</v>
      </c>
      <c r="T262" s="894">
        <v>17</v>
      </c>
      <c r="U262" s="954">
        <v>18</v>
      </c>
      <c r="V262" s="954">
        <v>19</v>
      </c>
      <c r="W262" s="894">
        <v>20</v>
      </c>
      <c r="X262" s="894">
        <v>21</v>
      </c>
      <c r="Y262" s="894">
        <v>22</v>
      </c>
      <c r="Z262" s="894">
        <v>23</v>
      </c>
      <c r="AA262" s="954">
        <v>24</v>
      </c>
      <c r="AB262" s="954">
        <v>25</v>
      </c>
      <c r="AC262" s="954">
        <v>26</v>
      </c>
      <c r="AD262" s="894">
        <v>27</v>
      </c>
      <c r="AE262" s="894">
        <v>28</v>
      </c>
      <c r="AF262" s="894">
        <v>29</v>
      </c>
      <c r="AG262" s="894">
        <v>30</v>
      </c>
      <c r="AH262" s="894"/>
    </row>
    <row r="263" spans="1:34">
      <c r="A263" s="1136">
        <v>7</v>
      </c>
      <c r="B263" s="908" t="s">
        <v>1609</v>
      </c>
      <c r="C263" s="1127">
        <v>42248</v>
      </c>
      <c r="D263" s="911" t="s">
        <v>1651</v>
      </c>
      <c r="E263" s="900"/>
      <c r="F263" s="900"/>
      <c r="G263" s="900"/>
      <c r="H263" s="900"/>
      <c r="I263" s="900"/>
      <c r="J263" s="900"/>
      <c r="K263" s="900"/>
      <c r="L263" s="900"/>
      <c r="M263" s="900"/>
      <c r="N263" s="900"/>
      <c r="O263" s="900"/>
      <c r="P263" s="900"/>
      <c r="Q263" s="900"/>
      <c r="R263" s="900"/>
      <c r="S263" s="900"/>
      <c r="T263" s="900"/>
      <c r="U263" s="900"/>
      <c r="V263" s="900"/>
      <c r="W263" s="900"/>
      <c r="X263" s="900"/>
      <c r="Y263" s="900"/>
      <c r="Z263" s="900"/>
      <c r="AA263" s="900"/>
      <c r="AB263" s="900"/>
      <c r="AC263" s="900"/>
      <c r="AD263" s="900"/>
      <c r="AE263" s="898"/>
      <c r="AF263" s="898"/>
      <c r="AG263" s="898"/>
      <c r="AH263" s="898"/>
    </row>
    <row r="264" spans="1:34">
      <c r="A264" s="1136"/>
      <c r="B264" s="908" t="s">
        <v>1622</v>
      </c>
      <c r="C264" s="1137"/>
      <c r="D264" s="907"/>
      <c r="E264" s="911" t="s">
        <v>1651</v>
      </c>
      <c r="F264" s="900"/>
      <c r="G264" s="900"/>
      <c r="H264" s="900"/>
      <c r="I264" s="900"/>
      <c r="J264" s="900"/>
      <c r="K264" s="900"/>
      <c r="L264" s="900"/>
      <c r="M264" s="900"/>
      <c r="N264" s="900"/>
      <c r="O264" s="900"/>
      <c r="P264" s="900"/>
      <c r="Q264" s="900"/>
      <c r="R264" s="900"/>
      <c r="S264" s="900"/>
      <c r="T264" s="900"/>
      <c r="U264" s="900"/>
      <c r="V264" s="900"/>
      <c r="W264" s="900"/>
      <c r="X264" s="900"/>
      <c r="Y264" s="900"/>
      <c r="Z264" s="900"/>
      <c r="AA264" s="900"/>
      <c r="AB264" s="900"/>
      <c r="AC264" s="900"/>
      <c r="AD264" s="900"/>
      <c r="AE264" s="898"/>
      <c r="AF264" s="898"/>
      <c r="AG264" s="898"/>
      <c r="AH264" s="898"/>
    </row>
    <row r="265" spans="1:34">
      <c r="A265" s="1136"/>
      <c r="B265" s="908" t="s">
        <v>1623</v>
      </c>
      <c r="C265" s="1137"/>
      <c r="D265" s="907"/>
      <c r="E265" s="900"/>
      <c r="F265" s="911" t="s">
        <v>1651</v>
      </c>
      <c r="G265" s="900"/>
      <c r="H265" s="900"/>
      <c r="I265" s="900"/>
      <c r="J265" s="900"/>
      <c r="K265" s="900"/>
      <c r="L265" s="900"/>
      <c r="M265" s="900"/>
      <c r="N265" s="900"/>
      <c r="O265" s="900"/>
      <c r="P265" s="900"/>
      <c r="Q265" s="900"/>
      <c r="R265" s="900"/>
      <c r="S265" s="900"/>
      <c r="T265" s="900"/>
      <c r="U265" s="900"/>
      <c r="V265" s="900"/>
      <c r="W265" s="900"/>
      <c r="X265" s="900"/>
      <c r="Y265" s="900"/>
      <c r="Z265" s="900"/>
      <c r="AA265" s="900"/>
      <c r="AB265" s="900"/>
      <c r="AC265" s="900"/>
      <c r="AD265" s="900"/>
      <c r="AE265" s="898"/>
      <c r="AF265" s="898"/>
      <c r="AG265" s="898"/>
      <c r="AH265" s="898"/>
    </row>
    <row r="266" spans="1:34">
      <c r="A266" s="1136"/>
      <c r="B266" s="908" t="s">
        <v>1624</v>
      </c>
      <c r="C266" s="1137"/>
      <c r="D266" s="907"/>
      <c r="E266" s="900"/>
      <c r="F266" s="913"/>
      <c r="G266" s="900"/>
      <c r="H266" s="900"/>
      <c r="I266" s="911" t="s">
        <v>1651</v>
      </c>
      <c r="J266" s="900"/>
      <c r="K266" s="900"/>
      <c r="L266" s="900"/>
      <c r="M266" s="900"/>
      <c r="N266" s="900"/>
      <c r="O266" s="900"/>
      <c r="P266" s="900"/>
      <c r="Q266" s="900"/>
      <c r="R266" s="900"/>
      <c r="S266" s="900"/>
      <c r="T266" s="900"/>
      <c r="U266" s="900"/>
      <c r="V266" s="900"/>
      <c r="W266" s="900"/>
      <c r="X266" s="900"/>
      <c r="Y266" s="900"/>
      <c r="Z266" s="900"/>
      <c r="AA266" s="900"/>
      <c r="AB266" s="900"/>
      <c r="AC266" s="900"/>
      <c r="AD266" s="900"/>
      <c r="AE266" s="898"/>
      <c r="AF266" s="898"/>
      <c r="AG266" s="898"/>
      <c r="AH266" s="898"/>
    </row>
    <row r="267" spans="1:34">
      <c r="A267" s="1136"/>
      <c r="B267" s="908" t="s">
        <v>1625</v>
      </c>
      <c r="C267" s="1137"/>
      <c r="D267" s="907"/>
      <c r="E267" s="900"/>
      <c r="F267" s="912"/>
      <c r="G267" s="912"/>
      <c r="H267" s="912"/>
      <c r="I267" s="900"/>
      <c r="J267" s="911" t="s">
        <v>1651</v>
      </c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898"/>
      <c r="AF267" s="898"/>
      <c r="AG267" s="898"/>
      <c r="AH267" s="898"/>
    </row>
    <row r="268" spans="1:34">
      <c r="A268" s="1136"/>
      <c r="B268" s="908" t="s">
        <v>1626</v>
      </c>
      <c r="C268" s="1137"/>
      <c r="D268" s="907"/>
      <c r="E268" s="900"/>
      <c r="F268" s="900"/>
      <c r="G268" s="900"/>
      <c r="H268" s="900"/>
      <c r="I268" s="912"/>
      <c r="J268" s="913"/>
      <c r="K268" s="911" t="s">
        <v>1651</v>
      </c>
      <c r="L268" s="900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898"/>
      <c r="AF268" s="898"/>
      <c r="AG268" s="898"/>
      <c r="AH268" s="898"/>
    </row>
    <row r="269" spans="1:34">
      <c r="A269" s="1136"/>
      <c r="B269" s="908" t="s">
        <v>1627</v>
      </c>
      <c r="C269" s="1137"/>
      <c r="D269" s="899"/>
      <c r="E269" s="912"/>
      <c r="F269" s="912"/>
      <c r="G269" s="912"/>
      <c r="H269" s="912"/>
      <c r="I269" s="912"/>
      <c r="J269" s="913"/>
      <c r="K269" s="900"/>
      <c r="L269" s="911" t="s">
        <v>1651</v>
      </c>
      <c r="M269" s="900"/>
      <c r="N269" s="900"/>
      <c r="O269" s="900"/>
      <c r="P269" s="900"/>
      <c r="Q269" s="900"/>
      <c r="R269" s="912"/>
      <c r="S269" s="912"/>
      <c r="T269" s="912"/>
      <c r="U269" s="912"/>
      <c r="V269" s="912"/>
      <c r="W269" s="912"/>
      <c r="X269" s="912"/>
      <c r="Y269" s="912"/>
      <c r="Z269" s="912"/>
      <c r="AA269" s="912"/>
      <c r="AB269" s="912"/>
      <c r="AC269" s="912"/>
      <c r="AD269" s="912"/>
      <c r="AE269" s="899"/>
      <c r="AF269" s="899"/>
      <c r="AG269" s="899"/>
      <c r="AH269" s="899"/>
    </row>
    <row r="270" spans="1:34">
      <c r="A270" s="1136"/>
      <c r="B270" s="908" t="s">
        <v>1628</v>
      </c>
      <c r="C270" s="1137"/>
      <c r="D270" s="900"/>
      <c r="E270" s="900"/>
      <c r="F270" s="900"/>
      <c r="G270" s="900"/>
      <c r="H270" s="900"/>
      <c r="I270" s="900"/>
      <c r="J270" s="913"/>
      <c r="K270" s="900"/>
      <c r="L270" s="900"/>
      <c r="M270" s="911" t="s">
        <v>1651</v>
      </c>
      <c r="N270" s="900"/>
      <c r="O270" s="900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36"/>
      <c r="B271" s="908" t="s">
        <v>1629</v>
      </c>
      <c r="C271" s="1137"/>
      <c r="D271" s="899"/>
      <c r="E271" s="912"/>
      <c r="F271" s="912"/>
      <c r="G271" s="912"/>
      <c r="H271" s="912"/>
      <c r="I271" s="912"/>
      <c r="J271" s="912"/>
      <c r="K271" s="912"/>
      <c r="L271" s="912"/>
      <c r="M271" s="913"/>
      <c r="N271" s="900"/>
      <c r="O271" s="900"/>
      <c r="P271" s="911" t="s">
        <v>1651</v>
      </c>
      <c r="Q271" s="900"/>
      <c r="R271" s="912"/>
      <c r="S271" s="912"/>
      <c r="T271" s="912"/>
      <c r="U271" s="912"/>
      <c r="V271" s="912"/>
      <c r="W271" s="912"/>
      <c r="X271" s="912"/>
      <c r="Y271" s="912"/>
      <c r="Z271" s="912"/>
      <c r="AA271" s="912"/>
      <c r="AB271" s="912"/>
      <c r="AC271" s="912"/>
      <c r="AD271" s="912"/>
      <c r="AE271" s="899"/>
      <c r="AF271" s="899"/>
      <c r="AG271" s="899"/>
      <c r="AH271" s="899"/>
    </row>
    <row r="272" spans="1:34">
      <c r="A272" s="1136"/>
      <c r="B272" s="908" t="s">
        <v>1630</v>
      </c>
      <c r="C272" s="1137"/>
      <c r="D272" s="899"/>
      <c r="E272" s="912"/>
      <c r="F272" s="912"/>
      <c r="G272" s="912"/>
      <c r="H272" s="912"/>
      <c r="I272" s="912"/>
      <c r="J272" s="912"/>
      <c r="K272" s="912"/>
      <c r="L272" s="912"/>
      <c r="M272" s="912"/>
      <c r="N272" s="912"/>
      <c r="O272" s="912"/>
      <c r="P272" s="900"/>
      <c r="Q272" s="911" t="s">
        <v>1651</v>
      </c>
      <c r="R272" s="900"/>
      <c r="S272" s="900"/>
      <c r="T272" s="900"/>
      <c r="U272" s="912"/>
      <c r="V272" s="912"/>
      <c r="W272" s="912"/>
      <c r="X272" s="912"/>
      <c r="Y272" s="912"/>
      <c r="Z272" s="912"/>
      <c r="AA272" s="912"/>
      <c r="AB272" s="912"/>
      <c r="AC272" s="912"/>
      <c r="AD272" s="912"/>
      <c r="AE272" s="899"/>
      <c r="AF272" s="899"/>
      <c r="AG272" s="899"/>
      <c r="AH272" s="899"/>
    </row>
    <row r="273" spans="1:34">
      <c r="A273" s="1136"/>
      <c r="B273" s="908" t="s">
        <v>1631</v>
      </c>
      <c r="C273" s="1137"/>
      <c r="D273" s="899"/>
      <c r="E273" s="912"/>
      <c r="F273" s="912"/>
      <c r="G273" s="912"/>
      <c r="H273" s="912"/>
      <c r="I273" s="912"/>
      <c r="J273" s="912"/>
      <c r="K273" s="912"/>
      <c r="L273" s="912"/>
      <c r="M273" s="900"/>
      <c r="N273" s="900"/>
      <c r="O273" s="900"/>
      <c r="P273" s="912"/>
      <c r="Q273" s="913"/>
      <c r="R273" s="911" t="s">
        <v>1651</v>
      </c>
      <c r="S273" s="900"/>
      <c r="T273" s="912"/>
      <c r="U273" s="912"/>
      <c r="V273" s="900"/>
      <c r="W273" s="912"/>
      <c r="X273" s="912"/>
      <c r="Y273" s="912"/>
      <c r="Z273" s="912"/>
      <c r="AA273" s="912"/>
      <c r="AB273" s="912"/>
      <c r="AC273" s="912"/>
      <c r="AD273" s="912"/>
      <c r="AE273" s="899"/>
      <c r="AF273" s="899"/>
      <c r="AG273" s="899"/>
      <c r="AH273" s="899"/>
    </row>
    <row r="274" spans="1:34">
      <c r="A274" s="1136"/>
      <c r="B274" s="908" t="s">
        <v>1632</v>
      </c>
      <c r="C274" s="1137"/>
      <c r="D274" s="900"/>
      <c r="E274" s="900"/>
      <c r="F274" s="900"/>
      <c r="G274" s="900"/>
      <c r="H274" s="900"/>
      <c r="I274" s="900"/>
      <c r="J274" s="900"/>
      <c r="K274" s="900"/>
      <c r="L274" s="900"/>
      <c r="M274" s="912"/>
      <c r="N274" s="912"/>
      <c r="O274" s="912"/>
      <c r="P274" s="912"/>
      <c r="Q274" s="913"/>
      <c r="R274" s="900"/>
      <c r="S274" s="911" t="s">
        <v>1651</v>
      </c>
      <c r="T274" s="912"/>
      <c r="U274" s="912"/>
      <c r="V274" s="900"/>
      <c r="W274" s="900"/>
      <c r="X274" s="900"/>
      <c r="Y274" s="900"/>
      <c r="Z274" s="900"/>
      <c r="AA274" s="900"/>
      <c r="AB274" s="900"/>
      <c r="AC274" s="900"/>
      <c r="AD274" s="900"/>
      <c r="AE274" s="900"/>
      <c r="AF274" s="900"/>
      <c r="AG274" s="900"/>
      <c r="AH274" s="900"/>
    </row>
    <row r="275" spans="1:34">
      <c r="A275" s="1136"/>
      <c r="B275" s="908" t="s">
        <v>1633</v>
      </c>
      <c r="C275" s="1137"/>
      <c r="D275" s="900"/>
      <c r="E275" s="900"/>
      <c r="F275" s="900"/>
      <c r="G275" s="900"/>
      <c r="H275" s="900"/>
      <c r="I275" s="900"/>
      <c r="J275" s="900"/>
      <c r="K275" s="900"/>
      <c r="L275" s="900"/>
      <c r="M275" s="912"/>
      <c r="N275" s="912"/>
      <c r="O275" s="912"/>
      <c r="P275" s="912"/>
      <c r="Q275" s="913"/>
      <c r="R275" s="900"/>
      <c r="S275" s="900"/>
      <c r="T275" s="911" t="s">
        <v>1651</v>
      </c>
      <c r="U275" s="912"/>
      <c r="V275" s="900"/>
      <c r="W275" s="900"/>
      <c r="X275" s="900"/>
      <c r="Y275" s="900"/>
      <c r="Z275" s="900"/>
      <c r="AA275" s="900"/>
      <c r="AB275" s="900"/>
      <c r="AC275" s="900"/>
      <c r="AD275" s="900"/>
      <c r="AE275" s="900"/>
      <c r="AF275" s="900"/>
      <c r="AG275" s="900"/>
      <c r="AH275" s="900"/>
    </row>
    <row r="276" spans="1:34">
      <c r="A276" s="1136"/>
      <c r="B276" s="908" t="s">
        <v>1644</v>
      </c>
      <c r="C276" s="1137"/>
      <c r="D276" s="900"/>
      <c r="E276" s="900"/>
      <c r="F276" s="900"/>
      <c r="G276" s="900"/>
      <c r="H276" s="900"/>
      <c r="I276" s="900"/>
      <c r="J276" s="900"/>
      <c r="K276" s="900"/>
      <c r="L276" s="900"/>
      <c r="M276" s="912"/>
      <c r="N276" s="912"/>
      <c r="O276" s="912"/>
      <c r="P276" s="912"/>
      <c r="Q276" s="913"/>
      <c r="R276" s="900"/>
      <c r="S276" s="900"/>
      <c r="T276" s="900"/>
      <c r="U276" s="912"/>
      <c r="V276" s="900"/>
      <c r="W276" s="911" t="s">
        <v>1651</v>
      </c>
      <c r="X276" s="900"/>
      <c r="Y276" s="900"/>
      <c r="Z276" s="900"/>
      <c r="AA276" s="900"/>
      <c r="AB276" s="900"/>
      <c r="AC276" s="900"/>
      <c r="AD276" s="900"/>
      <c r="AE276" s="900"/>
      <c r="AF276" s="900"/>
      <c r="AG276" s="900"/>
      <c r="AH276" s="900"/>
    </row>
    <row r="277" spans="1:34">
      <c r="A277" s="1136"/>
      <c r="B277" s="908" t="s">
        <v>1645</v>
      </c>
      <c r="C277" s="1137"/>
      <c r="D277" s="900"/>
      <c r="E277" s="900"/>
      <c r="F277" s="900"/>
      <c r="G277" s="900"/>
      <c r="H277" s="900"/>
      <c r="I277" s="900"/>
      <c r="J277" s="900"/>
      <c r="K277" s="900"/>
      <c r="L277" s="900"/>
      <c r="M277" s="912"/>
      <c r="N277" s="912"/>
      <c r="O277" s="912"/>
      <c r="P277" s="912"/>
      <c r="Q277" s="913"/>
      <c r="R277" s="900"/>
      <c r="S277" s="900"/>
      <c r="T277" s="900"/>
      <c r="U277" s="912"/>
      <c r="V277" s="900"/>
      <c r="W277" s="900"/>
      <c r="X277" s="911" t="s">
        <v>1651</v>
      </c>
      <c r="Y277" s="900"/>
      <c r="Z277" s="900"/>
      <c r="AA277" s="900"/>
      <c r="AB277" s="900"/>
      <c r="AC277" s="900"/>
      <c r="AD277" s="900"/>
      <c r="AE277" s="900"/>
      <c r="AF277" s="900"/>
      <c r="AG277" s="900"/>
      <c r="AH277" s="900"/>
    </row>
    <row r="278" spans="1:34">
      <c r="A278" s="1136"/>
      <c r="B278" s="908" t="s">
        <v>1646</v>
      </c>
      <c r="C278" s="1137"/>
      <c r="D278" s="899"/>
      <c r="E278" s="912"/>
      <c r="F278" s="912"/>
      <c r="G278" s="912"/>
      <c r="H278" s="912"/>
      <c r="I278" s="912"/>
      <c r="J278" s="912"/>
      <c r="K278" s="912"/>
      <c r="L278" s="912"/>
      <c r="M278" s="912"/>
      <c r="N278" s="912"/>
      <c r="O278" s="912"/>
      <c r="P278" s="912"/>
      <c r="Q278" s="913"/>
      <c r="R278" s="900"/>
      <c r="S278" s="900"/>
      <c r="T278" s="912"/>
      <c r="U278" s="900"/>
      <c r="V278" s="900"/>
      <c r="W278" s="912"/>
      <c r="X278" s="912"/>
      <c r="Y278" s="912"/>
      <c r="Z278" s="912"/>
      <c r="AA278" s="912"/>
      <c r="AB278" s="912"/>
      <c r="AC278" s="912"/>
      <c r="AD278" s="912"/>
      <c r="AE278" s="911" t="s">
        <v>1651</v>
      </c>
      <c r="AF278" s="957"/>
      <c r="AG278" s="900"/>
      <c r="AH278" s="899"/>
    </row>
    <row r="279" spans="1:34">
      <c r="A279" s="1136"/>
      <c r="B279" s="908" t="s">
        <v>1647</v>
      </c>
      <c r="C279" s="1137"/>
      <c r="D279" s="899"/>
      <c r="E279" s="912"/>
      <c r="F279" s="912"/>
      <c r="G279" s="912"/>
      <c r="H279" s="912"/>
      <c r="I279" s="912"/>
      <c r="J279" s="912"/>
      <c r="K279" s="912"/>
      <c r="L279" s="912"/>
      <c r="M279" s="912"/>
      <c r="N279" s="912"/>
      <c r="O279" s="912"/>
      <c r="P279" s="912"/>
      <c r="Q279" s="913"/>
      <c r="R279" s="900"/>
      <c r="S279" s="900"/>
      <c r="T279" s="912"/>
      <c r="U279" s="900"/>
      <c r="V279" s="900"/>
      <c r="W279" s="912"/>
      <c r="X279" s="912"/>
      <c r="Y279" s="912"/>
      <c r="Z279" s="912"/>
      <c r="AA279" s="912"/>
      <c r="AB279" s="912"/>
      <c r="AC279" s="912"/>
      <c r="AD279" s="912"/>
      <c r="AE279" s="899"/>
      <c r="AF279" s="911" t="s">
        <v>1651</v>
      </c>
      <c r="AG279" s="957"/>
      <c r="AH279" s="899"/>
    </row>
    <row r="280" spans="1:34">
      <c r="A280" s="1136"/>
      <c r="B280" s="908" t="s">
        <v>1668</v>
      </c>
      <c r="C280" s="1138"/>
      <c r="D280" s="899"/>
      <c r="E280" s="912"/>
      <c r="F280" s="912"/>
      <c r="G280" s="912"/>
      <c r="H280" s="912"/>
      <c r="I280" s="912"/>
      <c r="J280" s="912"/>
      <c r="K280" s="912"/>
      <c r="L280" s="912"/>
      <c r="M280" s="912"/>
      <c r="N280" s="912"/>
      <c r="O280" s="912"/>
      <c r="P280" s="912"/>
      <c r="Q280" s="913"/>
      <c r="R280" s="900"/>
      <c r="S280" s="900"/>
      <c r="T280" s="912"/>
      <c r="U280" s="900"/>
      <c r="V280" s="900"/>
      <c r="W280" s="912"/>
      <c r="X280" s="912"/>
      <c r="Y280" s="912"/>
      <c r="Z280" s="912"/>
      <c r="AA280" s="912"/>
      <c r="AB280" s="912"/>
      <c r="AC280" s="912"/>
      <c r="AD280" s="912"/>
      <c r="AE280" s="899"/>
      <c r="AF280" s="899"/>
      <c r="AG280" s="911" t="s">
        <v>1651</v>
      </c>
      <c r="AH280" s="899"/>
    </row>
    <row r="281" spans="1:34">
      <c r="A281" s="1114"/>
      <c r="B281" s="1140"/>
      <c r="C281" s="1127">
        <v>42278</v>
      </c>
      <c r="D281" s="894" t="s">
        <v>1615</v>
      </c>
      <c r="E281" s="954" t="s">
        <v>1616</v>
      </c>
      <c r="F281" s="954" t="s">
        <v>1617</v>
      </c>
      <c r="G281" s="894" t="s">
        <v>1611</v>
      </c>
      <c r="H281" s="894" t="s">
        <v>1612</v>
      </c>
      <c r="I281" s="894" t="s">
        <v>1613</v>
      </c>
      <c r="J281" s="894" t="s">
        <v>1614</v>
      </c>
      <c r="K281" s="894" t="s">
        <v>1615</v>
      </c>
      <c r="L281" s="954" t="s">
        <v>1616</v>
      </c>
      <c r="M281" s="954" t="s">
        <v>1617</v>
      </c>
      <c r="N281" s="894" t="s">
        <v>1611</v>
      </c>
      <c r="O281" s="894" t="s">
        <v>1612</v>
      </c>
      <c r="P281" s="894" t="s">
        <v>1613</v>
      </c>
      <c r="Q281" s="894" t="s">
        <v>1614</v>
      </c>
      <c r="R281" s="894" t="s">
        <v>1615</v>
      </c>
      <c r="S281" s="954" t="s">
        <v>1616</v>
      </c>
      <c r="T281" s="954" t="s">
        <v>1617</v>
      </c>
      <c r="U281" s="894" t="s">
        <v>1611</v>
      </c>
      <c r="V281" s="894" t="s">
        <v>1612</v>
      </c>
      <c r="W281" s="894" t="s">
        <v>1613</v>
      </c>
      <c r="X281" s="894" t="s">
        <v>1614</v>
      </c>
      <c r="Y281" s="894" t="s">
        <v>1615</v>
      </c>
      <c r="Z281" s="954" t="s">
        <v>1616</v>
      </c>
      <c r="AA281" s="954" t="s">
        <v>1617</v>
      </c>
      <c r="AB281" s="894" t="s">
        <v>1611</v>
      </c>
      <c r="AC281" s="894" t="s">
        <v>1612</v>
      </c>
      <c r="AD281" s="894" t="s">
        <v>1613</v>
      </c>
      <c r="AE281" s="894" t="s">
        <v>1614</v>
      </c>
      <c r="AF281" s="894" t="s">
        <v>1615</v>
      </c>
      <c r="AG281" s="954" t="s">
        <v>1616</v>
      </c>
      <c r="AH281" s="954" t="s">
        <v>1617</v>
      </c>
    </row>
    <row r="282" spans="1:34">
      <c r="A282" s="1116"/>
      <c r="B282" s="1138"/>
      <c r="C282" s="1138"/>
      <c r="D282" s="895">
        <v>1</v>
      </c>
      <c r="E282" s="954">
        <v>2</v>
      </c>
      <c r="F282" s="954">
        <v>3</v>
      </c>
      <c r="G282" s="894">
        <v>4</v>
      </c>
      <c r="H282" s="894">
        <v>5</v>
      </c>
      <c r="I282" s="894">
        <v>6</v>
      </c>
      <c r="J282" s="894">
        <v>7</v>
      </c>
      <c r="K282" s="894">
        <v>8</v>
      </c>
      <c r="L282" s="954">
        <v>9</v>
      </c>
      <c r="M282" s="954">
        <v>10</v>
      </c>
      <c r="N282" s="894">
        <v>11</v>
      </c>
      <c r="O282" s="894">
        <v>12</v>
      </c>
      <c r="P282" s="894">
        <v>13</v>
      </c>
      <c r="Q282" s="894">
        <v>14</v>
      </c>
      <c r="R282" s="894">
        <v>15</v>
      </c>
      <c r="S282" s="954">
        <v>16</v>
      </c>
      <c r="T282" s="954">
        <v>17</v>
      </c>
      <c r="U282" s="894">
        <v>18</v>
      </c>
      <c r="V282" s="894">
        <v>19</v>
      </c>
      <c r="W282" s="894">
        <v>20</v>
      </c>
      <c r="X282" s="894">
        <v>21</v>
      </c>
      <c r="Y282" s="894">
        <v>22</v>
      </c>
      <c r="Z282" s="954">
        <v>23</v>
      </c>
      <c r="AA282" s="954">
        <v>24</v>
      </c>
      <c r="AB282" s="894">
        <v>25</v>
      </c>
      <c r="AC282" s="894">
        <v>26</v>
      </c>
      <c r="AD282" s="894">
        <v>27</v>
      </c>
      <c r="AE282" s="894">
        <v>28</v>
      </c>
      <c r="AF282" s="894">
        <v>29</v>
      </c>
      <c r="AG282" s="954">
        <v>30</v>
      </c>
      <c r="AH282" s="954">
        <v>31</v>
      </c>
    </row>
    <row r="283" spans="1:34">
      <c r="A283" s="1114">
        <v>8</v>
      </c>
      <c r="B283" s="908" t="s">
        <v>1609</v>
      </c>
      <c r="C283" s="1127">
        <v>42278</v>
      </c>
      <c r="D283" s="911" t="s">
        <v>1652</v>
      </c>
      <c r="E283" s="912"/>
      <c r="F283" s="912"/>
      <c r="G283" s="912"/>
      <c r="H283" s="900"/>
      <c r="I283" s="912"/>
      <c r="J283" s="912"/>
      <c r="K283" s="912"/>
      <c r="L283" s="912"/>
      <c r="M283" s="912"/>
      <c r="N283" s="912"/>
      <c r="O283" s="912"/>
      <c r="P283" s="912"/>
      <c r="Q283" s="912"/>
      <c r="R283" s="912"/>
      <c r="S283" s="912"/>
      <c r="T283" s="913"/>
      <c r="U283" s="912"/>
      <c r="V283" s="900"/>
      <c r="W283" s="912"/>
      <c r="X283" s="912"/>
      <c r="Y283" s="912"/>
      <c r="Z283" s="912"/>
      <c r="AA283" s="912"/>
      <c r="AB283" s="912"/>
      <c r="AC283" s="912"/>
      <c r="AD283" s="912"/>
      <c r="AE283" s="912"/>
      <c r="AF283" s="912"/>
      <c r="AG283" s="912"/>
      <c r="AH283" s="912"/>
    </row>
    <row r="284" spans="1:34">
      <c r="A284" s="1115"/>
      <c r="B284" s="908" t="s">
        <v>1622</v>
      </c>
      <c r="C284" s="1128"/>
      <c r="D284" s="913"/>
      <c r="E284" s="912"/>
      <c r="F284" s="912"/>
      <c r="G284" s="911" t="s">
        <v>1652</v>
      </c>
      <c r="H284" s="900"/>
      <c r="I284" s="900"/>
      <c r="J284" s="900"/>
      <c r="K284" s="912"/>
      <c r="L284" s="912"/>
      <c r="M284" s="912"/>
      <c r="N284" s="912"/>
      <c r="O284" s="912"/>
      <c r="P284" s="912"/>
      <c r="Q284" s="912"/>
      <c r="R284" s="912"/>
      <c r="S284" s="912"/>
      <c r="T284" s="913"/>
      <c r="U284" s="912"/>
      <c r="V284" s="900"/>
      <c r="W284" s="912"/>
      <c r="X284" s="912"/>
      <c r="Y284" s="912"/>
      <c r="Z284" s="912"/>
      <c r="AA284" s="912"/>
      <c r="AB284" s="912"/>
      <c r="AC284" s="912"/>
      <c r="AD284" s="912"/>
      <c r="AE284" s="912"/>
      <c r="AF284" s="912"/>
      <c r="AG284" s="912"/>
      <c r="AH284" s="912"/>
    </row>
    <row r="285" spans="1:34">
      <c r="A285" s="1115"/>
      <c r="B285" s="908" t="s">
        <v>1623</v>
      </c>
      <c r="C285" s="1128"/>
      <c r="D285" s="913"/>
      <c r="E285" s="912"/>
      <c r="F285" s="912"/>
      <c r="G285" s="900"/>
      <c r="H285" s="911" t="s">
        <v>1652</v>
      </c>
      <c r="I285" s="900"/>
      <c r="J285" s="900"/>
      <c r="K285" s="912"/>
      <c r="L285" s="912"/>
      <c r="M285" s="912"/>
      <c r="N285" s="912"/>
      <c r="O285" s="912"/>
      <c r="P285" s="912"/>
      <c r="Q285" s="912"/>
      <c r="R285" s="912"/>
      <c r="S285" s="912"/>
      <c r="T285" s="913"/>
      <c r="U285" s="912"/>
      <c r="V285" s="900"/>
      <c r="W285" s="912"/>
      <c r="X285" s="912"/>
      <c r="Y285" s="912"/>
      <c r="Z285" s="912"/>
      <c r="AA285" s="912"/>
      <c r="AB285" s="912"/>
      <c r="AC285" s="912"/>
      <c r="AD285" s="912"/>
      <c r="AE285" s="912"/>
      <c r="AF285" s="912"/>
      <c r="AG285" s="912"/>
      <c r="AH285" s="912"/>
    </row>
    <row r="286" spans="1:34">
      <c r="A286" s="1115"/>
      <c r="B286" s="908" t="s">
        <v>1624</v>
      </c>
      <c r="C286" s="1128"/>
      <c r="D286" s="913"/>
      <c r="E286" s="912"/>
      <c r="F286" s="912"/>
      <c r="G286" s="912"/>
      <c r="H286" s="912"/>
      <c r="I286" s="911" t="s">
        <v>1652</v>
      </c>
      <c r="J286" s="900"/>
      <c r="K286" s="912"/>
      <c r="L286" s="912"/>
      <c r="M286" s="912"/>
      <c r="N286" s="912"/>
      <c r="O286" s="912"/>
      <c r="P286" s="912"/>
      <c r="Q286" s="912"/>
      <c r="R286" s="912"/>
      <c r="S286" s="912"/>
      <c r="T286" s="913"/>
      <c r="U286" s="912"/>
      <c r="V286" s="900"/>
      <c r="W286" s="912"/>
      <c r="X286" s="912"/>
      <c r="Y286" s="912"/>
      <c r="Z286" s="912"/>
      <c r="AA286" s="912"/>
      <c r="AB286" s="912"/>
      <c r="AC286" s="912"/>
      <c r="AD286" s="912"/>
      <c r="AE286" s="912"/>
      <c r="AF286" s="912"/>
      <c r="AG286" s="912"/>
      <c r="AH286" s="912"/>
    </row>
    <row r="287" spans="1:34">
      <c r="A287" s="1115"/>
      <c r="B287" s="908" t="s">
        <v>1625</v>
      </c>
      <c r="C287" s="1128"/>
      <c r="D287" s="912"/>
      <c r="E287" s="912"/>
      <c r="F287" s="912"/>
      <c r="G287" s="912"/>
      <c r="H287" s="912"/>
      <c r="I287" s="900"/>
      <c r="J287" s="911" t="s">
        <v>1652</v>
      </c>
      <c r="K287" s="912"/>
      <c r="L287" s="912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912"/>
      <c r="AA287" s="912"/>
      <c r="AB287" s="912"/>
      <c r="AC287" s="912"/>
      <c r="AD287" s="912"/>
      <c r="AE287" s="912"/>
      <c r="AF287" s="912"/>
      <c r="AG287" s="912"/>
      <c r="AH287" s="912"/>
    </row>
    <row r="288" spans="1:34">
      <c r="A288" s="1115"/>
      <c r="B288" s="908" t="s">
        <v>1626</v>
      </c>
      <c r="C288" s="1128"/>
      <c r="D288" s="912"/>
      <c r="E288" s="912"/>
      <c r="F288" s="912"/>
      <c r="G288" s="912"/>
      <c r="H288" s="912"/>
      <c r="I288" s="912"/>
      <c r="J288" s="900"/>
      <c r="K288" s="911" t="s">
        <v>1652</v>
      </c>
      <c r="L288" s="900"/>
      <c r="M288" s="900"/>
      <c r="N288" s="900"/>
      <c r="O288" s="900"/>
      <c r="P288" s="900"/>
      <c r="Q288" s="900"/>
      <c r="R288" s="900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912"/>
      <c r="AF288" s="912"/>
      <c r="AG288" s="912"/>
      <c r="AH288" s="912"/>
    </row>
    <row r="289" spans="1:34">
      <c r="A289" s="1115"/>
      <c r="B289" s="908" t="s">
        <v>1627</v>
      </c>
      <c r="C289" s="1128"/>
      <c r="D289" s="912"/>
      <c r="E289" s="912"/>
      <c r="F289" s="912"/>
      <c r="G289" s="912"/>
      <c r="H289" s="912"/>
      <c r="I289" s="912"/>
      <c r="J289" s="912"/>
      <c r="K289" s="913"/>
      <c r="L289" s="912"/>
      <c r="M289" s="912"/>
      <c r="N289" s="911" t="s">
        <v>1652</v>
      </c>
      <c r="O289" s="900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912"/>
      <c r="AF289" s="912"/>
      <c r="AG289" s="912"/>
      <c r="AH289" s="912"/>
    </row>
    <row r="290" spans="1:34">
      <c r="A290" s="1115"/>
      <c r="B290" s="908" t="s">
        <v>1628</v>
      </c>
      <c r="C290" s="1128"/>
      <c r="D290" s="912"/>
      <c r="E290" s="912"/>
      <c r="F290" s="912"/>
      <c r="G290" s="912"/>
      <c r="H290" s="912"/>
      <c r="I290" s="912"/>
      <c r="J290" s="912"/>
      <c r="K290" s="913"/>
      <c r="L290" s="912"/>
      <c r="M290" s="912"/>
      <c r="N290" s="900"/>
      <c r="O290" s="911" t="s">
        <v>1652</v>
      </c>
      <c r="P290" s="900"/>
      <c r="Q290" s="900"/>
      <c r="R290" s="900"/>
      <c r="S290" s="900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08" t="s">
        <v>1629</v>
      </c>
      <c r="C291" s="1128"/>
      <c r="D291" s="912"/>
      <c r="E291" s="912"/>
      <c r="F291" s="912"/>
      <c r="G291" s="912"/>
      <c r="H291" s="912"/>
      <c r="I291" s="912"/>
      <c r="J291" s="912"/>
      <c r="K291" s="913"/>
      <c r="L291" s="900"/>
      <c r="M291" s="900"/>
      <c r="N291" s="900"/>
      <c r="O291" s="900"/>
      <c r="P291" s="911" t="s">
        <v>1652</v>
      </c>
      <c r="Q291" s="900"/>
      <c r="R291" s="900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912"/>
    </row>
    <row r="292" spans="1:34">
      <c r="A292" s="1115"/>
      <c r="B292" s="908" t="s">
        <v>1630</v>
      </c>
      <c r="C292" s="1128"/>
      <c r="D292" s="912"/>
      <c r="E292" s="912"/>
      <c r="F292" s="912"/>
      <c r="G292" s="912"/>
      <c r="H292" s="912"/>
      <c r="I292" s="912"/>
      <c r="J292" s="912"/>
      <c r="K292" s="912"/>
      <c r="L292" s="912"/>
      <c r="M292" s="912"/>
      <c r="N292" s="912"/>
      <c r="O292" s="912"/>
      <c r="P292" s="912"/>
      <c r="Q292" s="911" t="s">
        <v>1652</v>
      </c>
      <c r="R292" s="900"/>
      <c r="S292" s="900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08" t="s">
        <v>1631</v>
      </c>
      <c r="C293" s="1128"/>
      <c r="D293" s="912"/>
      <c r="E293" s="912"/>
      <c r="F293" s="912"/>
      <c r="G293" s="912"/>
      <c r="H293" s="912"/>
      <c r="I293" s="912"/>
      <c r="J293" s="912"/>
      <c r="K293" s="912"/>
      <c r="L293" s="912"/>
      <c r="M293" s="912"/>
      <c r="N293" s="912"/>
      <c r="O293" s="912"/>
      <c r="P293" s="912"/>
      <c r="Q293" s="900"/>
      <c r="R293" s="911" t="s">
        <v>1652</v>
      </c>
      <c r="S293" s="900"/>
      <c r="T293" s="900"/>
      <c r="U293" s="900"/>
      <c r="V293" s="900"/>
      <c r="W293" s="900"/>
      <c r="X293" s="900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08" t="s">
        <v>1632</v>
      </c>
      <c r="C294" s="1128"/>
      <c r="D294" s="912"/>
      <c r="E294" s="912"/>
      <c r="F294" s="912"/>
      <c r="G294" s="912"/>
      <c r="H294" s="912"/>
      <c r="I294" s="912"/>
      <c r="J294" s="912"/>
      <c r="K294" s="912"/>
      <c r="L294" s="912"/>
      <c r="M294" s="912"/>
      <c r="N294" s="912"/>
      <c r="O294" s="912"/>
      <c r="P294" s="912"/>
      <c r="Q294" s="912"/>
      <c r="R294" s="900"/>
      <c r="S294" s="900"/>
      <c r="T294" s="900"/>
      <c r="U294" s="911" t="s">
        <v>1652</v>
      </c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08" t="s">
        <v>1633</v>
      </c>
      <c r="C295" s="1128"/>
      <c r="D295" s="912"/>
      <c r="E295" s="912"/>
      <c r="F295" s="912"/>
      <c r="G295" s="912"/>
      <c r="H295" s="912"/>
      <c r="I295" s="912"/>
      <c r="J295" s="912"/>
      <c r="K295" s="912"/>
      <c r="L295" s="912"/>
      <c r="M295" s="912"/>
      <c r="N295" s="912"/>
      <c r="O295" s="912"/>
      <c r="P295" s="912"/>
      <c r="Q295" s="912"/>
      <c r="R295" s="900"/>
      <c r="S295" s="900"/>
      <c r="T295" s="900"/>
      <c r="U295" s="912"/>
      <c r="V295" s="911" t="s">
        <v>1652</v>
      </c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912"/>
    </row>
    <row r="296" spans="1:34">
      <c r="A296" s="1115"/>
      <c r="B296" s="908" t="s">
        <v>1644</v>
      </c>
      <c r="C296" s="1128"/>
      <c r="D296" s="912"/>
      <c r="E296" s="912"/>
      <c r="F296" s="912"/>
      <c r="G296" s="912"/>
      <c r="H296" s="912"/>
      <c r="I296" s="912"/>
      <c r="J296" s="912"/>
      <c r="K296" s="912"/>
      <c r="L296" s="912"/>
      <c r="M296" s="912"/>
      <c r="N296" s="912"/>
      <c r="O296" s="912"/>
      <c r="P296" s="912"/>
      <c r="Q296" s="912"/>
      <c r="R296" s="900"/>
      <c r="S296" s="900"/>
      <c r="T296" s="900"/>
      <c r="U296" s="912"/>
      <c r="V296" s="900"/>
      <c r="W296" s="911" t="s">
        <v>1652</v>
      </c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912"/>
    </row>
    <row r="297" spans="1:34">
      <c r="A297" s="1115"/>
      <c r="B297" s="908" t="s">
        <v>1645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2"/>
      <c r="N297" s="912"/>
      <c r="O297" s="912"/>
      <c r="P297" s="912"/>
      <c r="Q297" s="912"/>
      <c r="R297" s="900"/>
      <c r="S297" s="900"/>
      <c r="T297" s="900"/>
      <c r="U297" s="912"/>
      <c r="V297" s="900"/>
      <c r="W297" s="912"/>
      <c r="X297" s="911" t="s">
        <v>1652</v>
      </c>
      <c r="Y297" s="912"/>
      <c r="Z297" s="912"/>
      <c r="AA297" s="912"/>
      <c r="AB297" s="912"/>
      <c r="AC297" s="912"/>
      <c r="AD297" s="912"/>
      <c r="AE297" s="912"/>
      <c r="AF297" s="912"/>
      <c r="AG297" s="912"/>
      <c r="AH297" s="912"/>
    </row>
    <row r="298" spans="1:34">
      <c r="A298" s="1115"/>
      <c r="B298" s="908" t="s">
        <v>1646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2"/>
      <c r="P298" s="912"/>
      <c r="Q298" s="912"/>
      <c r="R298" s="912"/>
      <c r="S298" s="900"/>
      <c r="T298" s="900"/>
      <c r="U298" s="913"/>
      <c r="V298" s="900"/>
      <c r="W298" s="912"/>
      <c r="X298" s="912"/>
      <c r="Y298" s="911" t="s">
        <v>1652</v>
      </c>
      <c r="Z298" s="912"/>
      <c r="AA298" s="912"/>
      <c r="AB298" s="912"/>
      <c r="AC298" s="912"/>
      <c r="AD298" s="912"/>
      <c r="AE298" s="912"/>
      <c r="AF298" s="912"/>
      <c r="AG298" s="912"/>
      <c r="AH298" s="912"/>
    </row>
    <row r="299" spans="1:34">
      <c r="A299" s="1115"/>
      <c r="B299" s="908" t="s">
        <v>1647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2"/>
      <c r="P299" s="912"/>
      <c r="Q299" s="912"/>
      <c r="R299" s="912"/>
      <c r="S299" s="900"/>
      <c r="T299" s="900"/>
      <c r="U299" s="913"/>
      <c r="V299" s="900"/>
      <c r="W299" s="912"/>
      <c r="X299" s="912"/>
      <c r="Y299" s="912"/>
      <c r="Z299" s="912"/>
      <c r="AA299" s="912"/>
      <c r="AB299" s="911" t="s">
        <v>1652</v>
      </c>
      <c r="AC299" s="912"/>
      <c r="AD299" s="912"/>
      <c r="AE299" s="912"/>
      <c r="AF299" s="912"/>
      <c r="AG299" s="912"/>
      <c r="AH299" s="912"/>
    </row>
    <row r="300" spans="1:34">
      <c r="A300" s="1116"/>
      <c r="B300" s="908" t="s">
        <v>1668</v>
      </c>
      <c r="C300" s="1129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2"/>
      <c r="P300" s="912"/>
      <c r="Q300" s="912"/>
      <c r="R300" s="912"/>
      <c r="S300" s="900"/>
      <c r="T300" s="900"/>
      <c r="U300" s="913"/>
      <c r="V300" s="900"/>
      <c r="W300" s="912"/>
      <c r="X300" s="912"/>
      <c r="Y300" s="912"/>
      <c r="Z300" s="912"/>
      <c r="AA300" s="912"/>
      <c r="AB300" s="912"/>
      <c r="AC300" s="911" t="s">
        <v>1652</v>
      </c>
      <c r="AD300" s="912"/>
      <c r="AE300" s="912"/>
      <c r="AF300" s="956"/>
      <c r="AG300" s="912"/>
      <c r="AH300" s="912"/>
    </row>
    <row r="301" spans="1:34">
      <c r="B301" s="247" t="s">
        <v>1687</v>
      </c>
      <c r="C301" s="896"/>
    </row>
    <row r="304" spans="1:34" ht="18">
      <c r="A304" s="1118" t="s">
        <v>3</v>
      </c>
      <c r="B304" s="1118"/>
      <c r="C304" s="1118"/>
      <c r="D304" s="1118"/>
      <c r="E304" s="1118"/>
      <c r="F304" s="1118"/>
      <c r="G304" s="1118"/>
      <c r="H304" s="1118"/>
      <c r="I304" s="1118"/>
      <c r="J304" s="1118"/>
      <c r="K304" s="1118"/>
      <c r="L304" s="1118"/>
      <c r="M304" s="1118"/>
      <c r="N304" s="1118"/>
      <c r="O304" s="1118"/>
      <c r="P304" s="1118"/>
      <c r="Q304" s="1118"/>
      <c r="R304" s="1118"/>
      <c r="S304" s="1118"/>
      <c r="T304" s="1118"/>
      <c r="U304" s="1118"/>
      <c r="V304" s="1118"/>
      <c r="W304" s="1118"/>
      <c r="X304" s="1118"/>
      <c r="Y304" s="1118"/>
      <c r="Z304" s="1118"/>
      <c r="AA304" s="1118"/>
      <c r="AB304" s="1118"/>
      <c r="AC304" s="1118"/>
      <c r="AD304" s="1118"/>
      <c r="AE304" s="1118"/>
      <c r="AF304" s="1118"/>
      <c r="AG304" s="1118"/>
      <c r="AH304" s="1118"/>
    </row>
    <row r="305" spans="1:34" ht="18">
      <c r="A305" s="1118" t="s">
        <v>1586</v>
      </c>
      <c r="B305" s="1118"/>
      <c r="C305" s="1118"/>
      <c r="D305" s="1118"/>
      <c r="E305" s="1118"/>
      <c r="F305" s="1118"/>
      <c r="G305" s="1118"/>
      <c r="H305" s="1118"/>
      <c r="I305" s="1118"/>
      <c r="J305" s="1118"/>
      <c r="K305" s="1118"/>
      <c r="L305" s="1118"/>
      <c r="M305" s="1118"/>
      <c r="N305" s="1118"/>
      <c r="O305" s="1118"/>
      <c r="P305" s="1118"/>
      <c r="Q305" s="1118"/>
      <c r="R305" s="1118"/>
      <c r="S305" s="1118"/>
      <c r="T305" s="1118"/>
      <c r="U305" s="1118"/>
      <c r="V305" s="1118"/>
      <c r="W305" s="1118"/>
      <c r="X305" s="1118"/>
      <c r="Y305" s="1118"/>
      <c r="Z305" s="1118"/>
      <c r="AA305" s="1118"/>
      <c r="AB305" s="1118"/>
      <c r="AC305" s="1118"/>
      <c r="AD305" s="1118"/>
      <c r="AE305" s="1118"/>
      <c r="AF305" s="1118"/>
      <c r="AG305" s="1118"/>
      <c r="AH305" s="1118"/>
    </row>
    <row r="306" spans="1:34" ht="18">
      <c r="A306" s="1118" t="s">
        <v>1666</v>
      </c>
      <c r="B306" s="1118"/>
      <c r="C306" s="1118"/>
      <c r="D306" s="1118"/>
      <c r="E306" s="1118"/>
      <c r="F306" s="1118"/>
      <c r="G306" s="1118"/>
      <c r="H306" s="1118"/>
      <c r="I306" s="1118"/>
      <c r="J306" s="1118"/>
      <c r="K306" s="1118"/>
      <c r="L306" s="1118"/>
      <c r="M306" s="1118"/>
      <c r="N306" s="1118"/>
      <c r="O306" s="1118"/>
      <c r="P306" s="1118"/>
      <c r="Q306" s="1118"/>
      <c r="R306" s="1118"/>
      <c r="S306" s="1118"/>
      <c r="T306" s="1118"/>
      <c r="U306" s="1118"/>
      <c r="V306" s="1118"/>
      <c r="W306" s="1118"/>
      <c r="X306" s="1118"/>
      <c r="Y306" s="1118"/>
      <c r="Z306" s="1118"/>
      <c r="AA306" s="1118"/>
      <c r="AB306" s="1118"/>
      <c r="AC306" s="1118"/>
      <c r="AD306" s="1118"/>
      <c r="AE306" s="1118"/>
      <c r="AF306" s="1118"/>
      <c r="AG306" s="1118"/>
      <c r="AH306" s="1118"/>
    </row>
    <row r="307" spans="1:34" ht="18">
      <c r="A307" s="1118" t="s">
        <v>1587</v>
      </c>
      <c r="B307" s="1118"/>
      <c r="C307" s="1118"/>
      <c r="D307" s="1118"/>
      <c r="E307" s="1118"/>
      <c r="F307" s="1118"/>
      <c r="G307" s="1118"/>
      <c r="H307" s="1118"/>
      <c r="I307" s="1118"/>
      <c r="J307" s="1118"/>
      <c r="K307" s="1118"/>
      <c r="L307" s="1118"/>
      <c r="M307" s="1118"/>
      <c r="N307" s="1118"/>
      <c r="O307" s="1118"/>
      <c r="P307" s="1118"/>
      <c r="Q307" s="1118"/>
      <c r="R307" s="1118"/>
      <c r="S307" s="1118"/>
      <c r="T307" s="1118"/>
      <c r="U307" s="1118"/>
      <c r="V307" s="1118"/>
      <c r="W307" s="1118"/>
      <c r="X307" s="1118"/>
      <c r="Y307" s="1118"/>
      <c r="Z307" s="1118"/>
      <c r="AA307" s="1118"/>
      <c r="AB307" s="1118"/>
      <c r="AC307" s="1118"/>
      <c r="AD307" s="1118"/>
      <c r="AE307" s="1118"/>
      <c r="AF307" s="1118"/>
      <c r="AG307" s="1118"/>
      <c r="AH307" s="1118"/>
    </row>
    <row r="308" spans="1:34" ht="18">
      <c r="A308" s="1118" t="s">
        <v>1667</v>
      </c>
      <c r="B308" s="1118"/>
      <c r="C308" s="1118"/>
      <c r="D308" s="1118"/>
      <c r="E308" s="1118"/>
      <c r="F308" s="1118"/>
      <c r="G308" s="1118"/>
      <c r="H308" s="1118"/>
      <c r="I308" s="1118"/>
      <c r="J308" s="1118"/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  <c r="Z308" s="1118"/>
      <c r="AA308" s="1118"/>
      <c r="AB308" s="1118"/>
      <c r="AC308" s="1118"/>
      <c r="AD308" s="1118"/>
      <c r="AE308" s="1118"/>
      <c r="AF308" s="1118"/>
      <c r="AG308" s="1118"/>
      <c r="AH308" s="1118"/>
    </row>
    <row r="309" spans="1:34" ht="15.75">
      <c r="A309" s="929" t="s">
        <v>1608</v>
      </c>
      <c r="B309" s="930"/>
      <c r="C309" s="914"/>
      <c r="D309" s="914"/>
      <c r="E309" s="914"/>
      <c r="F309" s="914"/>
      <c r="G309" s="914"/>
      <c r="H309" s="914"/>
      <c r="I309" s="914"/>
      <c r="J309" s="914"/>
      <c r="K309" s="914"/>
      <c r="L309" s="914"/>
      <c r="M309" s="914"/>
      <c r="N309" s="914"/>
      <c r="O309" s="914"/>
      <c r="P309" s="914"/>
      <c r="Q309" s="914"/>
      <c r="R309" s="914"/>
      <c r="S309" s="914"/>
      <c r="T309" s="914"/>
      <c r="U309" s="914"/>
      <c r="V309" s="914"/>
      <c r="W309" s="914"/>
      <c r="X309" s="914"/>
      <c r="Y309" s="914"/>
      <c r="Z309" s="914"/>
      <c r="AA309" s="914"/>
      <c r="AB309" s="914"/>
      <c r="AC309" s="914"/>
      <c r="AD309" s="914"/>
      <c r="AE309" s="914"/>
      <c r="AF309" s="914"/>
      <c r="AG309" s="914"/>
      <c r="AH309" s="914"/>
    </row>
    <row r="310" spans="1:34" ht="15.75">
      <c r="A310" s="902" t="s">
        <v>1683</v>
      </c>
      <c r="K310" s="914"/>
      <c r="L310" s="914"/>
      <c r="M310" s="914"/>
      <c r="N310" s="914"/>
      <c r="O310" s="914"/>
      <c r="P310" s="914"/>
      <c r="Q310" s="914"/>
      <c r="R310" s="914"/>
      <c r="S310" s="914"/>
      <c r="T310" s="914"/>
      <c r="U310" s="914"/>
      <c r="V310" s="914"/>
      <c r="W310" s="914"/>
      <c r="X310" s="914"/>
      <c r="Y310" s="914"/>
      <c r="Z310" s="914"/>
      <c r="AA310" s="914"/>
      <c r="AB310" s="914"/>
      <c r="AC310" s="914"/>
      <c r="AD310" s="914"/>
      <c r="AE310" s="914"/>
      <c r="AF310" s="914"/>
      <c r="AG310" s="914"/>
      <c r="AH310" s="914"/>
    </row>
    <row r="311" spans="1:34" ht="12.75" customHeight="1">
      <c r="A311" s="1277" t="s">
        <v>129</v>
      </c>
      <c r="B311" s="1280" t="s">
        <v>1610</v>
      </c>
      <c r="C311" s="969" t="s">
        <v>1618</v>
      </c>
      <c r="D311" s="1276" t="s">
        <v>1619</v>
      </c>
      <c r="E311" s="1276"/>
      <c r="F311" s="1276"/>
      <c r="G311" s="1276"/>
      <c r="H311" s="1276"/>
      <c r="I311" s="1276"/>
      <c r="J311" s="1276"/>
      <c r="K311" s="1276"/>
      <c r="L311" s="1276"/>
      <c r="M311" s="1276"/>
      <c r="N311" s="1276"/>
      <c r="O311" s="1276"/>
      <c r="P311" s="1276"/>
      <c r="Q311" s="1276"/>
      <c r="R311" s="1276"/>
      <c r="S311" s="1276"/>
      <c r="T311" s="1276"/>
      <c r="U311" s="1276"/>
      <c r="V311" s="1276"/>
      <c r="W311" s="1276"/>
      <c r="X311" s="1276"/>
      <c r="Y311" s="1276"/>
      <c r="Z311" s="1276"/>
      <c r="AA311" s="1276"/>
      <c r="AB311" s="1276"/>
      <c r="AC311" s="1276"/>
      <c r="AD311" s="1276"/>
      <c r="AE311" s="1276"/>
      <c r="AF311" s="1276"/>
      <c r="AG311" s="1276"/>
      <c r="AH311" s="1276"/>
    </row>
    <row r="312" spans="1:34">
      <c r="A312" s="1278"/>
      <c r="B312" s="1281"/>
      <c r="C312" s="1141">
        <v>42248</v>
      </c>
      <c r="D312" s="894" t="s">
        <v>1613</v>
      </c>
      <c r="E312" s="894" t="s">
        <v>1614</v>
      </c>
      <c r="F312" s="894" t="s">
        <v>1615</v>
      </c>
      <c r="G312" s="954" t="s">
        <v>1616</v>
      </c>
      <c r="H312" s="954" t="s">
        <v>1617</v>
      </c>
      <c r="I312" s="894" t="s">
        <v>1611</v>
      </c>
      <c r="J312" s="894" t="s">
        <v>1612</v>
      </c>
      <c r="K312" s="894" t="s">
        <v>1613</v>
      </c>
      <c r="L312" s="894" t="s">
        <v>1614</v>
      </c>
      <c r="M312" s="894" t="s">
        <v>1615</v>
      </c>
      <c r="N312" s="954" t="s">
        <v>1616</v>
      </c>
      <c r="O312" s="954" t="s">
        <v>1617</v>
      </c>
      <c r="P312" s="894" t="s">
        <v>1611</v>
      </c>
      <c r="Q312" s="894" t="s">
        <v>1612</v>
      </c>
      <c r="R312" s="894" t="s">
        <v>1613</v>
      </c>
      <c r="S312" s="894" t="s">
        <v>1614</v>
      </c>
      <c r="T312" s="894" t="s">
        <v>1615</v>
      </c>
      <c r="U312" s="954" t="s">
        <v>1616</v>
      </c>
      <c r="V312" s="954" t="s">
        <v>1617</v>
      </c>
      <c r="W312" s="894" t="s">
        <v>1611</v>
      </c>
      <c r="X312" s="894" t="s">
        <v>1612</v>
      </c>
      <c r="Y312" s="894" t="s">
        <v>1613</v>
      </c>
      <c r="Z312" s="894" t="s">
        <v>1614</v>
      </c>
      <c r="AA312" s="954" t="s">
        <v>1615</v>
      </c>
      <c r="AB312" s="954" t="s">
        <v>1616</v>
      </c>
      <c r="AC312" s="954" t="s">
        <v>1617</v>
      </c>
      <c r="AD312" s="894" t="s">
        <v>1611</v>
      </c>
      <c r="AE312" s="894" t="s">
        <v>1612</v>
      </c>
      <c r="AF312" s="894" t="s">
        <v>1613</v>
      </c>
      <c r="AG312" s="894" t="s">
        <v>1614</v>
      </c>
      <c r="AH312" s="894"/>
    </row>
    <row r="313" spans="1:34">
      <c r="A313" s="1279"/>
      <c r="B313" s="1282"/>
      <c r="C313" s="1142"/>
      <c r="D313" s="895">
        <v>1</v>
      </c>
      <c r="E313" s="894">
        <v>2</v>
      </c>
      <c r="F313" s="894">
        <v>3</v>
      </c>
      <c r="G313" s="954">
        <v>4</v>
      </c>
      <c r="H313" s="954">
        <v>5</v>
      </c>
      <c r="I313" s="894">
        <v>6</v>
      </c>
      <c r="J313" s="894">
        <v>7</v>
      </c>
      <c r="K313" s="894">
        <v>8</v>
      </c>
      <c r="L313" s="894">
        <v>9</v>
      </c>
      <c r="M313" s="894">
        <v>10</v>
      </c>
      <c r="N313" s="954">
        <v>11</v>
      </c>
      <c r="O313" s="954">
        <v>12</v>
      </c>
      <c r="P313" s="894">
        <v>13</v>
      </c>
      <c r="Q313" s="894">
        <v>14</v>
      </c>
      <c r="R313" s="894">
        <v>15</v>
      </c>
      <c r="S313" s="894">
        <v>16</v>
      </c>
      <c r="T313" s="894">
        <v>17</v>
      </c>
      <c r="U313" s="954">
        <v>18</v>
      </c>
      <c r="V313" s="954">
        <v>19</v>
      </c>
      <c r="W313" s="894">
        <v>20</v>
      </c>
      <c r="X313" s="894">
        <v>21</v>
      </c>
      <c r="Y313" s="894">
        <v>22</v>
      </c>
      <c r="Z313" s="894">
        <v>23</v>
      </c>
      <c r="AA313" s="954">
        <v>24</v>
      </c>
      <c r="AB313" s="954">
        <v>25</v>
      </c>
      <c r="AC313" s="954">
        <v>26</v>
      </c>
      <c r="AD313" s="894">
        <v>27</v>
      </c>
      <c r="AE313" s="894">
        <v>28</v>
      </c>
      <c r="AF313" s="894">
        <v>29</v>
      </c>
      <c r="AG313" s="894">
        <v>30</v>
      </c>
      <c r="AH313" s="894"/>
    </row>
    <row r="314" spans="1:34">
      <c r="A314" s="1114">
        <v>7</v>
      </c>
      <c r="B314" s="908" t="s">
        <v>1609</v>
      </c>
      <c r="C314" s="1127">
        <v>42248</v>
      </c>
      <c r="D314" s="911" t="s">
        <v>1651</v>
      </c>
      <c r="E314" s="900"/>
      <c r="F314" s="900"/>
      <c r="G314" s="900"/>
      <c r="H314" s="900"/>
      <c r="I314" s="900"/>
      <c r="J314" s="900"/>
      <c r="K314" s="900"/>
      <c r="L314" s="900"/>
      <c r="M314" s="900"/>
      <c r="N314" s="900"/>
      <c r="O314" s="900"/>
      <c r="P314" s="900"/>
      <c r="Q314" s="900"/>
      <c r="R314" s="900"/>
      <c r="S314" s="900"/>
      <c r="T314" s="900"/>
      <c r="U314" s="900"/>
      <c r="V314" s="900"/>
      <c r="W314" s="900"/>
      <c r="X314" s="900"/>
      <c r="Y314" s="900"/>
      <c r="Z314" s="900"/>
      <c r="AA314" s="900"/>
      <c r="AB314" s="900"/>
      <c r="AC314" s="900"/>
      <c r="AD314" s="900"/>
      <c r="AE314" s="898"/>
      <c r="AF314" s="898"/>
      <c r="AG314" s="898"/>
      <c r="AH314" s="898"/>
    </row>
    <row r="315" spans="1:34">
      <c r="A315" s="1115"/>
      <c r="B315" s="908" t="s">
        <v>1622</v>
      </c>
      <c r="C315" s="1128"/>
      <c r="D315" s="907"/>
      <c r="E315" s="911" t="s">
        <v>1651</v>
      </c>
      <c r="F315" s="900"/>
      <c r="G315" s="900"/>
      <c r="H315" s="900"/>
      <c r="I315" s="900"/>
      <c r="J315" s="900"/>
      <c r="K315" s="900"/>
      <c r="L315" s="900"/>
      <c r="M315" s="900"/>
      <c r="N315" s="900"/>
      <c r="O315" s="900"/>
      <c r="P315" s="900"/>
      <c r="Q315" s="900"/>
      <c r="R315" s="900"/>
      <c r="S315" s="900"/>
      <c r="T315" s="900"/>
      <c r="U315" s="900"/>
      <c r="V315" s="900"/>
      <c r="W315" s="900"/>
      <c r="X315" s="900"/>
      <c r="Y315" s="900"/>
      <c r="Z315" s="900"/>
      <c r="AA315" s="900"/>
      <c r="AB315" s="900"/>
      <c r="AC315" s="900"/>
      <c r="AD315" s="900"/>
      <c r="AE315" s="898"/>
      <c r="AF315" s="898"/>
      <c r="AG315" s="898"/>
      <c r="AH315" s="898"/>
    </row>
    <row r="316" spans="1:34">
      <c r="A316" s="1115"/>
      <c r="B316" s="908" t="s">
        <v>1623</v>
      </c>
      <c r="C316" s="1128"/>
      <c r="D316" s="907"/>
      <c r="E316" s="900"/>
      <c r="F316" s="911" t="s">
        <v>1651</v>
      </c>
      <c r="G316" s="900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900"/>
      <c r="U316" s="900"/>
      <c r="V316" s="900"/>
      <c r="W316" s="900"/>
      <c r="X316" s="900"/>
      <c r="Y316" s="900"/>
      <c r="Z316" s="900"/>
      <c r="AA316" s="900"/>
      <c r="AB316" s="900"/>
      <c r="AC316" s="900"/>
      <c r="AD316" s="900"/>
      <c r="AE316" s="898"/>
      <c r="AF316" s="898"/>
      <c r="AG316" s="898"/>
      <c r="AH316" s="898"/>
    </row>
    <row r="317" spans="1:34">
      <c r="A317" s="1115"/>
      <c r="B317" s="908" t="s">
        <v>1624</v>
      </c>
      <c r="C317" s="1128"/>
      <c r="D317" s="907"/>
      <c r="E317" s="900"/>
      <c r="F317" s="913"/>
      <c r="G317" s="900"/>
      <c r="H317" s="900"/>
      <c r="I317" s="911" t="s">
        <v>1651</v>
      </c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900"/>
      <c r="AE317" s="898"/>
      <c r="AF317" s="898"/>
      <c r="AG317" s="898"/>
      <c r="AH317" s="898"/>
    </row>
    <row r="318" spans="1:34">
      <c r="A318" s="1115"/>
      <c r="B318" s="908" t="s">
        <v>1625</v>
      </c>
      <c r="C318" s="1128"/>
      <c r="D318" s="907"/>
      <c r="E318" s="900"/>
      <c r="F318" s="912"/>
      <c r="G318" s="912"/>
      <c r="H318" s="912"/>
      <c r="I318" s="900"/>
      <c r="J318" s="911" t="s">
        <v>1651</v>
      </c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900"/>
      <c r="AE318" s="898"/>
      <c r="AF318" s="898"/>
      <c r="AG318" s="898"/>
      <c r="AH318" s="898"/>
    </row>
    <row r="319" spans="1:34">
      <c r="A319" s="1115"/>
      <c r="B319" s="908" t="s">
        <v>1626</v>
      </c>
      <c r="C319" s="1128"/>
      <c r="D319" s="907"/>
      <c r="E319" s="900"/>
      <c r="F319" s="900"/>
      <c r="G319" s="900"/>
      <c r="H319" s="900"/>
      <c r="I319" s="912"/>
      <c r="J319" s="913"/>
      <c r="K319" s="911" t="s">
        <v>1651</v>
      </c>
      <c r="L319" s="900"/>
      <c r="M319" s="900"/>
      <c r="N319" s="900"/>
      <c r="O319" s="900"/>
      <c r="P319" s="900"/>
      <c r="Q319" s="900"/>
      <c r="R319" s="900"/>
      <c r="S319" s="900"/>
      <c r="T319" s="900"/>
      <c r="U319" s="900"/>
      <c r="V319" s="900"/>
      <c r="W319" s="900"/>
      <c r="X319" s="900"/>
      <c r="Y319" s="900"/>
      <c r="Z319" s="900"/>
      <c r="AA319" s="900"/>
      <c r="AB319" s="900"/>
      <c r="AC319" s="900"/>
      <c r="AD319" s="900"/>
      <c r="AE319" s="898"/>
      <c r="AF319" s="898"/>
      <c r="AG319" s="898"/>
      <c r="AH319" s="898"/>
    </row>
    <row r="320" spans="1:34">
      <c r="A320" s="1115"/>
      <c r="B320" s="908" t="s">
        <v>1627</v>
      </c>
      <c r="C320" s="1128"/>
      <c r="D320" s="899"/>
      <c r="E320" s="912"/>
      <c r="F320" s="912"/>
      <c r="G320" s="912"/>
      <c r="H320" s="912"/>
      <c r="I320" s="912"/>
      <c r="J320" s="913"/>
      <c r="K320" s="900"/>
      <c r="L320" s="911" t="s">
        <v>1651</v>
      </c>
      <c r="M320" s="900"/>
      <c r="N320" s="900"/>
      <c r="O320" s="900"/>
      <c r="P320" s="900"/>
      <c r="Q320" s="900"/>
      <c r="R320" s="912"/>
      <c r="S320" s="912"/>
      <c r="T320" s="912"/>
      <c r="U320" s="912"/>
      <c r="V320" s="912"/>
      <c r="W320" s="912"/>
      <c r="X320" s="912"/>
      <c r="Y320" s="912"/>
      <c r="Z320" s="912"/>
      <c r="AA320" s="912"/>
      <c r="AB320" s="912"/>
      <c r="AC320" s="912"/>
      <c r="AD320" s="912"/>
      <c r="AE320" s="899"/>
      <c r="AF320" s="899"/>
      <c r="AG320" s="899"/>
      <c r="AH320" s="899"/>
    </row>
    <row r="321" spans="1:34">
      <c r="A321" s="1115"/>
      <c r="B321" s="908" t="s">
        <v>1628</v>
      </c>
      <c r="C321" s="1128"/>
      <c r="D321" s="900"/>
      <c r="E321" s="900"/>
      <c r="F321" s="900"/>
      <c r="G321" s="900"/>
      <c r="H321" s="900"/>
      <c r="I321" s="900"/>
      <c r="J321" s="913"/>
      <c r="K321" s="900"/>
      <c r="L321" s="900"/>
      <c r="M321" s="911" t="s">
        <v>1651</v>
      </c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15"/>
      <c r="B322" s="908" t="s">
        <v>1629</v>
      </c>
      <c r="C322" s="1128"/>
      <c r="D322" s="899"/>
      <c r="E322" s="912"/>
      <c r="F322" s="912"/>
      <c r="G322" s="912"/>
      <c r="H322" s="912"/>
      <c r="I322" s="912"/>
      <c r="J322" s="912"/>
      <c r="K322" s="912"/>
      <c r="L322" s="912"/>
      <c r="M322" s="913"/>
      <c r="N322" s="900"/>
      <c r="O322" s="900"/>
      <c r="P322" s="911" t="s">
        <v>1651</v>
      </c>
      <c r="Q322" s="900"/>
      <c r="R322" s="912"/>
      <c r="S322" s="912"/>
      <c r="T322" s="912"/>
      <c r="U322" s="912"/>
      <c r="V322" s="912"/>
      <c r="W322" s="912"/>
      <c r="X322" s="912"/>
      <c r="Y322" s="912"/>
      <c r="Z322" s="912"/>
      <c r="AA322" s="912"/>
      <c r="AB322" s="912"/>
      <c r="AC322" s="912"/>
      <c r="AD322" s="912"/>
      <c r="AE322" s="899"/>
      <c r="AF322" s="899"/>
      <c r="AG322" s="899"/>
      <c r="AH322" s="899"/>
    </row>
    <row r="323" spans="1:34">
      <c r="A323" s="1116"/>
      <c r="B323" s="908" t="s">
        <v>1630</v>
      </c>
      <c r="C323" s="1129"/>
      <c r="D323" s="899"/>
      <c r="E323" s="912"/>
      <c r="F323" s="912"/>
      <c r="G323" s="912"/>
      <c r="H323" s="912"/>
      <c r="I323" s="912"/>
      <c r="J323" s="912"/>
      <c r="K323" s="912"/>
      <c r="L323" s="912"/>
      <c r="M323" s="912"/>
      <c r="N323" s="912"/>
      <c r="O323" s="912"/>
      <c r="P323" s="900"/>
      <c r="Q323" s="911" t="s">
        <v>1651</v>
      </c>
      <c r="R323" s="900"/>
      <c r="S323" s="900"/>
      <c r="T323" s="900"/>
      <c r="U323" s="912"/>
      <c r="V323" s="912"/>
      <c r="W323" s="912"/>
      <c r="X323" s="912"/>
      <c r="Y323" s="912"/>
      <c r="Z323" s="912"/>
      <c r="AA323" s="912"/>
      <c r="AB323" s="912"/>
      <c r="AC323" s="912"/>
      <c r="AD323" s="912"/>
      <c r="AE323" s="899"/>
      <c r="AF323" s="899"/>
      <c r="AG323" s="899"/>
      <c r="AH323" s="899"/>
    </row>
    <row r="324" spans="1:34">
      <c r="A324" s="1114"/>
      <c r="B324" s="1140"/>
      <c r="C324" s="1127">
        <v>42278</v>
      </c>
      <c r="D324" s="894" t="s">
        <v>1615</v>
      </c>
      <c r="E324" s="954" t="s">
        <v>1616</v>
      </c>
      <c r="F324" s="954" t="s">
        <v>1617</v>
      </c>
      <c r="G324" s="894" t="s">
        <v>1611</v>
      </c>
      <c r="H324" s="894" t="s">
        <v>1612</v>
      </c>
      <c r="I324" s="894" t="s">
        <v>1613</v>
      </c>
      <c r="J324" s="894" t="s">
        <v>1614</v>
      </c>
      <c r="K324" s="894" t="s">
        <v>1615</v>
      </c>
      <c r="L324" s="954" t="s">
        <v>1616</v>
      </c>
      <c r="M324" s="954" t="s">
        <v>1617</v>
      </c>
      <c r="N324" s="894" t="s">
        <v>1611</v>
      </c>
      <c r="O324" s="894" t="s">
        <v>1612</v>
      </c>
      <c r="P324" s="894" t="s">
        <v>1613</v>
      </c>
      <c r="Q324" s="894" t="s">
        <v>1614</v>
      </c>
      <c r="R324" s="894" t="s">
        <v>1615</v>
      </c>
      <c r="S324" s="954" t="s">
        <v>1616</v>
      </c>
      <c r="T324" s="954" t="s">
        <v>1617</v>
      </c>
      <c r="U324" s="894" t="s">
        <v>1611</v>
      </c>
      <c r="V324" s="894" t="s">
        <v>1612</v>
      </c>
      <c r="W324" s="894" t="s">
        <v>1613</v>
      </c>
      <c r="X324" s="894" t="s">
        <v>1614</v>
      </c>
      <c r="Y324" s="894" t="s">
        <v>1615</v>
      </c>
      <c r="Z324" s="954" t="s">
        <v>1616</v>
      </c>
      <c r="AA324" s="954" t="s">
        <v>1617</v>
      </c>
      <c r="AB324" s="894" t="s">
        <v>1611</v>
      </c>
      <c r="AC324" s="894" t="s">
        <v>1612</v>
      </c>
      <c r="AD324" s="894" t="s">
        <v>1613</v>
      </c>
      <c r="AE324" s="894" t="s">
        <v>1614</v>
      </c>
      <c r="AF324" s="894" t="s">
        <v>1615</v>
      </c>
      <c r="AG324" s="954" t="s">
        <v>1616</v>
      </c>
      <c r="AH324" s="954" t="s">
        <v>1617</v>
      </c>
    </row>
    <row r="325" spans="1:34">
      <c r="A325" s="1116"/>
      <c r="B325" s="1138"/>
      <c r="C325" s="1138"/>
      <c r="D325" s="895">
        <v>1</v>
      </c>
      <c r="E325" s="954">
        <v>2</v>
      </c>
      <c r="F325" s="954">
        <v>3</v>
      </c>
      <c r="G325" s="894">
        <v>4</v>
      </c>
      <c r="H325" s="894">
        <v>5</v>
      </c>
      <c r="I325" s="894">
        <v>6</v>
      </c>
      <c r="J325" s="894">
        <v>7</v>
      </c>
      <c r="K325" s="894">
        <v>8</v>
      </c>
      <c r="L325" s="954">
        <v>9</v>
      </c>
      <c r="M325" s="954">
        <v>10</v>
      </c>
      <c r="N325" s="894">
        <v>11</v>
      </c>
      <c r="O325" s="894">
        <v>12</v>
      </c>
      <c r="P325" s="894">
        <v>13</v>
      </c>
      <c r="Q325" s="894">
        <v>14</v>
      </c>
      <c r="R325" s="894">
        <v>15</v>
      </c>
      <c r="S325" s="954">
        <v>16</v>
      </c>
      <c r="T325" s="954">
        <v>17</v>
      </c>
      <c r="U325" s="894">
        <v>18</v>
      </c>
      <c r="V325" s="894">
        <v>19</v>
      </c>
      <c r="W325" s="894">
        <v>20</v>
      </c>
      <c r="X325" s="894">
        <v>21</v>
      </c>
      <c r="Y325" s="894">
        <v>22</v>
      </c>
      <c r="Z325" s="954">
        <v>23</v>
      </c>
      <c r="AA325" s="954">
        <v>24</v>
      </c>
      <c r="AB325" s="894">
        <v>25</v>
      </c>
      <c r="AC325" s="894">
        <v>26</v>
      </c>
      <c r="AD325" s="894">
        <v>27</v>
      </c>
      <c r="AE325" s="894">
        <v>28</v>
      </c>
      <c r="AF325" s="894">
        <v>29</v>
      </c>
      <c r="AG325" s="954">
        <v>30</v>
      </c>
      <c r="AH325" s="954">
        <v>31</v>
      </c>
    </row>
    <row r="326" spans="1:34">
      <c r="A326" s="1114">
        <v>8</v>
      </c>
      <c r="B326" s="908" t="s">
        <v>1609</v>
      </c>
      <c r="C326" s="1127">
        <v>42278</v>
      </c>
      <c r="D326" s="911" t="s">
        <v>1652</v>
      </c>
      <c r="E326" s="912"/>
      <c r="F326" s="912"/>
      <c r="G326" s="912"/>
      <c r="H326" s="900"/>
      <c r="I326" s="912"/>
      <c r="J326" s="912"/>
      <c r="K326" s="912"/>
      <c r="L326" s="912"/>
      <c r="M326" s="912"/>
      <c r="N326" s="912"/>
      <c r="O326" s="912"/>
      <c r="P326" s="912"/>
      <c r="Q326" s="912"/>
      <c r="R326" s="912"/>
      <c r="S326" s="912"/>
      <c r="T326" s="913"/>
      <c r="U326" s="912"/>
      <c r="V326" s="900"/>
      <c r="W326" s="912"/>
      <c r="X326" s="912"/>
      <c r="Y326" s="912"/>
      <c r="Z326" s="912"/>
      <c r="AA326" s="912"/>
      <c r="AB326" s="912"/>
      <c r="AC326" s="912"/>
      <c r="AD326" s="912"/>
      <c r="AE326" s="912"/>
      <c r="AF326" s="912"/>
      <c r="AG326" s="912"/>
      <c r="AH326" s="912"/>
    </row>
    <row r="327" spans="1:34">
      <c r="A327" s="1115"/>
      <c r="B327" s="908" t="s">
        <v>1622</v>
      </c>
      <c r="C327" s="1128"/>
      <c r="D327" s="913"/>
      <c r="E327" s="912"/>
      <c r="F327" s="912"/>
      <c r="G327" s="911" t="s">
        <v>1652</v>
      </c>
      <c r="H327" s="900"/>
      <c r="I327" s="900"/>
      <c r="J327" s="900"/>
      <c r="K327" s="912"/>
      <c r="L327" s="912"/>
      <c r="M327" s="912"/>
      <c r="N327" s="912"/>
      <c r="O327" s="912"/>
      <c r="P327" s="912"/>
      <c r="Q327" s="912"/>
      <c r="R327" s="912"/>
      <c r="S327" s="912"/>
      <c r="T327" s="913"/>
      <c r="U327" s="912"/>
      <c r="V327" s="900"/>
      <c r="W327" s="912"/>
      <c r="X327" s="912"/>
      <c r="Y327" s="912"/>
      <c r="Z327" s="912"/>
      <c r="AA327" s="912"/>
      <c r="AB327" s="912"/>
      <c r="AC327" s="912"/>
      <c r="AD327" s="912"/>
      <c r="AE327" s="912"/>
      <c r="AF327" s="912"/>
      <c r="AG327" s="912"/>
      <c r="AH327" s="912"/>
    </row>
    <row r="328" spans="1:34">
      <c r="A328" s="1115"/>
      <c r="B328" s="908" t="s">
        <v>1623</v>
      </c>
      <c r="C328" s="1128"/>
      <c r="D328" s="913"/>
      <c r="E328" s="912"/>
      <c r="F328" s="912"/>
      <c r="G328" s="900"/>
      <c r="H328" s="911" t="s">
        <v>1652</v>
      </c>
      <c r="I328" s="900"/>
      <c r="J328" s="900"/>
      <c r="K328" s="912"/>
      <c r="L328" s="912"/>
      <c r="M328" s="912"/>
      <c r="N328" s="912"/>
      <c r="O328" s="912"/>
      <c r="P328" s="912"/>
      <c r="Q328" s="912"/>
      <c r="R328" s="912"/>
      <c r="S328" s="912"/>
      <c r="T328" s="913"/>
      <c r="U328" s="912"/>
      <c r="V328" s="900"/>
      <c r="W328" s="912"/>
      <c r="X328" s="912"/>
      <c r="Y328" s="912"/>
      <c r="Z328" s="912"/>
      <c r="AA328" s="912"/>
      <c r="AB328" s="912"/>
      <c r="AC328" s="912"/>
      <c r="AD328" s="912"/>
      <c r="AE328" s="912"/>
      <c r="AF328" s="912"/>
      <c r="AG328" s="912"/>
      <c r="AH328" s="912"/>
    </row>
    <row r="329" spans="1:34">
      <c r="A329" s="1115"/>
      <c r="B329" s="908" t="s">
        <v>1624</v>
      </c>
      <c r="C329" s="1128"/>
      <c r="D329" s="913"/>
      <c r="E329" s="912"/>
      <c r="F329" s="912"/>
      <c r="G329" s="912"/>
      <c r="H329" s="912"/>
      <c r="I329" s="911" t="s">
        <v>1652</v>
      </c>
      <c r="J329" s="900"/>
      <c r="K329" s="912"/>
      <c r="L329" s="912"/>
      <c r="M329" s="912"/>
      <c r="N329" s="912"/>
      <c r="O329" s="912"/>
      <c r="P329" s="912"/>
      <c r="Q329" s="912"/>
      <c r="R329" s="912"/>
      <c r="S329" s="912"/>
      <c r="T329" s="913"/>
      <c r="U329" s="912"/>
      <c r="V329" s="900"/>
      <c r="W329" s="912"/>
      <c r="X329" s="912"/>
      <c r="Y329" s="912"/>
      <c r="Z329" s="912"/>
      <c r="AA329" s="912"/>
      <c r="AB329" s="912"/>
      <c r="AC329" s="912"/>
      <c r="AD329" s="912"/>
      <c r="AE329" s="912"/>
      <c r="AF329" s="912"/>
      <c r="AG329" s="912"/>
      <c r="AH329" s="912"/>
    </row>
    <row r="330" spans="1:34">
      <c r="A330" s="1115"/>
      <c r="B330" s="908" t="s">
        <v>1625</v>
      </c>
      <c r="C330" s="1128"/>
      <c r="D330" s="912"/>
      <c r="E330" s="912"/>
      <c r="F330" s="912"/>
      <c r="G330" s="912"/>
      <c r="H330" s="912"/>
      <c r="I330" s="900"/>
      <c r="J330" s="911" t="s">
        <v>1652</v>
      </c>
      <c r="K330" s="912"/>
      <c r="L330" s="912"/>
      <c r="M330" s="912"/>
      <c r="N330" s="912"/>
      <c r="O330" s="912"/>
      <c r="P330" s="912"/>
      <c r="Q330" s="912"/>
      <c r="R330" s="912"/>
      <c r="S330" s="912"/>
      <c r="T330" s="913"/>
      <c r="U330" s="912"/>
      <c r="V330" s="900"/>
      <c r="W330" s="912"/>
      <c r="X330" s="912"/>
      <c r="Y330" s="912"/>
      <c r="Z330" s="912"/>
      <c r="AA330" s="912"/>
      <c r="AB330" s="912"/>
      <c r="AC330" s="912"/>
      <c r="AD330" s="912"/>
      <c r="AE330" s="912"/>
      <c r="AF330" s="912"/>
      <c r="AG330" s="912"/>
      <c r="AH330" s="912"/>
    </row>
    <row r="331" spans="1:34">
      <c r="A331" s="1115"/>
      <c r="B331" s="908" t="s">
        <v>1626</v>
      </c>
      <c r="C331" s="1128"/>
      <c r="D331" s="912"/>
      <c r="E331" s="912"/>
      <c r="F331" s="912"/>
      <c r="G331" s="912"/>
      <c r="H331" s="912"/>
      <c r="I331" s="912"/>
      <c r="J331" s="900"/>
      <c r="K331" s="911" t="s">
        <v>1652</v>
      </c>
      <c r="L331" s="900"/>
      <c r="M331" s="900"/>
      <c r="N331" s="900"/>
      <c r="O331" s="900"/>
      <c r="P331" s="900"/>
      <c r="Q331" s="900"/>
      <c r="R331" s="900"/>
      <c r="S331" s="912"/>
      <c r="T331" s="913"/>
      <c r="U331" s="912"/>
      <c r="V331" s="900"/>
      <c r="W331" s="912"/>
      <c r="X331" s="912"/>
      <c r="Y331" s="912"/>
      <c r="Z331" s="912"/>
      <c r="AA331" s="912"/>
      <c r="AB331" s="912"/>
      <c r="AC331" s="912"/>
      <c r="AD331" s="912"/>
      <c r="AE331" s="912"/>
      <c r="AF331" s="912"/>
      <c r="AG331" s="912"/>
      <c r="AH331" s="912"/>
    </row>
    <row r="332" spans="1:34">
      <c r="A332" s="1115"/>
      <c r="B332" s="908" t="s">
        <v>1627</v>
      </c>
      <c r="C332" s="1128"/>
      <c r="D332" s="912"/>
      <c r="E332" s="912"/>
      <c r="F332" s="912"/>
      <c r="G332" s="912"/>
      <c r="H332" s="912"/>
      <c r="I332" s="912"/>
      <c r="J332" s="912"/>
      <c r="K332" s="913"/>
      <c r="L332" s="912"/>
      <c r="M332" s="912"/>
      <c r="N332" s="911" t="s">
        <v>1652</v>
      </c>
      <c r="O332" s="900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912"/>
      <c r="AF332" s="912"/>
      <c r="AG332" s="912"/>
      <c r="AH332" s="912"/>
    </row>
    <row r="333" spans="1:34">
      <c r="A333" s="1115"/>
      <c r="B333" s="908" t="s">
        <v>1628</v>
      </c>
      <c r="C333" s="1128"/>
      <c r="D333" s="912"/>
      <c r="E333" s="912"/>
      <c r="F333" s="912"/>
      <c r="G333" s="912"/>
      <c r="H333" s="912"/>
      <c r="I333" s="912"/>
      <c r="J333" s="912"/>
      <c r="K333" s="913"/>
      <c r="L333" s="912"/>
      <c r="M333" s="912"/>
      <c r="N333" s="900"/>
      <c r="O333" s="911" t="s">
        <v>1652</v>
      </c>
      <c r="P333" s="900"/>
      <c r="Q333" s="900"/>
      <c r="R333" s="900"/>
      <c r="S333" s="900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912"/>
    </row>
    <row r="334" spans="1:34">
      <c r="A334" s="1115"/>
      <c r="B334" s="908" t="s">
        <v>1629</v>
      </c>
      <c r="C334" s="1128"/>
      <c r="D334" s="912"/>
      <c r="E334" s="912"/>
      <c r="F334" s="912"/>
      <c r="G334" s="912"/>
      <c r="H334" s="912"/>
      <c r="I334" s="912"/>
      <c r="J334" s="912"/>
      <c r="K334" s="913"/>
      <c r="L334" s="900"/>
      <c r="M334" s="900"/>
      <c r="N334" s="900"/>
      <c r="O334" s="900"/>
      <c r="P334" s="911" t="s">
        <v>1652</v>
      </c>
      <c r="Q334" s="900"/>
      <c r="R334" s="900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912"/>
    </row>
    <row r="335" spans="1:34">
      <c r="A335" s="1116"/>
      <c r="B335" s="908" t="s">
        <v>1630</v>
      </c>
      <c r="C335" s="1129"/>
      <c r="D335" s="912"/>
      <c r="E335" s="912"/>
      <c r="F335" s="912"/>
      <c r="G335" s="912"/>
      <c r="H335" s="912"/>
      <c r="I335" s="912"/>
      <c r="J335" s="912"/>
      <c r="K335" s="912"/>
      <c r="L335" s="912"/>
      <c r="M335" s="912"/>
      <c r="N335" s="912"/>
      <c r="O335" s="912"/>
      <c r="P335" s="912"/>
      <c r="Q335" s="911" t="s">
        <v>1652</v>
      </c>
      <c r="R335" s="900"/>
      <c r="S335" s="900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912"/>
    </row>
    <row r="336" spans="1:34">
      <c r="B336" s="247" t="s">
        <v>1688</v>
      </c>
      <c r="C336" s="896"/>
    </row>
    <row r="337" spans="2:3">
      <c r="B337" s="247"/>
      <c r="C337" s="896"/>
    </row>
    <row r="338" spans="2:3">
      <c r="B338" s="247"/>
      <c r="C338" s="896"/>
    </row>
    <row r="339" spans="2:3">
      <c r="B339" s="247"/>
      <c r="C339" s="896"/>
    </row>
    <row r="340" spans="2:3">
      <c r="B340" s="247"/>
      <c r="C340" s="896"/>
    </row>
    <row r="341" spans="2:3">
      <c r="B341" s="247"/>
      <c r="C341" s="896"/>
    </row>
    <row r="342" spans="2:3">
      <c r="B342" s="247"/>
      <c r="C342" s="896"/>
    </row>
    <row r="343" spans="2:3">
      <c r="B343" s="247"/>
      <c r="C343" s="896"/>
    </row>
    <row r="344" spans="2:3">
      <c r="B344" s="247"/>
      <c r="C344" s="896"/>
    </row>
    <row r="345" spans="2:3">
      <c r="B345" s="247"/>
      <c r="C345" s="896"/>
    </row>
    <row r="346" spans="2:3">
      <c r="B346" s="247"/>
      <c r="C346" s="896"/>
    </row>
    <row r="347" spans="2:3">
      <c r="B347" s="247"/>
      <c r="C347" s="896"/>
    </row>
    <row r="354" spans="1:34" ht="18">
      <c r="A354" s="1118" t="s">
        <v>3</v>
      </c>
      <c r="B354" s="1118"/>
      <c r="C354" s="1118"/>
      <c r="D354" s="1118"/>
      <c r="E354" s="1118"/>
      <c r="F354" s="1118"/>
      <c r="G354" s="1118"/>
      <c r="H354" s="1118"/>
      <c r="I354" s="1118"/>
      <c r="J354" s="1118"/>
      <c r="K354" s="1118"/>
      <c r="L354" s="1118"/>
      <c r="M354" s="1118"/>
      <c r="N354" s="1118"/>
      <c r="O354" s="1118"/>
      <c r="P354" s="1118"/>
      <c r="Q354" s="1118"/>
      <c r="R354" s="1118"/>
      <c r="S354" s="1118"/>
      <c r="T354" s="1118"/>
      <c r="U354" s="1118"/>
      <c r="V354" s="1118"/>
      <c r="W354" s="1118"/>
      <c r="X354" s="1118"/>
      <c r="Y354" s="1118"/>
      <c r="Z354" s="1118"/>
      <c r="AA354" s="1118"/>
      <c r="AB354" s="1118"/>
      <c r="AC354" s="1118"/>
      <c r="AD354" s="1118"/>
      <c r="AE354" s="1118"/>
      <c r="AF354" s="1118"/>
      <c r="AG354" s="1118"/>
      <c r="AH354" s="1118"/>
    </row>
    <row r="355" spans="1:34" ht="18">
      <c r="A355" s="1118" t="s">
        <v>1586</v>
      </c>
      <c r="B355" s="1118"/>
      <c r="C355" s="1118"/>
      <c r="D355" s="1118"/>
      <c r="E355" s="1118"/>
      <c r="F355" s="1118"/>
      <c r="G355" s="1118"/>
      <c r="H355" s="1118"/>
      <c r="I355" s="1118"/>
      <c r="J355" s="1118"/>
      <c r="K355" s="1118"/>
      <c r="L355" s="1118"/>
      <c r="M355" s="1118"/>
      <c r="N355" s="1118"/>
      <c r="O355" s="1118"/>
      <c r="P355" s="1118"/>
      <c r="Q355" s="1118"/>
      <c r="R355" s="1118"/>
      <c r="S355" s="1118"/>
      <c r="T355" s="1118"/>
      <c r="U355" s="1118"/>
      <c r="V355" s="1118"/>
      <c r="W355" s="1118"/>
      <c r="X355" s="1118"/>
      <c r="Y355" s="1118"/>
      <c r="Z355" s="1118"/>
      <c r="AA355" s="1118"/>
      <c r="AB355" s="1118"/>
      <c r="AC355" s="1118"/>
      <c r="AD355" s="1118"/>
      <c r="AE355" s="1118"/>
      <c r="AF355" s="1118"/>
      <c r="AG355" s="1118"/>
      <c r="AH355" s="1118"/>
    </row>
    <row r="356" spans="1:34" ht="18">
      <c r="A356" s="1118" t="s">
        <v>1666</v>
      </c>
      <c r="B356" s="1118"/>
      <c r="C356" s="1118"/>
      <c r="D356" s="1118"/>
      <c r="E356" s="1118"/>
      <c r="F356" s="1118"/>
      <c r="G356" s="1118"/>
      <c r="H356" s="1118"/>
      <c r="I356" s="1118"/>
      <c r="J356" s="1118"/>
      <c r="K356" s="1118"/>
      <c r="L356" s="1118"/>
      <c r="M356" s="1118"/>
      <c r="N356" s="1118"/>
      <c r="O356" s="1118"/>
      <c r="P356" s="1118"/>
      <c r="Q356" s="1118"/>
      <c r="R356" s="1118"/>
      <c r="S356" s="1118"/>
      <c r="T356" s="1118"/>
      <c r="U356" s="1118"/>
      <c r="V356" s="1118"/>
      <c r="W356" s="1118"/>
      <c r="X356" s="1118"/>
      <c r="Y356" s="1118"/>
      <c r="Z356" s="1118"/>
      <c r="AA356" s="1118"/>
      <c r="AB356" s="1118"/>
      <c r="AC356" s="1118"/>
      <c r="AD356" s="1118"/>
      <c r="AE356" s="1118"/>
      <c r="AF356" s="1118"/>
      <c r="AG356" s="1118"/>
      <c r="AH356" s="1118"/>
    </row>
    <row r="357" spans="1:34" ht="18">
      <c r="A357" s="1118" t="s">
        <v>1587</v>
      </c>
      <c r="B357" s="1118"/>
      <c r="C357" s="1118"/>
      <c r="D357" s="1118"/>
      <c r="E357" s="1118"/>
      <c r="F357" s="1118"/>
      <c r="G357" s="1118"/>
      <c r="H357" s="1118"/>
      <c r="I357" s="1118"/>
      <c r="J357" s="1118"/>
      <c r="K357" s="1118"/>
      <c r="L357" s="1118"/>
      <c r="M357" s="1118"/>
      <c r="N357" s="1118"/>
      <c r="O357" s="1118"/>
      <c r="P357" s="1118"/>
      <c r="Q357" s="1118"/>
      <c r="R357" s="1118"/>
      <c r="S357" s="1118"/>
      <c r="T357" s="1118"/>
      <c r="U357" s="1118"/>
      <c r="V357" s="1118"/>
      <c r="W357" s="1118"/>
      <c r="X357" s="1118"/>
      <c r="Y357" s="1118"/>
      <c r="Z357" s="1118"/>
      <c r="AA357" s="1118"/>
      <c r="AB357" s="1118"/>
      <c r="AC357" s="1118"/>
      <c r="AD357" s="1118"/>
      <c r="AE357" s="1118"/>
      <c r="AF357" s="1118"/>
      <c r="AG357" s="1118"/>
      <c r="AH357" s="1118"/>
    </row>
    <row r="358" spans="1:34" ht="18">
      <c r="A358" s="1118" t="s">
        <v>1667</v>
      </c>
      <c r="B358" s="1118"/>
      <c r="C358" s="1118"/>
      <c r="D358" s="1118"/>
      <c r="E358" s="1118"/>
      <c r="F358" s="1118"/>
      <c r="G358" s="1118"/>
      <c r="H358" s="1118"/>
      <c r="I358" s="1118"/>
      <c r="J358" s="1118"/>
      <c r="K358" s="1118"/>
      <c r="L358" s="1118"/>
      <c r="M358" s="1118"/>
      <c r="N358" s="1118"/>
      <c r="O358" s="1118"/>
      <c r="P358" s="1118"/>
      <c r="Q358" s="1118"/>
      <c r="R358" s="1118"/>
      <c r="S358" s="1118"/>
      <c r="T358" s="1118"/>
      <c r="U358" s="1118"/>
      <c r="V358" s="1118"/>
      <c r="W358" s="1118"/>
      <c r="X358" s="1118"/>
      <c r="Y358" s="1118"/>
      <c r="Z358" s="1118"/>
      <c r="AA358" s="1118"/>
      <c r="AB358" s="1118"/>
      <c r="AC358" s="1118"/>
      <c r="AD358" s="1118"/>
      <c r="AE358" s="1118"/>
      <c r="AF358" s="1118"/>
      <c r="AG358" s="1118"/>
      <c r="AH358" s="1118"/>
    </row>
    <row r="359" spans="1:34" ht="15.75">
      <c r="A359" s="929" t="s">
        <v>1608</v>
      </c>
      <c r="B359" s="930"/>
      <c r="C359" s="914"/>
      <c r="D359" s="914"/>
      <c r="E359" s="914"/>
      <c r="F359" s="914"/>
      <c r="G359" s="914"/>
      <c r="H359" s="914"/>
      <c r="I359" s="914"/>
      <c r="J359" s="914"/>
      <c r="K359" s="914"/>
      <c r="L359" s="914"/>
      <c r="M359" s="914"/>
      <c r="N359" s="914"/>
      <c r="O359" s="914"/>
      <c r="P359" s="914"/>
      <c r="Q359" s="914"/>
      <c r="R359" s="914"/>
      <c r="S359" s="914"/>
      <c r="T359" s="914"/>
      <c r="U359" s="914"/>
      <c r="V359" s="914"/>
      <c r="W359" s="914"/>
      <c r="X359" s="914"/>
      <c r="Y359" s="914"/>
      <c r="Z359" s="914"/>
      <c r="AA359" s="914"/>
      <c r="AB359" s="914"/>
      <c r="AC359" s="914"/>
      <c r="AD359" s="914"/>
      <c r="AE359" s="914"/>
      <c r="AF359" s="914"/>
      <c r="AG359" s="914"/>
      <c r="AH359" s="914"/>
    </row>
    <row r="360" spans="1:34" ht="15.75">
      <c r="A360" s="902" t="s">
        <v>1684</v>
      </c>
      <c r="I360" s="914"/>
      <c r="J360" s="914"/>
      <c r="K360" s="914"/>
      <c r="L360" s="914"/>
      <c r="M360" s="914"/>
      <c r="N360" s="914"/>
      <c r="O360" s="914"/>
      <c r="P360" s="914"/>
      <c r="Q360" s="914"/>
      <c r="R360" s="914"/>
      <c r="S360" s="914"/>
      <c r="T360" s="914"/>
      <c r="U360" s="914"/>
      <c r="V360" s="914"/>
      <c r="W360" s="914"/>
      <c r="X360" s="914"/>
      <c r="Y360" s="914"/>
      <c r="Z360" s="914"/>
      <c r="AA360" s="914"/>
      <c r="AB360" s="914"/>
      <c r="AC360" s="914"/>
      <c r="AD360" s="914"/>
      <c r="AE360" s="914"/>
      <c r="AF360" s="914"/>
      <c r="AG360" s="914"/>
      <c r="AH360" s="914"/>
    </row>
    <row r="361" spans="1:34" ht="12.75" customHeight="1">
      <c r="A361" s="1277" t="s">
        <v>129</v>
      </c>
      <c r="B361" s="1280" t="s">
        <v>1610</v>
      </c>
      <c r="C361" s="969" t="s">
        <v>1618</v>
      </c>
      <c r="D361" s="1276" t="s">
        <v>1619</v>
      </c>
      <c r="E361" s="1276"/>
      <c r="F361" s="1276"/>
      <c r="G361" s="1276"/>
      <c r="H361" s="1276"/>
      <c r="I361" s="1276"/>
      <c r="J361" s="1276"/>
      <c r="K361" s="1276"/>
      <c r="L361" s="1276"/>
      <c r="M361" s="1276"/>
      <c r="N361" s="1276"/>
      <c r="O361" s="1276"/>
      <c r="P361" s="1276"/>
      <c r="Q361" s="1276"/>
      <c r="R361" s="1276"/>
      <c r="S361" s="1276"/>
      <c r="T361" s="1276"/>
      <c r="U361" s="1276"/>
      <c r="V361" s="1276"/>
      <c r="W361" s="1276"/>
      <c r="X361" s="1276"/>
      <c r="Y361" s="1276"/>
      <c r="Z361" s="1276"/>
      <c r="AA361" s="1276"/>
      <c r="AB361" s="1276"/>
      <c r="AC361" s="1276"/>
      <c r="AD361" s="1276"/>
      <c r="AE361" s="1276"/>
      <c r="AF361" s="1276"/>
      <c r="AG361" s="1276"/>
      <c r="AH361" s="1276"/>
    </row>
    <row r="362" spans="1:34">
      <c r="A362" s="1278"/>
      <c r="B362" s="1281"/>
      <c r="C362" s="1141">
        <v>42248</v>
      </c>
      <c r="D362" s="894" t="s">
        <v>1613</v>
      </c>
      <c r="E362" s="894" t="s">
        <v>1614</v>
      </c>
      <c r="F362" s="894" t="s">
        <v>1615</v>
      </c>
      <c r="G362" s="954" t="s">
        <v>1616</v>
      </c>
      <c r="H362" s="954" t="s">
        <v>1617</v>
      </c>
      <c r="I362" s="894" t="s">
        <v>1611</v>
      </c>
      <c r="J362" s="894" t="s">
        <v>1612</v>
      </c>
      <c r="K362" s="894" t="s">
        <v>1613</v>
      </c>
      <c r="L362" s="894" t="s">
        <v>1614</v>
      </c>
      <c r="M362" s="894" t="s">
        <v>1615</v>
      </c>
      <c r="N362" s="954" t="s">
        <v>1616</v>
      </c>
      <c r="O362" s="954" t="s">
        <v>1617</v>
      </c>
      <c r="P362" s="894" t="s">
        <v>1611</v>
      </c>
      <c r="Q362" s="894" t="s">
        <v>1612</v>
      </c>
      <c r="R362" s="894" t="s">
        <v>1613</v>
      </c>
      <c r="S362" s="894" t="s">
        <v>1614</v>
      </c>
      <c r="T362" s="894" t="s">
        <v>1615</v>
      </c>
      <c r="U362" s="954" t="s">
        <v>1616</v>
      </c>
      <c r="V362" s="954" t="s">
        <v>1617</v>
      </c>
      <c r="W362" s="894" t="s">
        <v>1611</v>
      </c>
      <c r="X362" s="894" t="s">
        <v>1612</v>
      </c>
      <c r="Y362" s="894" t="s">
        <v>1613</v>
      </c>
      <c r="Z362" s="894" t="s">
        <v>1614</v>
      </c>
      <c r="AA362" s="954" t="s">
        <v>1615</v>
      </c>
      <c r="AB362" s="954" t="s">
        <v>1616</v>
      </c>
      <c r="AC362" s="954" t="s">
        <v>1617</v>
      </c>
      <c r="AD362" s="894" t="s">
        <v>1611</v>
      </c>
      <c r="AE362" s="894" t="s">
        <v>1612</v>
      </c>
      <c r="AF362" s="894" t="s">
        <v>1613</v>
      </c>
      <c r="AG362" s="894" t="s">
        <v>1614</v>
      </c>
      <c r="AH362" s="894"/>
    </row>
    <row r="363" spans="1:34">
      <c r="A363" s="1279"/>
      <c r="B363" s="1282"/>
      <c r="C363" s="1142"/>
      <c r="D363" s="895">
        <v>1</v>
      </c>
      <c r="E363" s="894">
        <v>2</v>
      </c>
      <c r="F363" s="894">
        <v>3</v>
      </c>
      <c r="G363" s="954">
        <v>4</v>
      </c>
      <c r="H363" s="954">
        <v>5</v>
      </c>
      <c r="I363" s="894">
        <v>6</v>
      </c>
      <c r="J363" s="894">
        <v>7</v>
      </c>
      <c r="K363" s="894">
        <v>8</v>
      </c>
      <c r="L363" s="894">
        <v>9</v>
      </c>
      <c r="M363" s="894">
        <v>10</v>
      </c>
      <c r="N363" s="954">
        <v>11</v>
      </c>
      <c r="O363" s="954">
        <v>12</v>
      </c>
      <c r="P363" s="894">
        <v>13</v>
      </c>
      <c r="Q363" s="894">
        <v>14</v>
      </c>
      <c r="R363" s="894">
        <v>15</v>
      </c>
      <c r="S363" s="894">
        <v>16</v>
      </c>
      <c r="T363" s="894">
        <v>17</v>
      </c>
      <c r="U363" s="954">
        <v>18</v>
      </c>
      <c r="V363" s="954">
        <v>19</v>
      </c>
      <c r="W363" s="894">
        <v>20</v>
      </c>
      <c r="X363" s="894">
        <v>21</v>
      </c>
      <c r="Y363" s="894">
        <v>22</v>
      </c>
      <c r="Z363" s="894">
        <v>23</v>
      </c>
      <c r="AA363" s="954">
        <v>24</v>
      </c>
      <c r="AB363" s="954">
        <v>25</v>
      </c>
      <c r="AC363" s="954">
        <v>26</v>
      </c>
      <c r="AD363" s="894">
        <v>27</v>
      </c>
      <c r="AE363" s="894">
        <v>28</v>
      </c>
      <c r="AF363" s="894">
        <v>29</v>
      </c>
      <c r="AG363" s="894">
        <v>30</v>
      </c>
      <c r="AH363" s="894"/>
    </row>
    <row r="364" spans="1:34">
      <c r="A364" s="1114">
        <v>7</v>
      </c>
      <c r="B364" s="908" t="s">
        <v>1609</v>
      </c>
      <c r="C364" s="1127">
        <v>42248</v>
      </c>
      <c r="D364" s="911" t="s">
        <v>1651</v>
      </c>
      <c r="E364" s="900"/>
      <c r="F364" s="900"/>
      <c r="G364" s="900"/>
      <c r="H364" s="900"/>
      <c r="I364" s="900"/>
      <c r="J364" s="900"/>
      <c r="K364" s="900"/>
      <c r="L364" s="900"/>
      <c r="M364" s="900"/>
      <c r="N364" s="900"/>
      <c r="O364" s="900"/>
      <c r="P364" s="900"/>
      <c r="Q364" s="900"/>
      <c r="R364" s="900"/>
      <c r="S364" s="900"/>
      <c r="T364" s="900"/>
      <c r="U364" s="900"/>
      <c r="V364" s="900"/>
      <c r="W364" s="900"/>
      <c r="X364" s="900"/>
      <c r="Y364" s="900"/>
      <c r="Z364" s="900"/>
      <c r="AA364" s="900"/>
      <c r="AB364" s="900"/>
      <c r="AC364" s="900"/>
      <c r="AD364" s="900"/>
      <c r="AE364" s="898"/>
      <c r="AF364" s="898"/>
      <c r="AG364" s="898"/>
      <c r="AH364" s="898"/>
    </row>
    <row r="365" spans="1:34">
      <c r="A365" s="1115"/>
      <c r="B365" s="908" t="s">
        <v>1622</v>
      </c>
      <c r="C365" s="1128"/>
      <c r="D365" s="907"/>
      <c r="E365" s="911" t="s">
        <v>1651</v>
      </c>
      <c r="F365" s="900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900"/>
      <c r="U365" s="900"/>
      <c r="V365" s="900"/>
      <c r="W365" s="900"/>
      <c r="X365" s="900"/>
      <c r="Y365" s="900"/>
      <c r="Z365" s="900"/>
      <c r="AA365" s="900"/>
      <c r="AB365" s="900"/>
      <c r="AC365" s="900"/>
      <c r="AD365" s="900"/>
      <c r="AE365" s="898"/>
      <c r="AF365" s="898"/>
      <c r="AG365" s="898"/>
      <c r="AH365" s="898"/>
    </row>
    <row r="366" spans="1:34">
      <c r="A366" s="1115"/>
      <c r="B366" s="908" t="s">
        <v>1623</v>
      </c>
      <c r="C366" s="1128"/>
      <c r="D366" s="907"/>
      <c r="E366" s="900"/>
      <c r="F366" s="911" t="s">
        <v>1651</v>
      </c>
      <c r="G366" s="900"/>
      <c r="H366" s="900"/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900"/>
      <c r="U366" s="900"/>
      <c r="V366" s="900"/>
      <c r="W366" s="900"/>
      <c r="X366" s="900"/>
      <c r="Y366" s="900"/>
      <c r="Z366" s="900"/>
      <c r="AA366" s="900"/>
      <c r="AB366" s="900"/>
      <c r="AC366" s="900"/>
      <c r="AD366" s="900"/>
      <c r="AE366" s="898"/>
      <c r="AF366" s="898"/>
      <c r="AG366" s="898"/>
      <c r="AH366" s="898"/>
    </row>
    <row r="367" spans="1:34">
      <c r="A367" s="1115"/>
      <c r="B367" s="908" t="s">
        <v>1624</v>
      </c>
      <c r="C367" s="1128"/>
      <c r="D367" s="907"/>
      <c r="E367" s="900"/>
      <c r="F367" s="913"/>
      <c r="G367" s="900"/>
      <c r="H367" s="900"/>
      <c r="I367" s="911" t="s">
        <v>1651</v>
      </c>
      <c r="J367" s="900"/>
      <c r="K367" s="900"/>
      <c r="L367" s="900"/>
      <c r="M367" s="900"/>
      <c r="N367" s="900"/>
      <c r="O367" s="900"/>
      <c r="P367" s="900"/>
      <c r="Q367" s="900"/>
      <c r="R367" s="900"/>
      <c r="S367" s="900"/>
      <c r="T367" s="900"/>
      <c r="U367" s="900"/>
      <c r="V367" s="900"/>
      <c r="W367" s="900"/>
      <c r="X367" s="900"/>
      <c r="Y367" s="900"/>
      <c r="Z367" s="900"/>
      <c r="AA367" s="900"/>
      <c r="AB367" s="900"/>
      <c r="AC367" s="900"/>
      <c r="AD367" s="900"/>
      <c r="AE367" s="898"/>
      <c r="AF367" s="898"/>
      <c r="AG367" s="898"/>
      <c r="AH367" s="898"/>
    </row>
    <row r="368" spans="1:34">
      <c r="A368" s="1115"/>
      <c r="B368" s="908" t="s">
        <v>1625</v>
      </c>
      <c r="C368" s="1128"/>
      <c r="D368" s="907"/>
      <c r="E368" s="900"/>
      <c r="F368" s="912"/>
      <c r="G368" s="912"/>
      <c r="H368" s="912"/>
      <c r="I368" s="900"/>
      <c r="J368" s="911" t="s">
        <v>1651</v>
      </c>
      <c r="K368" s="900"/>
      <c r="L368" s="900"/>
      <c r="M368" s="900"/>
      <c r="N368" s="900"/>
      <c r="O368" s="900"/>
      <c r="P368" s="900"/>
      <c r="Q368" s="900"/>
      <c r="R368" s="900"/>
      <c r="S368" s="900"/>
      <c r="T368" s="900"/>
      <c r="U368" s="900"/>
      <c r="V368" s="900"/>
      <c r="W368" s="900"/>
      <c r="X368" s="900"/>
      <c r="Y368" s="900"/>
      <c r="Z368" s="900"/>
      <c r="AA368" s="900"/>
      <c r="AB368" s="900"/>
      <c r="AC368" s="900"/>
      <c r="AD368" s="900"/>
      <c r="AE368" s="898"/>
      <c r="AF368" s="898"/>
      <c r="AG368" s="898"/>
      <c r="AH368" s="898"/>
    </row>
    <row r="369" spans="1:34">
      <c r="A369" s="1115"/>
      <c r="B369" s="908" t="s">
        <v>1626</v>
      </c>
      <c r="C369" s="1128"/>
      <c r="D369" s="907"/>
      <c r="E369" s="900"/>
      <c r="F369" s="900"/>
      <c r="G369" s="900"/>
      <c r="H369" s="900"/>
      <c r="I369" s="912"/>
      <c r="J369" s="913"/>
      <c r="K369" s="911" t="s">
        <v>1651</v>
      </c>
      <c r="L369" s="900"/>
      <c r="M369" s="900"/>
      <c r="N369" s="900"/>
      <c r="O369" s="900"/>
      <c r="P369" s="900"/>
      <c r="Q369" s="900"/>
      <c r="R369" s="900"/>
      <c r="S369" s="900"/>
      <c r="T369" s="900"/>
      <c r="U369" s="900"/>
      <c r="V369" s="900"/>
      <c r="W369" s="900"/>
      <c r="X369" s="900"/>
      <c r="Y369" s="900"/>
      <c r="Z369" s="900"/>
      <c r="AA369" s="900"/>
      <c r="AB369" s="900"/>
      <c r="AC369" s="900"/>
      <c r="AD369" s="900"/>
      <c r="AE369" s="898"/>
      <c r="AF369" s="898"/>
      <c r="AG369" s="898"/>
      <c r="AH369" s="898"/>
    </row>
    <row r="370" spans="1:34">
      <c r="A370" s="1115"/>
      <c r="B370" s="908" t="s">
        <v>1627</v>
      </c>
      <c r="C370" s="1128"/>
      <c r="D370" s="899"/>
      <c r="E370" s="912"/>
      <c r="F370" s="912"/>
      <c r="G370" s="912"/>
      <c r="H370" s="912"/>
      <c r="I370" s="912"/>
      <c r="J370" s="913"/>
      <c r="K370" s="900"/>
      <c r="L370" s="911" t="s">
        <v>1651</v>
      </c>
      <c r="M370" s="900"/>
      <c r="N370" s="900"/>
      <c r="O370" s="900"/>
      <c r="P370" s="900"/>
      <c r="Q370" s="900"/>
      <c r="R370" s="912"/>
      <c r="S370" s="912"/>
      <c r="T370" s="912"/>
      <c r="U370" s="912"/>
      <c r="V370" s="912"/>
      <c r="W370" s="912"/>
      <c r="X370" s="912"/>
      <c r="Y370" s="912"/>
      <c r="Z370" s="912"/>
      <c r="AA370" s="912"/>
      <c r="AB370" s="912"/>
      <c r="AC370" s="912"/>
      <c r="AD370" s="912"/>
      <c r="AE370" s="899"/>
      <c r="AF370" s="899"/>
      <c r="AG370" s="899"/>
      <c r="AH370" s="899"/>
    </row>
    <row r="371" spans="1:34">
      <c r="A371" s="1115"/>
      <c r="B371" s="908" t="s">
        <v>1628</v>
      </c>
      <c r="C371" s="1128"/>
      <c r="D371" s="900"/>
      <c r="E371" s="900"/>
      <c r="F371" s="900"/>
      <c r="G371" s="900"/>
      <c r="H371" s="900"/>
      <c r="I371" s="900"/>
      <c r="J371" s="913"/>
      <c r="K371" s="900"/>
      <c r="L371" s="900"/>
      <c r="M371" s="911" t="s">
        <v>1651</v>
      </c>
      <c r="N371" s="900"/>
      <c r="O371" s="900"/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15"/>
      <c r="B372" s="908" t="s">
        <v>1629</v>
      </c>
      <c r="C372" s="1128"/>
      <c r="D372" s="899"/>
      <c r="E372" s="912"/>
      <c r="F372" s="912"/>
      <c r="G372" s="912"/>
      <c r="H372" s="912"/>
      <c r="I372" s="912"/>
      <c r="J372" s="912"/>
      <c r="K372" s="912"/>
      <c r="L372" s="912"/>
      <c r="M372" s="913"/>
      <c r="N372" s="900"/>
      <c r="O372" s="900"/>
      <c r="P372" s="911" t="s">
        <v>1651</v>
      </c>
      <c r="Q372" s="900"/>
      <c r="R372" s="912"/>
      <c r="S372" s="912"/>
      <c r="T372" s="912"/>
      <c r="U372" s="912"/>
      <c r="V372" s="912"/>
      <c r="W372" s="912"/>
      <c r="X372" s="912"/>
      <c r="Y372" s="912"/>
      <c r="Z372" s="912"/>
      <c r="AA372" s="912"/>
      <c r="AB372" s="912"/>
      <c r="AC372" s="912"/>
      <c r="AD372" s="912"/>
      <c r="AE372" s="899"/>
      <c r="AF372" s="899"/>
      <c r="AG372" s="899"/>
      <c r="AH372" s="899"/>
    </row>
    <row r="373" spans="1:34">
      <c r="A373" s="1116"/>
      <c r="B373" s="908" t="s">
        <v>1630</v>
      </c>
      <c r="C373" s="1129"/>
      <c r="D373" s="899"/>
      <c r="E373" s="912"/>
      <c r="F373" s="912"/>
      <c r="G373" s="912"/>
      <c r="H373" s="912"/>
      <c r="I373" s="912"/>
      <c r="J373" s="912"/>
      <c r="K373" s="912"/>
      <c r="L373" s="912"/>
      <c r="M373" s="912"/>
      <c r="N373" s="912"/>
      <c r="O373" s="912"/>
      <c r="P373" s="900"/>
      <c r="Q373" s="911" t="s">
        <v>1651</v>
      </c>
      <c r="R373" s="900"/>
      <c r="S373" s="900"/>
      <c r="T373" s="900"/>
      <c r="U373" s="912"/>
      <c r="V373" s="912"/>
      <c r="W373" s="912"/>
      <c r="X373" s="912"/>
      <c r="Y373" s="912"/>
      <c r="Z373" s="912"/>
      <c r="AA373" s="912"/>
      <c r="AB373" s="912"/>
      <c r="AC373" s="912"/>
      <c r="AD373" s="912"/>
      <c r="AE373" s="899"/>
      <c r="AF373" s="899"/>
      <c r="AG373" s="899"/>
      <c r="AH373" s="899"/>
    </row>
    <row r="374" spans="1:34">
      <c r="A374" s="1114"/>
      <c r="B374" s="1140"/>
      <c r="C374" s="1127">
        <v>42278</v>
      </c>
      <c r="D374" s="894" t="s">
        <v>1615</v>
      </c>
      <c r="E374" s="954" t="s">
        <v>1616</v>
      </c>
      <c r="F374" s="954" t="s">
        <v>1617</v>
      </c>
      <c r="G374" s="894" t="s">
        <v>1611</v>
      </c>
      <c r="H374" s="894" t="s">
        <v>1612</v>
      </c>
      <c r="I374" s="894" t="s">
        <v>1613</v>
      </c>
      <c r="J374" s="894" t="s">
        <v>1614</v>
      </c>
      <c r="K374" s="894" t="s">
        <v>1615</v>
      </c>
      <c r="L374" s="954" t="s">
        <v>1616</v>
      </c>
      <c r="M374" s="954" t="s">
        <v>1617</v>
      </c>
      <c r="N374" s="894" t="s">
        <v>1611</v>
      </c>
      <c r="O374" s="894" t="s">
        <v>1612</v>
      </c>
      <c r="P374" s="894" t="s">
        <v>1613</v>
      </c>
      <c r="Q374" s="894" t="s">
        <v>1614</v>
      </c>
      <c r="R374" s="894" t="s">
        <v>1615</v>
      </c>
      <c r="S374" s="954" t="s">
        <v>1616</v>
      </c>
      <c r="T374" s="954" t="s">
        <v>1617</v>
      </c>
      <c r="U374" s="894" t="s">
        <v>1611</v>
      </c>
      <c r="V374" s="894" t="s">
        <v>1612</v>
      </c>
      <c r="W374" s="894" t="s">
        <v>1613</v>
      </c>
      <c r="X374" s="894" t="s">
        <v>1614</v>
      </c>
      <c r="Y374" s="894" t="s">
        <v>1615</v>
      </c>
      <c r="Z374" s="954" t="s">
        <v>1616</v>
      </c>
      <c r="AA374" s="954" t="s">
        <v>1617</v>
      </c>
      <c r="AB374" s="894" t="s">
        <v>1611</v>
      </c>
      <c r="AC374" s="894" t="s">
        <v>1612</v>
      </c>
      <c r="AD374" s="894" t="s">
        <v>1613</v>
      </c>
      <c r="AE374" s="894" t="s">
        <v>1614</v>
      </c>
      <c r="AF374" s="894" t="s">
        <v>1615</v>
      </c>
      <c r="AG374" s="954" t="s">
        <v>1616</v>
      </c>
      <c r="AH374" s="954" t="s">
        <v>1617</v>
      </c>
    </row>
    <row r="375" spans="1:34">
      <c r="A375" s="1116"/>
      <c r="B375" s="1138"/>
      <c r="C375" s="1138"/>
      <c r="D375" s="895">
        <v>1</v>
      </c>
      <c r="E375" s="954">
        <v>2</v>
      </c>
      <c r="F375" s="954">
        <v>3</v>
      </c>
      <c r="G375" s="894">
        <v>4</v>
      </c>
      <c r="H375" s="894">
        <v>5</v>
      </c>
      <c r="I375" s="894">
        <v>6</v>
      </c>
      <c r="J375" s="894">
        <v>7</v>
      </c>
      <c r="K375" s="894">
        <v>8</v>
      </c>
      <c r="L375" s="954">
        <v>9</v>
      </c>
      <c r="M375" s="954">
        <v>10</v>
      </c>
      <c r="N375" s="894">
        <v>11</v>
      </c>
      <c r="O375" s="894">
        <v>12</v>
      </c>
      <c r="P375" s="894">
        <v>13</v>
      </c>
      <c r="Q375" s="894">
        <v>14</v>
      </c>
      <c r="R375" s="894">
        <v>15</v>
      </c>
      <c r="S375" s="954">
        <v>16</v>
      </c>
      <c r="T375" s="954">
        <v>17</v>
      </c>
      <c r="U375" s="894">
        <v>18</v>
      </c>
      <c r="V375" s="894">
        <v>19</v>
      </c>
      <c r="W375" s="894">
        <v>20</v>
      </c>
      <c r="X375" s="894">
        <v>21</v>
      </c>
      <c r="Y375" s="894">
        <v>22</v>
      </c>
      <c r="Z375" s="954">
        <v>23</v>
      </c>
      <c r="AA375" s="954">
        <v>24</v>
      </c>
      <c r="AB375" s="894">
        <v>25</v>
      </c>
      <c r="AC375" s="894">
        <v>26</v>
      </c>
      <c r="AD375" s="894">
        <v>27</v>
      </c>
      <c r="AE375" s="894">
        <v>28</v>
      </c>
      <c r="AF375" s="894">
        <v>29</v>
      </c>
      <c r="AG375" s="954">
        <v>30</v>
      </c>
      <c r="AH375" s="954">
        <v>31</v>
      </c>
    </row>
    <row r="376" spans="1:34">
      <c r="A376" s="1114">
        <v>8</v>
      </c>
      <c r="B376" s="908" t="s">
        <v>1609</v>
      </c>
      <c r="C376" s="1127">
        <v>42278</v>
      </c>
      <c r="D376" s="911" t="s">
        <v>1652</v>
      </c>
      <c r="E376" s="912"/>
      <c r="F376" s="912"/>
      <c r="G376" s="912"/>
      <c r="H376" s="900"/>
      <c r="I376" s="912"/>
      <c r="J376" s="912"/>
      <c r="K376" s="912"/>
      <c r="L376" s="912"/>
      <c r="M376" s="912"/>
      <c r="N376" s="912"/>
      <c r="O376" s="912"/>
      <c r="P376" s="912"/>
      <c r="Q376" s="912"/>
      <c r="R376" s="912"/>
      <c r="S376" s="912"/>
      <c r="T376" s="913"/>
      <c r="U376" s="912"/>
      <c r="V376" s="900"/>
      <c r="W376" s="912"/>
      <c r="X376" s="912"/>
      <c r="Y376" s="912"/>
      <c r="Z376" s="912"/>
      <c r="AA376" s="912"/>
      <c r="AB376" s="912"/>
      <c r="AC376" s="912"/>
      <c r="AD376" s="912"/>
      <c r="AE376" s="912"/>
      <c r="AF376" s="912"/>
      <c r="AG376" s="912"/>
      <c r="AH376" s="912"/>
    </row>
    <row r="377" spans="1:34">
      <c r="A377" s="1115"/>
      <c r="B377" s="908" t="s">
        <v>1622</v>
      </c>
      <c r="C377" s="1128"/>
      <c r="D377" s="913"/>
      <c r="E377" s="912"/>
      <c r="F377" s="912"/>
      <c r="G377" s="911" t="s">
        <v>1652</v>
      </c>
      <c r="H377" s="900"/>
      <c r="I377" s="900"/>
      <c r="J377" s="900"/>
      <c r="K377" s="912"/>
      <c r="L377" s="912"/>
      <c r="M377" s="912"/>
      <c r="N377" s="912"/>
      <c r="O377" s="912"/>
      <c r="P377" s="912"/>
      <c r="Q377" s="912"/>
      <c r="R377" s="912"/>
      <c r="S377" s="912"/>
      <c r="T377" s="913"/>
      <c r="U377" s="912"/>
      <c r="V377" s="900"/>
      <c r="W377" s="912"/>
      <c r="X377" s="912"/>
      <c r="Y377" s="912"/>
      <c r="Z377" s="912"/>
      <c r="AA377" s="912"/>
      <c r="AB377" s="912"/>
      <c r="AC377" s="912"/>
      <c r="AD377" s="912"/>
      <c r="AE377" s="912"/>
      <c r="AF377" s="912"/>
      <c r="AG377" s="912"/>
      <c r="AH377" s="912"/>
    </row>
    <row r="378" spans="1:34">
      <c r="A378" s="1115"/>
      <c r="B378" s="908" t="s">
        <v>1623</v>
      </c>
      <c r="C378" s="1128"/>
      <c r="D378" s="913"/>
      <c r="E378" s="912"/>
      <c r="F378" s="912"/>
      <c r="G378" s="900"/>
      <c r="H378" s="911" t="s">
        <v>1652</v>
      </c>
      <c r="I378" s="900"/>
      <c r="J378" s="900"/>
      <c r="K378" s="912"/>
      <c r="L378" s="912"/>
      <c r="M378" s="912"/>
      <c r="N378" s="912"/>
      <c r="O378" s="912"/>
      <c r="P378" s="912"/>
      <c r="Q378" s="912"/>
      <c r="R378" s="912"/>
      <c r="S378" s="912"/>
      <c r="T378" s="913"/>
      <c r="U378" s="912"/>
      <c r="V378" s="900"/>
      <c r="W378" s="912"/>
      <c r="X378" s="912"/>
      <c r="Y378" s="912"/>
      <c r="Z378" s="912"/>
      <c r="AA378" s="912"/>
      <c r="AB378" s="912"/>
      <c r="AC378" s="912"/>
      <c r="AD378" s="912"/>
      <c r="AE378" s="912"/>
      <c r="AF378" s="912"/>
      <c r="AG378" s="912"/>
      <c r="AH378" s="912"/>
    </row>
    <row r="379" spans="1:34">
      <c r="A379" s="1115"/>
      <c r="B379" s="908" t="s">
        <v>1624</v>
      </c>
      <c r="C379" s="1128"/>
      <c r="D379" s="913"/>
      <c r="E379" s="912"/>
      <c r="F379" s="912"/>
      <c r="G379" s="912"/>
      <c r="H379" s="912"/>
      <c r="I379" s="911" t="s">
        <v>1652</v>
      </c>
      <c r="J379" s="900"/>
      <c r="K379" s="912"/>
      <c r="L379" s="912"/>
      <c r="M379" s="912"/>
      <c r="N379" s="912"/>
      <c r="O379" s="912"/>
      <c r="P379" s="912"/>
      <c r="Q379" s="912"/>
      <c r="R379" s="912"/>
      <c r="S379" s="912"/>
      <c r="T379" s="913"/>
      <c r="U379" s="912"/>
      <c r="V379" s="900"/>
      <c r="W379" s="912"/>
      <c r="X379" s="912"/>
      <c r="Y379" s="912"/>
      <c r="Z379" s="912"/>
      <c r="AA379" s="912"/>
      <c r="AB379" s="912"/>
      <c r="AC379" s="912"/>
      <c r="AD379" s="912"/>
      <c r="AE379" s="912"/>
      <c r="AF379" s="912"/>
      <c r="AG379" s="912"/>
      <c r="AH379" s="912"/>
    </row>
    <row r="380" spans="1:34">
      <c r="A380" s="1115"/>
      <c r="B380" s="908" t="s">
        <v>1625</v>
      </c>
      <c r="C380" s="1128"/>
      <c r="D380" s="912"/>
      <c r="E380" s="912"/>
      <c r="F380" s="912"/>
      <c r="G380" s="912"/>
      <c r="H380" s="912"/>
      <c r="I380" s="900"/>
      <c r="J380" s="911" t="s">
        <v>1652</v>
      </c>
      <c r="K380" s="912"/>
      <c r="L380" s="912"/>
      <c r="M380" s="912"/>
      <c r="N380" s="912"/>
      <c r="O380" s="912"/>
      <c r="P380" s="912"/>
      <c r="Q380" s="912"/>
      <c r="R380" s="912"/>
      <c r="S380" s="912"/>
      <c r="T380" s="913"/>
      <c r="U380" s="912"/>
      <c r="V380" s="900"/>
      <c r="W380" s="912"/>
      <c r="X380" s="912"/>
      <c r="Y380" s="912"/>
      <c r="Z380" s="912"/>
      <c r="AA380" s="912"/>
      <c r="AB380" s="912"/>
      <c r="AC380" s="912"/>
      <c r="AD380" s="912"/>
      <c r="AE380" s="912"/>
      <c r="AF380" s="912"/>
      <c r="AG380" s="912"/>
      <c r="AH380" s="912"/>
    </row>
    <row r="381" spans="1:34">
      <c r="A381" s="1115"/>
      <c r="B381" s="908" t="s">
        <v>1626</v>
      </c>
      <c r="C381" s="1128"/>
      <c r="D381" s="912"/>
      <c r="E381" s="912"/>
      <c r="F381" s="912"/>
      <c r="G381" s="912"/>
      <c r="H381" s="912"/>
      <c r="I381" s="912"/>
      <c r="J381" s="900"/>
      <c r="K381" s="911" t="s">
        <v>1652</v>
      </c>
      <c r="L381" s="900"/>
      <c r="M381" s="900"/>
      <c r="N381" s="900"/>
      <c r="O381" s="900"/>
      <c r="P381" s="900"/>
      <c r="Q381" s="900"/>
      <c r="R381" s="900"/>
      <c r="S381" s="912"/>
      <c r="T381" s="913"/>
      <c r="U381" s="912"/>
      <c r="V381" s="900"/>
      <c r="W381" s="912"/>
      <c r="X381" s="912"/>
      <c r="Y381" s="912"/>
      <c r="Z381" s="912"/>
      <c r="AA381" s="912"/>
      <c r="AB381" s="912"/>
      <c r="AC381" s="912"/>
      <c r="AD381" s="912"/>
      <c r="AE381" s="912"/>
      <c r="AF381" s="912"/>
      <c r="AG381" s="912"/>
      <c r="AH381" s="912"/>
    </row>
    <row r="382" spans="1:34">
      <c r="A382" s="1115"/>
      <c r="B382" s="908" t="s">
        <v>1627</v>
      </c>
      <c r="C382" s="1128"/>
      <c r="D382" s="912"/>
      <c r="E382" s="912"/>
      <c r="F382" s="912"/>
      <c r="G382" s="912"/>
      <c r="H382" s="912"/>
      <c r="I382" s="912"/>
      <c r="J382" s="912"/>
      <c r="K382" s="913"/>
      <c r="L382" s="912"/>
      <c r="M382" s="912"/>
      <c r="N382" s="911" t="s">
        <v>1652</v>
      </c>
      <c r="O382" s="900"/>
      <c r="P382" s="912"/>
      <c r="Q382" s="912"/>
      <c r="R382" s="912"/>
      <c r="S382" s="912"/>
      <c r="T382" s="913"/>
      <c r="U382" s="912"/>
      <c r="V382" s="900"/>
      <c r="W382" s="912"/>
      <c r="X382" s="912"/>
      <c r="Y382" s="912"/>
      <c r="Z382" s="912"/>
      <c r="AA382" s="912"/>
      <c r="AB382" s="912"/>
      <c r="AC382" s="912"/>
      <c r="AD382" s="912"/>
      <c r="AE382" s="912"/>
      <c r="AF382" s="912"/>
      <c r="AG382" s="912"/>
      <c r="AH382" s="912"/>
    </row>
    <row r="383" spans="1:34">
      <c r="A383" s="1115"/>
      <c r="B383" s="908" t="s">
        <v>1628</v>
      </c>
      <c r="C383" s="1128"/>
      <c r="D383" s="912"/>
      <c r="E383" s="912"/>
      <c r="F383" s="912"/>
      <c r="G383" s="912"/>
      <c r="H383" s="912"/>
      <c r="I383" s="912"/>
      <c r="J383" s="912"/>
      <c r="K383" s="913"/>
      <c r="L383" s="912"/>
      <c r="M383" s="912"/>
      <c r="N383" s="900"/>
      <c r="O383" s="911" t="s">
        <v>1652</v>
      </c>
      <c r="P383" s="900"/>
      <c r="Q383" s="900"/>
      <c r="R383" s="900"/>
      <c r="S383" s="900"/>
      <c r="T383" s="913"/>
      <c r="U383" s="912"/>
      <c r="V383" s="900"/>
      <c r="W383" s="912"/>
      <c r="X383" s="912"/>
      <c r="Y383" s="912"/>
      <c r="Z383" s="912"/>
      <c r="AA383" s="912"/>
      <c r="AB383" s="912"/>
      <c r="AC383" s="912"/>
      <c r="AD383" s="912"/>
      <c r="AE383" s="912"/>
      <c r="AF383" s="912"/>
      <c r="AG383" s="912"/>
      <c r="AH383" s="912"/>
    </row>
    <row r="384" spans="1:34">
      <c r="A384" s="1115"/>
      <c r="B384" s="908" t="s">
        <v>1629</v>
      </c>
      <c r="C384" s="1128"/>
      <c r="D384" s="912"/>
      <c r="E384" s="912"/>
      <c r="F384" s="912"/>
      <c r="G384" s="912"/>
      <c r="H384" s="912"/>
      <c r="I384" s="912"/>
      <c r="J384" s="912"/>
      <c r="K384" s="913"/>
      <c r="L384" s="900"/>
      <c r="M384" s="900"/>
      <c r="N384" s="900"/>
      <c r="O384" s="900"/>
      <c r="P384" s="911" t="s">
        <v>1652</v>
      </c>
      <c r="Q384" s="900"/>
      <c r="R384" s="900"/>
      <c r="S384" s="912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912"/>
      <c r="AF384" s="912"/>
      <c r="AG384" s="912"/>
      <c r="AH384" s="912"/>
    </row>
    <row r="385" spans="1:34">
      <c r="A385" s="1116"/>
      <c r="B385" s="908" t="s">
        <v>1630</v>
      </c>
      <c r="C385" s="1129"/>
      <c r="D385" s="912"/>
      <c r="E385" s="912"/>
      <c r="F385" s="912"/>
      <c r="G385" s="912"/>
      <c r="H385" s="912"/>
      <c r="I385" s="912"/>
      <c r="J385" s="912"/>
      <c r="K385" s="912"/>
      <c r="L385" s="912"/>
      <c r="M385" s="912"/>
      <c r="N385" s="912"/>
      <c r="O385" s="912"/>
      <c r="P385" s="912"/>
      <c r="Q385" s="911" t="s">
        <v>1652</v>
      </c>
      <c r="R385" s="900"/>
      <c r="S385" s="900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912"/>
      <c r="AF385" s="912"/>
      <c r="AG385" s="912"/>
      <c r="AH385" s="912"/>
    </row>
    <row r="386" spans="1:34">
      <c r="B386" s="247" t="s">
        <v>1688</v>
      </c>
      <c r="C386" s="896"/>
    </row>
    <row r="387" spans="1:34">
      <c r="B387" s="247"/>
      <c r="C387" s="896"/>
    </row>
  </sheetData>
  <mergeCells count="128">
    <mergeCell ref="A364:A373"/>
    <mergeCell ref="C364:C373"/>
    <mergeCell ref="A374:A375"/>
    <mergeCell ref="B374:B375"/>
    <mergeCell ref="C374:C375"/>
    <mergeCell ref="A376:A385"/>
    <mergeCell ref="C376:C385"/>
    <mergeCell ref="A354:AH354"/>
    <mergeCell ref="A355:AH355"/>
    <mergeCell ref="A356:AH356"/>
    <mergeCell ref="A357:AH357"/>
    <mergeCell ref="A358:AH358"/>
    <mergeCell ref="A361:A363"/>
    <mergeCell ref="B361:B363"/>
    <mergeCell ref="D361:AH361"/>
    <mergeCell ref="C362:C363"/>
    <mergeCell ref="A314:A323"/>
    <mergeCell ref="C314:C323"/>
    <mergeCell ref="A324:A325"/>
    <mergeCell ref="B324:B325"/>
    <mergeCell ref="C324:C325"/>
    <mergeCell ref="A326:A335"/>
    <mergeCell ref="C326:C335"/>
    <mergeCell ref="A305:AH305"/>
    <mergeCell ref="A306:AH306"/>
    <mergeCell ref="A307:AH307"/>
    <mergeCell ref="A308:AH308"/>
    <mergeCell ref="A311:A313"/>
    <mergeCell ref="B311:B313"/>
    <mergeCell ref="D311:AH311"/>
    <mergeCell ref="C312:C313"/>
    <mergeCell ref="A281:A282"/>
    <mergeCell ref="B281:B282"/>
    <mergeCell ref="C281:C282"/>
    <mergeCell ref="A304:AH304"/>
    <mergeCell ref="C283:C300"/>
    <mergeCell ref="A283:A300"/>
    <mergeCell ref="A253:AH253"/>
    <mergeCell ref="A254:AH254"/>
    <mergeCell ref="A255:AH255"/>
    <mergeCell ref="A256:AH256"/>
    <mergeCell ref="A257:AH257"/>
    <mergeCell ref="A260:A262"/>
    <mergeCell ref="B260:B262"/>
    <mergeCell ref="D260:AH260"/>
    <mergeCell ref="C261:C262"/>
    <mergeCell ref="A212:A229"/>
    <mergeCell ref="C212:C229"/>
    <mergeCell ref="A230:A231"/>
    <mergeCell ref="B230:B231"/>
    <mergeCell ref="C230:C231"/>
    <mergeCell ref="A232:A247"/>
    <mergeCell ref="C232:C247"/>
    <mergeCell ref="A203:AH203"/>
    <mergeCell ref="A204:AH204"/>
    <mergeCell ref="A205:AH205"/>
    <mergeCell ref="A206:AH206"/>
    <mergeCell ref="A209:A211"/>
    <mergeCell ref="B209:B211"/>
    <mergeCell ref="D209:AH209"/>
    <mergeCell ref="C210:C211"/>
    <mergeCell ref="A171:A172"/>
    <mergeCell ref="B171:B172"/>
    <mergeCell ref="C171:C172"/>
    <mergeCell ref="A173:A182"/>
    <mergeCell ref="C173:C182"/>
    <mergeCell ref="A202:AH202"/>
    <mergeCell ref="A158:A160"/>
    <mergeCell ref="B158:B160"/>
    <mergeCell ref="D158:AH158"/>
    <mergeCell ref="C159:C160"/>
    <mergeCell ref="A161:A170"/>
    <mergeCell ref="C161:C170"/>
    <mergeCell ref="A121:A122"/>
    <mergeCell ref="B121:B122"/>
    <mergeCell ref="C121:C122"/>
    <mergeCell ref="A263:A280"/>
    <mergeCell ref="C263:C280"/>
    <mergeCell ref="A151:AH151"/>
    <mergeCell ref="A152:AH152"/>
    <mergeCell ref="A153:AH153"/>
    <mergeCell ref="A154:AH154"/>
    <mergeCell ref="A155:AH155"/>
    <mergeCell ref="A104:AH104"/>
    <mergeCell ref="A105:AH105"/>
    <mergeCell ref="A108:A110"/>
    <mergeCell ref="B108:B110"/>
    <mergeCell ref="D108:AH108"/>
    <mergeCell ref="C109:C110"/>
    <mergeCell ref="A101:AH101"/>
    <mergeCell ref="A102:AH102"/>
    <mergeCell ref="A61:A77"/>
    <mergeCell ref="C61:C77"/>
    <mergeCell ref="A78:A79"/>
    <mergeCell ref="B78:B79"/>
    <mergeCell ref="A80:A96"/>
    <mergeCell ref="C80:C96"/>
    <mergeCell ref="C78:C79"/>
    <mergeCell ref="C28:C29"/>
    <mergeCell ref="D58:AH58"/>
    <mergeCell ref="A30:A46"/>
    <mergeCell ref="A8:A10"/>
    <mergeCell ref="B8:B10"/>
    <mergeCell ref="C9:C10"/>
    <mergeCell ref="D8:AH8"/>
    <mergeCell ref="A51:AH51"/>
    <mergeCell ref="A52:AH52"/>
    <mergeCell ref="B58:B60"/>
    <mergeCell ref="A1:AH1"/>
    <mergeCell ref="A2:AH2"/>
    <mergeCell ref="A3:AH3"/>
    <mergeCell ref="A4:AH4"/>
    <mergeCell ref="A5:AH5"/>
    <mergeCell ref="A58:A60"/>
    <mergeCell ref="C11:C27"/>
    <mergeCell ref="A11:A27"/>
    <mergeCell ref="C30:C46"/>
    <mergeCell ref="A53:AH53"/>
    <mergeCell ref="C123:C132"/>
    <mergeCell ref="A111:A120"/>
    <mergeCell ref="A123:A132"/>
    <mergeCell ref="C111:C120"/>
    <mergeCell ref="A103:AH103"/>
    <mergeCell ref="A28:A29"/>
    <mergeCell ref="C59:C60"/>
    <mergeCell ref="A54:AH54"/>
    <mergeCell ref="A55:AH55"/>
    <mergeCell ref="B28:B29"/>
  </mergeCells>
  <printOptions horizontalCentered="1"/>
  <pageMargins left="0.45" right="0.4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L386"/>
  <sheetViews>
    <sheetView view="pageBreakPreview" topLeftCell="A4" zoomScaleSheetLayoutView="100" workbookViewId="0">
      <selection activeCell="I19" sqref="I19"/>
    </sheetView>
  </sheetViews>
  <sheetFormatPr defaultRowHeight="12.75"/>
  <cols>
    <col min="1" max="1" width="4.42578125" customWidth="1"/>
    <col min="2" max="2" width="12.5703125" customWidth="1"/>
    <col min="3" max="3" width="7.42578125" customWidth="1"/>
    <col min="4" max="5" width="5" customWidth="1"/>
    <col min="6" max="6" width="4.7109375" customWidth="1"/>
    <col min="7" max="7" width="5.14062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3" width="4.85546875" customWidth="1"/>
    <col min="24" max="24" width="4" customWidth="1"/>
    <col min="25" max="25" width="5.42578125" customWidth="1"/>
    <col min="26" max="26" width="5.28515625" customWidth="1"/>
    <col min="27" max="27" width="4.42578125" customWidth="1"/>
    <col min="28" max="28" width="4.7109375" customWidth="1"/>
    <col min="29" max="29" width="5.140625" customWidth="1"/>
    <col min="30" max="30" width="5.42578125" customWidth="1"/>
    <col min="31" max="31" width="5" customWidth="1"/>
    <col min="32" max="32" width="5.42578125" customWidth="1"/>
    <col min="33" max="33" width="4.85546875" customWidth="1"/>
    <col min="34" max="34" width="4.28515625" customWidth="1"/>
  </cols>
  <sheetData>
    <row r="1" spans="1:38" ht="18">
      <c r="A1" s="1118" t="s">
        <v>3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118"/>
      <c r="AA1" s="1118"/>
      <c r="AB1" s="1118"/>
      <c r="AC1" s="1118"/>
      <c r="AD1" s="1118"/>
      <c r="AE1" s="1118"/>
      <c r="AF1" s="1118"/>
      <c r="AG1" s="1118"/>
      <c r="AH1" s="1118"/>
    </row>
    <row r="2" spans="1:38" ht="18">
      <c r="A2" s="1118" t="s">
        <v>1586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  <c r="U2" s="1118"/>
      <c r="V2" s="1118"/>
      <c r="W2" s="1118"/>
      <c r="X2" s="1118"/>
      <c r="Y2" s="1118"/>
      <c r="Z2" s="1118"/>
      <c r="AA2" s="1118"/>
      <c r="AB2" s="1118"/>
      <c r="AC2" s="1118"/>
      <c r="AD2" s="1118"/>
      <c r="AE2" s="1118"/>
      <c r="AF2" s="1118"/>
      <c r="AG2" s="1118"/>
      <c r="AH2" s="1118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s="966" customFormat="1" ht="18">
      <c r="A6" s="964" t="s">
        <v>1608</v>
      </c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  <c r="AB6" s="965"/>
      <c r="AC6" s="965"/>
      <c r="AD6" s="965"/>
      <c r="AE6" s="965"/>
      <c r="AF6" s="965"/>
      <c r="AG6" s="965"/>
      <c r="AH6" s="965"/>
    </row>
    <row r="7" spans="1:38" s="966" customFormat="1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 s="966" customFormat="1">
      <c r="A8" s="1130" t="s">
        <v>129</v>
      </c>
      <c r="B8" s="1133" t="s">
        <v>1610</v>
      </c>
      <c r="C8" s="955" t="s">
        <v>1618</v>
      </c>
      <c r="D8" s="1283" t="s">
        <v>1619</v>
      </c>
      <c r="E8" s="1284"/>
      <c r="F8" s="1284"/>
      <c r="G8" s="1284"/>
      <c r="H8" s="1284"/>
      <c r="I8" s="1284"/>
      <c r="J8" s="1284"/>
      <c r="K8" s="1284"/>
      <c r="L8" s="1284"/>
      <c r="M8" s="1284"/>
      <c r="N8" s="1284"/>
      <c r="O8" s="1284"/>
      <c r="P8" s="1284"/>
      <c r="Q8" s="1284"/>
      <c r="R8" s="1284"/>
      <c r="S8" s="1284"/>
      <c r="T8" s="1284"/>
      <c r="U8" s="1284"/>
      <c r="V8" s="1284"/>
      <c r="W8" s="1284"/>
      <c r="X8" s="1284"/>
      <c r="Y8" s="1284"/>
      <c r="Z8" s="1284"/>
      <c r="AA8" s="1284"/>
      <c r="AB8" s="1284"/>
      <c r="AC8" s="1284"/>
      <c r="AD8" s="1284"/>
      <c r="AE8" s="1284"/>
      <c r="AF8" s="1284"/>
      <c r="AG8" s="1284"/>
      <c r="AH8" s="1285"/>
    </row>
    <row r="9" spans="1:38" ht="15" customHeight="1">
      <c r="A9" s="1131"/>
      <c r="B9" s="1134"/>
      <c r="C9" s="1141">
        <v>42186</v>
      </c>
      <c r="D9" s="894" t="s">
        <v>1614</v>
      </c>
      <c r="E9" s="894" t="s">
        <v>1615</v>
      </c>
      <c r="F9" s="954" t="s">
        <v>1616</v>
      </c>
      <c r="G9" s="954" t="s">
        <v>1617</v>
      </c>
      <c r="H9" s="894" t="s">
        <v>1611</v>
      </c>
      <c r="I9" s="894" t="s">
        <v>1612</v>
      </c>
      <c r="J9" s="894" t="s">
        <v>1613</v>
      </c>
      <c r="K9" s="894" t="s">
        <v>1614</v>
      </c>
      <c r="L9" s="894" t="s">
        <v>1615</v>
      </c>
      <c r="M9" s="954" t="s">
        <v>1616</v>
      </c>
      <c r="N9" s="954" t="s">
        <v>1617</v>
      </c>
      <c r="O9" s="894" t="s">
        <v>1611</v>
      </c>
      <c r="P9" s="894" t="s">
        <v>1612</v>
      </c>
      <c r="Q9" s="894" t="s">
        <v>1613</v>
      </c>
      <c r="R9" s="954" t="s">
        <v>1614</v>
      </c>
      <c r="S9" s="894" t="s">
        <v>1615</v>
      </c>
      <c r="T9" s="954" t="s">
        <v>1616</v>
      </c>
      <c r="U9" s="954" t="s">
        <v>1617</v>
      </c>
      <c r="V9" s="954" t="s">
        <v>1611</v>
      </c>
      <c r="W9" s="894" t="s">
        <v>1612</v>
      </c>
      <c r="X9" s="894" t="s">
        <v>1613</v>
      </c>
      <c r="Y9" s="894" t="s">
        <v>1614</v>
      </c>
      <c r="Z9" s="894" t="s">
        <v>1615</v>
      </c>
      <c r="AA9" s="954" t="s">
        <v>1616</v>
      </c>
      <c r="AB9" s="954" t="s">
        <v>1617</v>
      </c>
      <c r="AC9" s="894" t="s">
        <v>1611</v>
      </c>
      <c r="AD9" s="894" t="s">
        <v>1612</v>
      </c>
      <c r="AE9" s="894" t="s">
        <v>1613</v>
      </c>
      <c r="AF9" s="894" t="s">
        <v>1614</v>
      </c>
      <c r="AG9" s="894" t="s">
        <v>1615</v>
      </c>
      <c r="AH9" s="954" t="s">
        <v>1616</v>
      </c>
      <c r="AI9" s="893"/>
      <c r="AJ9" s="893"/>
      <c r="AK9" s="893"/>
      <c r="AL9" s="893"/>
    </row>
    <row r="10" spans="1:38" ht="15" customHeight="1">
      <c r="A10" s="1132"/>
      <c r="B10" s="1135"/>
      <c r="C10" s="1142"/>
      <c r="D10" s="895">
        <v>1</v>
      </c>
      <c r="E10" s="894">
        <v>2</v>
      </c>
      <c r="F10" s="954">
        <v>3</v>
      </c>
      <c r="G10" s="954">
        <v>4</v>
      </c>
      <c r="H10" s="894">
        <v>5</v>
      </c>
      <c r="I10" s="894">
        <v>6</v>
      </c>
      <c r="J10" s="894">
        <v>7</v>
      </c>
      <c r="K10" s="894">
        <v>8</v>
      </c>
      <c r="L10" s="894">
        <v>9</v>
      </c>
      <c r="M10" s="954">
        <v>10</v>
      </c>
      <c r="N10" s="954">
        <v>11</v>
      </c>
      <c r="O10" s="894">
        <v>12</v>
      </c>
      <c r="P10" s="894">
        <v>13</v>
      </c>
      <c r="Q10" s="894">
        <v>14</v>
      </c>
      <c r="R10" s="954">
        <v>15</v>
      </c>
      <c r="S10" s="894">
        <v>16</v>
      </c>
      <c r="T10" s="954">
        <v>17</v>
      </c>
      <c r="U10" s="954">
        <v>18</v>
      </c>
      <c r="V10" s="954">
        <v>19</v>
      </c>
      <c r="W10" s="894">
        <v>20</v>
      </c>
      <c r="X10" s="894">
        <v>21</v>
      </c>
      <c r="Y10" s="894">
        <v>22</v>
      </c>
      <c r="Z10" s="894">
        <v>23</v>
      </c>
      <c r="AA10" s="954">
        <v>24</v>
      </c>
      <c r="AB10" s="954">
        <v>25</v>
      </c>
      <c r="AC10" s="894">
        <v>26</v>
      </c>
      <c r="AD10" s="894">
        <v>27</v>
      </c>
      <c r="AE10" s="894">
        <v>28</v>
      </c>
      <c r="AF10" s="894">
        <v>29</v>
      </c>
      <c r="AG10" s="894">
        <v>30</v>
      </c>
      <c r="AH10" s="954">
        <v>31</v>
      </c>
      <c r="AI10" s="893"/>
      <c r="AJ10" s="893"/>
      <c r="AK10" s="893"/>
      <c r="AL10" s="893"/>
    </row>
    <row r="11" spans="1:38">
      <c r="A11" s="1114">
        <v>5</v>
      </c>
      <c r="B11" s="908" t="s">
        <v>1609</v>
      </c>
      <c r="C11" s="1127">
        <v>42186</v>
      </c>
      <c r="D11" s="911" t="s">
        <v>1649</v>
      </c>
      <c r="E11" s="900"/>
      <c r="F11" s="898"/>
      <c r="G11" s="898"/>
      <c r="H11" s="898"/>
      <c r="I11" s="898"/>
      <c r="J11" s="898"/>
      <c r="K11" s="898"/>
      <c r="L11" s="898"/>
      <c r="M11" s="898"/>
      <c r="N11" s="898"/>
      <c r="O11" s="898"/>
      <c r="P11" s="898"/>
      <c r="Q11" s="898"/>
      <c r="R11" s="898"/>
      <c r="S11" s="898"/>
      <c r="T11" s="898"/>
      <c r="U11" s="898"/>
      <c r="V11" s="898"/>
      <c r="W11" s="898"/>
      <c r="X11" s="898"/>
      <c r="Y11" s="898"/>
      <c r="Z11" s="898"/>
      <c r="AA11" s="898"/>
      <c r="AB11" s="898"/>
      <c r="AC11" s="898"/>
      <c r="AD11" s="898"/>
      <c r="AE11" s="898"/>
      <c r="AF11" s="898"/>
      <c r="AG11" s="898"/>
      <c r="AH11" s="898"/>
    </row>
    <row r="12" spans="1:38">
      <c r="A12" s="1115"/>
      <c r="B12" s="908" t="s">
        <v>1622</v>
      </c>
      <c r="C12" s="1128"/>
      <c r="D12" s="913"/>
      <c r="E12" s="911" t="s">
        <v>1649</v>
      </c>
      <c r="F12" s="898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898"/>
      <c r="U12" s="898"/>
      <c r="V12" s="898"/>
      <c r="W12" s="898"/>
      <c r="X12" s="898"/>
      <c r="Y12" s="898"/>
      <c r="Z12" s="898"/>
      <c r="AA12" s="898"/>
      <c r="AB12" s="898"/>
      <c r="AC12" s="898"/>
      <c r="AD12" s="898"/>
      <c r="AE12" s="898"/>
      <c r="AF12" s="898"/>
      <c r="AG12" s="898"/>
      <c r="AH12" s="898"/>
    </row>
    <row r="13" spans="1:38">
      <c r="A13" s="1115"/>
      <c r="B13" s="908" t="s">
        <v>1623</v>
      </c>
      <c r="C13" s="1128"/>
      <c r="D13" s="913"/>
      <c r="E13" s="900"/>
      <c r="F13" s="898"/>
      <c r="G13" s="900"/>
      <c r="H13" s="911" t="s">
        <v>1649</v>
      </c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898"/>
      <c r="U13" s="898"/>
      <c r="V13" s="898"/>
      <c r="W13" s="898"/>
      <c r="X13" s="898"/>
      <c r="Y13" s="898"/>
      <c r="Z13" s="898"/>
      <c r="AA13" s="898"/>
      <c r="AB13" s="898"/>
      <c r="AC13" s="898"/>
      <c r="AD13" s="898"/>
      <c r="AE13" s="898"/>
      <c r="AF13" s="898"/>
      <c r="AG13" s="898"/>
      <c r="AH13" s="898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07"/>
      <c r="E14" s="898"/>
      <c r="F14" s="898"/>
      <c r="G14" s="900"/>
      <c r="H14" s="900"/>
      <c r="I14" s="911" t="s">
        <v>1649</v>
      </c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898"/>
      <c r="U14" s="898"/>
      <c r="V14" s="898"/>
      <c r="W14" s="898"/>
      <c r="X14" s="898"/>
      <c r="Y14" s="898"/>
      <c r="Z14" s="898"/>
      <c r="AA14" s="898"/>
      <c r="AB14" s="898"/>
      <c r="AC14" s="898"/>
      <c r="AD14" s="898"/>
      <c r="AE14" s="898"/>
      <c r="AF14" s="898"/>
      <c r="AG14" s="898"/>
      <c r="AH14" s="898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07"/>
      <c r="E15" s="898"/>
      <c r="F15" s="899"/>
      <c r="G15" s="912"/>
      <c r="H15" s="912"/>
      <c r="I15" s="912"/>
      <c r="J15" s="911" t="s">
        <v>1649</v>
      </c>
      <c r="K15" s="900"/>
      <c r="L15" s="900"/>
      <c r="M15" s="900"/>
      <c r="N15" s="900"/>
      <c r="O15" s="900"/>
      <c r="P15" s="900"/>
      <c r="Q15" s="900"/>
      <c r="R15" s="900"/>
      <c r="S15" s="900"/>
      <c r="T15" s="898"/>
      <c r="U15" s="898"/>
      <c r="V15" s="898"/>
      <c r="W15" s="898"/>
      <c r="X15" s="898"/>
      <c r="Y15" s="898"/>
      <c r="Z15" s="898"/>
      <c r="AA15" s="898"/>
      <c r="AB15" s="898"/>
      <c r="AC15" s="898"/>
      <c r="AD15" s="898"/>
      <c r="AE15" s="898"/>
      <c r="AF15" s="898"/>
      <c r="AG15" s="898"/>
      <c r="AH15" s="898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07"/>
      <c r="E16" s="898"/>
      <c r="F16" s="898"/>
      <c r="G16" s="900"/>
      <c r="H16" s="900"/>
      <c r="I16" s="912"/>
      <c r="J16" s="913"/>
      <c r="K16" s="911" t="s">
        <v>1649</v>
      </c>
      <c r="L16" s="900"/>
      <c r="M16" s="900"/>
      <c r="N16" s="900"/>
      <c r="O16" s="900"/>
      <c r="P16" s="900"/>
      <c r="Q16" s="900"/>
      <c r="R16" s="900"/>
      <c r="S16" s="900"/>
      <c r="T16" s="898"/>
      <c r="U16" s="898"/>
      <c r="V16" s="898"/>
      <c r="W16" s="898"/>
      <c r="X16" s="898"/>
      <c r="Y16" s="898"/>
      <c r="Z16" s="898"/>
      <c r="AA16" s="898"/>
      <c r="AB16" s="898"/>
      <c r="AC16" s="898"/>
      <c r="AD16" s="898"/>
      <c r="AE16" s="898"/>
      <c r="AF16" s="898"/>
      <c r="AG16" s="898"/>
      <c r="AH16" s="898"/>
    </row>
    <row r="17" spans="1:34">
      <c r="A17" s="1115"/>
      <c r="B17" s="908" t="s">
        <v>1627</v>
      </c>
      <c r="C17" s="1128"/>
      <c r="D17" s="899"/>
      <c r="E17" s="899"/>
      <c r="F17" s="899"/>
      <c r="G17" s="912"/>
      <c r="H17" s="912"/>
      <c r="I17" s="912"/>
      <c r="J17" s="913"/>
      <c r="K17" s="900"/>
      <c r="L17" s="911" t="s">
        <v>1649</v>
      </c>
      <c r="M17" s="900"/>
      <c r="N17" s="900"/>
      <c r="O17" s="900"/>
      <c r="P17" s="900"/>
      <c r="Q17" s="900"/>
      <c r="R17" s="912"/>
      <c r="S17" s="912"/>
      <c r="T17" s="899"/>
      <c r="U17" s="899"/>
      <c r="V17" s="899"/>
      <c r="W17" s="899"/>
      <c r="X17" s="899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00"/>
      <c r="J18" s="913"/>
      <c r="K18" s="900"/>
      <c r="L18" s="900"/>
      <c r="M18" s="900"/>
      <c r="N18" s="900"/>
      <c r="O18" s="911" t="s">
        <v>1649</v>
      </c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899"/>
      <c r="E19" s="899"/>
      <c r="F19" s="899"/>
      <c r="G19" s="912"/>
      <c r="H19" s="912"/>
      <c r="I19" s="912"/>
      <c r="J19" s="912"/>
      <c r="K19" s="912"/>
      <c r="L19" s="912"/>
      <c r="M19" s="900"/>
      <c r="N19" s="900"/>
      <c r="O19" s="900"/>
      <c r="P19" s="911" t="s">
        <v>1649</v>
      </c>
      <c r="Q19" s="900"/>
      <c r="R19" s="912"/>
      <c r="S19" s="912"/>
      <c r="T19" s="899"/>
      <c r="U19" s="899"/>
      <c r="V19" s="899"/>
      <c r="W19" s="899"/>
      <c r="X19" s="899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899"/>
      <c r="E20" s="899"/>
      <c r="F20" s="899"/>
      <c r="G20" s="912"/>
      <c r="H20" s="912"/>
      <c r="I20" s="912"/>
      <c r="J20" s="912"/>
      <c r="K20" s="912"/>
      <c r="L20" s="912"/>
      <c r="M20" s="912"/>
      <c r="N20" s="912"/>
      <c r="O20" s="912"/>
      <c r="P20" s="912"/>
      <c r="Q20" s="911" t="s">
        <v>1649</v>
      </c>
      <c r="R20" s="912"/>
      <c r="S20" s="912"/>
      <c r="T20" s="898"/>
      <c r="U20" s="899"/>
      <c r="V20" s="899"/>
      <c r="W20" s="899"/>
      <c r="X20" s="900"/>
      <c r="Y20" s="912"/>
      <c r="Z20" s="900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899"/>
      <c r="E21" s="899"/>
      <c r="F21" s="899"/>
      <c r="G21" s="912"/>
      <c r="H21" s="912"/>
      <c r="I21" s="912"/>
      <c r="J21" s="912"/>
      <c r="K21" s="912"/>
      <c r="L21" s="912"/>
      <c r="M21" s="900"/>
      <c r="N21" s="900"/>
      <c r="O21" s="900"/>
      <c r="P21" s="912"/>
      <c r="Q21" s="912"/>
      <c r="R21" s="912"/>
      <c r="S21" s="912"/>
      <c r="T21" s="898"/>
      <c r="U21" s="898"/>
      <c r="V21" s="898"/>
      <c r="W21" s="899"/>
      <c r="X21" s="899"/>
      <c r="Y21" s="911" t="s">
        <v>1649</v>
      </c>
      <c r="Z21" s="900"/>
      <c r="AA21" s="912"/>
      <c r="AB21" s="912"/>
      <c r="AC21" s="900"/>
      <c r="AD21" s="900"/>
      <c r="AE21" s="912"/>
      <c r="AF21" s="912"/>
      <c r="AG21" s="900"/>
      <c r="AH21" s="900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2"/>
      <c r="Q22" s="912"/>
      <c r="R22" s="912"/>
      <c r="S22" s="912"/>
      <c r="T22" s="898"/>
      <c r="U22" s="898"/>
      <c r="V22" s="898"/>
      <c r="W22" s="900"/>
      <c r="X22" s="899"/>
      <c r="Y22" s="912"/>
      <c r="Z22" s="911" t="s">
        <v>1649</v>
      </c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899"/>
      <c r="N23" s="899"/>
      <c r="O23" s="899"/>
      <c r="P23" s="899"/>
      <c r="Q23" s="899"/>
      <c r="R23" s="899"/>
      <c r="S23" s="899"/>
      <c r="T23" s="898"/>
      <c r="U23" s="898"/>
      <c r="V23" s="898"/>
      <c r="W23" s="900"/>
      <c r="X23" s="899"/>
      <c r="Y23" s="912"/>
      <c r="Z23" s="900"/>
      <c r="AA23" s="900"/>
      <c r="AB23" s="900"/>
      <c r="AC23" s="911" t="s">
        <v>1649</v>
      </c>
      <c r="AD23" s="900"/>
      <c r="AE23" s="900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899"/>
      <c r="N24" s="899"/>
      <c r="O24" s="899"/>
      <c r="P24" s="899"/>
      <c r="Q24" s="899"/>
      <c r="R24" s="899"/>
      <c r="S24" s="899"/>
      <c r="T24" s="898"/>
      <c r="U24" s="898"/>
      <c r="V24" s="898"/>
      <c r="W24" s="900"/>
      <c r="X24" s="900"/>
      <c r="Y24" s="900"/>
      <c r="Z24" s="900"/>
      <c r="AA24" s="900"/>
      <c r="AB24" s="900"/>
      <c r="AC24" s="900"/>
      <c r="AD24" s="911" t="s">
        <v>1649</v>
      </c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899"/>
      <c r="N25" s="899"/>
      <c r="O25" s="899"/>
      <c r="P25" s="899"/>
      <c r="Q25" s="899"/>
      <c r="R25" s="899"/>
      <c r="S25" s="899"/>
      <c r="T25" s="898"/>
      <c r="U25" s="898"/>
      <c r="V25" s="898"/>
      <c r="W25" s="900"/>
      <c r="X25" s="900"/>
      <c r="Y25" s="900"/>
      <c r="Z25" s="900"/>
      <c r="AA25" s="900"/>
      <c r="AB25" s="900"/>
      <c r="AC25" s="900"/>
      <c r="AD25" s="900"/>
      <c r="AE25" s="911" t="s">
        <v>1649</v>
      </c>
      <c r="AF25" s="900"/>
      <c r="AG25" s="900"/>
      <c r="AH25" s="900"/>
    </row>
    <row r="26" spans="1:34">
      <c r="A26" s="1115"/>
      <c r="B26" s="908" t="s">
        <v>1646</v>
      </c>
      <c r="C26" s="1128"/>
      <c r="D26" s="900"/>
      <c r="E26" s="900"/>
      <c r="F26" s="900"/>
      <c r="G26" s="900"/>
      <c r="H26" s="900"/>
      <c r="I26" s="900"/>
      <c r="J26" s="900"/>
      <c r="K26" s="900"/>
      <c r="L26" s="900"/>
      <c r="M26" s="899"/>
      <c r="N26" s="899"/>
      <c r="O26" s="899"/>
      <c r="P26" s="899"/>
      <c r="Q26" s="899"/>
      <c r="R26" s="899"/>
      <c r="S26" s="899"/>
      <c r="T26" s="898"/>
      <c r="U26" s="898"/>
      <c r="V26" s="898"/>
      <c r="W26" s="900"/>
      <c r="X26" s="900"/>
      <c r="Y26" s="900"/>
      <c r="Z26" s="900"/>
      <c r="AA26" s="900"/>
      <c r="AB26" s="900"/>
      <c r="AC26" s="900"/>
      <c r="AD26" s="900"/>
      <c r="AE26" s="900"/>
      <c r="AF26" s="911" t="s">
        <v>1649</v>
      </c>
      <c r="AG26" s="900"/>
      <c r="AH26" s="912"/>
    </row>
    <row r="27" spans="1:34">
      <c r="A27" s="1116"/>
      <c r="B27" s="908" t="s">
        <v>1647</v>
      </c>
      <c r="C27" s="1129"/>
      <c r="D27" s="899"/>
      <c r="E27" s="899"/>
      <c r="F27" s="899"/>
      <c r="G27" s="899"/>
      <c r="H27" s="899"/>
      <c r="I27" s="899"/>
      <c r="J27" s="899"/>
      <c r="K27" s="899"/>
      <c r="L27" s="899"/>
      <c r="M27" s="899"/>
      <c r="N27" s="899"/>
      <c r="O27" s="899"/>
      <c r="P27" s="899"/>
      <c r="Q27" s="907"/>
      <c r="R27" s="898"/>
      <c r="S27" s="898"/>
      <c r="T27" s="898"/>
      <c r="U27" s="899"/>
      <c r="V27" s="898"/>
      <c r="W27" s="899"/>
      <c r="X27" s="899"/>
      <c r="Y27" s="912"/>
      <c r="Z27" s="912"/>
      <c r="AA27" s="912"/>
      <c r="AB27" s="912"/>
      <c r="AC27" s="912"/>
      <c r="AD27" s="912"/>
      <c r="AE27" s="912"/>
      <c r="AF27" s="912"/>
      <c r="AG27" s="911" t="s">
        <v>1649</v>
      </c>
      <c r="AH27" s="912"/>
    </row>
    <row r="28" spans="1:34">
      <c r="A28" s="1114"/>
      <c r="B28" s="1140"/>
      <c r="C28" s="1127">
        <v>42217</v>
      </c>
      <c r="D28" s="954" t="s">
        <v>1617</v>
      </c>
      <c r="E28" s="894" t="s">
        <v>1611</v>
      </c>
      <c r="F28" s="894" t="s">
        <v>1612</v>
      </c>
      <c r="G28" s="894" t="s">
        <v>1613</v>
      </c>
      <c r="H28" s="894" t="s">
        <v>1614</v>
      </c>
      <c r="I28" s="894" t="s">
        <v>1615</v>
      </c>
      <c r="J28" s="954" t="s">
        <v>1616</v>
      </c>
      <c r="K28" s="954" t="s">
        <v>1617</v>
      </c>
      <c r="L28" s="894" t="s">
        <v>1611</v>
      </c>
      <c r="M28" s="894" t="s">
        <v>1612</v>
      </c>
      <c r="N28" s="894" t="s">
        <v>1613</v>
      </c>
      <c r="O28" s="894" t="s">
        <v>1614</v>
      </c>
      <c r="P28" s="894" t="s">
        <v>1615</v>
      </c>
      <c r="Q28" s="954" t="s">
        <v>1616</v>
      </c>
      <c r="R28" s="954" t="s">
        <v>1617</v>
      </c>
      <c r="S28" s="894" t="s">
        <v>1611</v>
      </c>
      <c r="T28" s="894" t="s">
        <v>1612</v>
      </c>
      <c r="U28" s="894" t="s">
        <v>1613</v>
      </c>
      <c r="V28" s="894" t="s">
        <v>1614</v>
      </c>
      <c r="W28" s="894" t="s">
        <v>1615</v>
      </c>
      <c r="X28" s="954" t="s">
        <v>1616</v>
      </c>
      <c r="Y28" s="954" t="s">
        <v>1617</v>
      </c>
      <c r="Z28" s="894" t="s">
        <v>1611</v>
      </c>
      <c r="AA28" s="894" t="s">
        <v>1612</v>
      </c>
      <c r="AB28" s="894" t="s">
        <v>1613</v>
      </c>
      <c r="AC28" s="894" t="s">
        <v>1614</v>
      </c>
      <c r="AD28" s="894" t="s">
        <v>1615</v>
      </c>
      <c r="AE28" s="954" t="s">
        <v>1616</v>
      </c>
      <c r="AF28" s="954" t="s">
        <v>1617</v>
      </c>
      <c r="AG28" s="894" t="s">
        <v>1611</v>
      </c>
      <c r="AH28" s="894" t="s">
        <v>1612</v>
      </c>
    </row>
    <row r="29" spans="1:34">
      <c r="A29" s="1116"/>
      <c r="B29" s="1138"/>
      <c r="C29" s="1138"/>
      <c r="D29" s="968">
        <v>1</v>
      </c>
      <c r="E29" s="894">
        <v>2</v>
      </c>
      <c r="F29" s="894">
        <v>3</v>
      </c>
      <c r="G29" s="894">
        <v>4</v>
      </c>
      <c r="H29" s="894">
        <v>5</v>
      </c>
      <c r="I29" s="894">
        <v>6</v>
      </c>
      <c r="J29" s="954">
        <v>7</v>
      </c>
      <c r="K29" s="954">
        <v>8</v>
      </c>
      <c r="L29" s="894">
        <v>9</v>
      </c>
      <c r="M29" s="894">
        <v>10</v>
      </c>
      <c r="N29" s="894">
        <v>11</v>
      </c>
      <c r="O29" s="894">
        <v>12</v>
      </c>
      <c r="P29" s="894">
        <v>13</v>
      </c>
      <c r="Q29" s="954">
        <v>14</v>
      </c>
      <c r="R29" s="954">
        <v>15</v>
      </c>
      <c r="S29" s="894">
        <v>16</v>
      </c>
      <c r="T29" s="894">
        <v>17</v>
      </c>
      <c r="U29" s="894">
        <v>18</v>
      </c>
      <c r="V29" s="894">
        <v>19</v>
      </c>
      <c r="W29" s="894">
        <v>20</v>
      </c>
      <c r="X29" s="954">
        <v>21</v>
      </c>
      <c r="Y29" s="954">
        <v>22</v>
      </c>
      <c r="Z29" s="894">
        <v>23</v>
      </c>
      <c r="AA29" s="894">
        <v>24</v>
      </c>
      <c r="AB29" s="894">
        <v>25</v>
      </c>
      <c r="AC29" s="894">
        <v>26</v>
      </c>
      <c r="AD29" s="894">
        <v>27</v>
      </c>
      <c r="AE29" s="954">
        <v>28</v>
      </c>
      <c r="AF29" s="954">
        <v>29</v>
      </c>
      <c r="AG29" s="894">
        <v>30</v>
      </c>
      <c r="AH29" s="894">
        <v>31</v>
      </c>
    </row>
    <row r="30" spans="1:34">
      <c r="A30" s="1114">
        <v>6</v>
      </c>
      <c r="B30" s="908" t="s">
        <v>1609</v>
      </c>
      <c r="C30" s="1127">
        <v>42217</v>
      </c>
      <c r="D30" s="898"/>
      <c r="E30" s="911" t="s">
        <v>1650</v>
      </c>
      <c r="F30" s="900"/>
      <c r="G30" s="900"/>
      <c r="H30" s="900"/>
      <c r="I30" s="912"/>
      <c r="J30" s="912"/>
      <c r="K30" s="899"/>
      <c r="L30" s="899"/>
      <c r="M30" s="899"/>
      <c r="N30" s="899"/>
      <c r="O30" s="899"/>
      <c r="P30" s="899"/>
      <c r="Q30" s="899"/>
      <c r="R30" s="899"/>
      <c r="S30" s="899"/>
      <c r="T30" s="907"/>
      <c r="U30" s="899"/>
      <c r="V30" s="900"/>
      <c r="W30" s="899"/>
      <c r="X30" s="899"/>
      <c r="Y30" s="899"/>
      <c r="Z30" s="899"/>
      <c r="AA30" s="899"/>
      <c r="AB30" s="899"/>
      <c r="AC30" s="899"/>
      <c r="AD30" s="899"/>
      <c r="AE30" s="899"/>
      <c r="AF30" s="899"/>
      <c r="AG30" s="899"/>
      <c r="AH30" s="899"/>
    </row>
    <row r="31" spans="1:34">
      <c r="A31" s="1115"/>
      <c r="B31" s="908" t="s">
        <v>1622</v>
      </c>
      <c r="C31" s="1128"/>
      <c r="D31" s="898"/>
      <c r="E31" s="900"/>
      <c r="F31" s="911" t="s">
        <v>1650</v>
      </c>
      <c r="G31" s="900"/>
      <c r="H31" s="900"/>
      <c r="I31" s="912"/>
      <c r="J31" s="900"/>
      <c r="K31" s="898"/>
      <c r="L31" s="899"/>
      <c r="M31" s="899"/>
      <c r="N31" s="899"/>
      <c r="O31" s="899"/>
      <c r="P31" s="899"/>
      <c r="Q31" s="899"/>
      <c r="R31" s="899"/>
      <c r="S31" s="899"/>
      <c r="T31" s="907"/>
      <c r="U31" s="899"/>
      <c r="V31" s="900"/>
      <c r="W31" s="899"/>
      <c r="X31" s="899"/>
      <c r="Y31" s="899"/>
      <c r="Z31" s="899"/>
      <c r="AA31" s="899"/>
      <c r="AB31" s="899"/>
      <c r="AC31" s="899"/>
      <c r="AD31" s="899"/>
      <c r="AE31" s="899"/>
      <c r="AF31" s="899"/>
      <c r="AG31" s="899"/>
      <c r="AH31" s="899"/>
    </row>
    <row r="32" spans="1:34">
      <c r="A32" s="1115"/>
      <c r="B32" s="908" t="s">
        <v>1623</v>
      </c>
      <c r="C32" s="1128"/>
      <c r="D32" s="898"/>
      <c r="E32" s="900"/>
      <c r="F32" s="913"/>
      <c r="G32" s="911" t="s">
        <v>1650</v>
      </c>
      <c r="H32" s="900"/>
      <c r="I32" s="912"/>
      <c r="J32" s="900"/>
      <c r="K32" s="900"/>
      <c r="L32" s="912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899"/>
      <c r="X32" s="899"/>
      <c r="Y32" s="899"/>
      <c r="Z32" s="899"/>
      <c r="AA32" s="899"/>
      <c r="AB32" s="899"/>
      <c r="AC32" s="899"/>
      <c r="AD32" s="899"/>
      <c r="AE32" s="899"/>
      <c r="AF32" s="899"/>
      <c r="AG32" s="899"/>
      <c r="AH32" s="899"/>
    </row>
    <row r="33" spans="1:34">
      <c r="A33" s="1115"/>
      <c r="B33" s="908" t="s">
        <v>1624</v>
      </c>
      <c r="C33" s="1128"/>
      <c r="D33" s="898"/>
      <c r="E33" s="900"/>
      <c r="F33" s="913"/>
      <c r="G33" s="900"/>
      <c r="H33" s="911" t="s">
        <v>1650</v>
      </c>
      <c r="I33" s="912"/>
      <c r="J33" s="900"/>
      <c r="K33" s="900"/>
      <c r="L33" s="912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899"/>
      <c r="X33" s="899"/>
      <c r="Y33" s="912"/>
      <c r="Z33" s="912"/>
      <c r="AA33" s="912"/>
      <c r="AB33" s="912"/>
      <c r="AC33" s="912"/>
      <c r="AD33" s="912"/>
      <c r="AE33" s="912"/>
      <c r="AF33" s="912"/>
      <c r="AG33" s="912"/>
      <c r="AH33" s="899"/>
    </row>
    <row r="34" spans="1:34">
      <c r="A34" s="1115"/>
      <c r="B34" s="908" t="s">
        <v>1625</v>
      </c>
      <c r="C34" s="1128"/>
      <c r="D34" s="899"/>
      <c r="E34" s="912"/>
      <c r="F34" s="912"/>
      <c r="G34" s="913"/>
      <c r="H34" s="900"/>
      <c r="I34" s="911" t="s">
        <v>1650</v>
      </c>
      <c r="J34" s="900"/>
      <c r="K34" s="900"/>
      <c r="L34" s="900"/>
      <c r="M34" s="900"/>
      <c r="N34" s="900"/>
      <c r="O34" s="900"/>
      <c r="P34" s="900"/>
      <c r="Q34" s="912"/>
      <c r="R34" s="912"/>
      <c r="S34" s="912"/>
      <c r="T34" s="913"/>
      <c r="U34" s="912"/>
      <c r="V34" s="900"/>
      <c r="W34" s="899"/>
      <c r="X34" s="899"/>
      <c r="Y34" s="912"/>
      <c r="Z34" s="912"/>
      <c r="AA34" s="912"/>
      <c r="AB34" s="912"/>
      <c r="AC34" s="912"/>
      <c r="AD34" s="912"/>
      <c r="AE34" s="912"/>
      <c r="AF34" s="912"/>
      <c r="AG34" s="912"/>
      <c r="AH34" s="899"/>
    </row>
    <row r="35" spans="1:34">
      <c r="A35" s="1115"/>
      <c r="B35" s="908" t="s">
        <v>1626</v>
      </c>
      <c r="C35" s="1128"/>
      <c r="D35" s="899"/>
      <c r="E35" s="912"/>
      <c r="F35" s="912"/>
      <c r="G35" s="912"/>
      <c r="H35" s="912"/>
      <c r="I35" s="912"/>
      <c r="J35" s="900"/>
      <c r="K35" s="900"/>
      <c r="L35" s="911" t="s">
        <v>1650</v>
      </c>
      <c r="M35" s="912"/>
      <c r="N35" s="912"/>
      <c r="O35" s="912"/>
      <c r="P35" s="912"/>
      <c r="Q35" s="912"/>
      <c r="R35" s="912"/>
      <c r="S35" s="912"/>
      <c r="T35" s="913"/>
      <c r="U35" s="912"/>
      <c r="V35" s="900"/>
      <c r="W35" s="899"/>
      <c r="X35" s="899"/>
      <c r="Y35" s="912"/>
      <c r="Z35" s="912"/>
      <c r="AA35" s="912"/>
      <c r="AB35" s="912"/>
      <c r="AC35" s="912"/>
      <c r="AD35" s="912"/>
      <c r="AE35" s="912"/>
      <c r="AF35" s="912"/>
      <c r="AG35" s="912"/>
      <c r="AH35" s="899"/>
    </row>
    <row r="36" spans="1:34">
      <c r="A36" s="1115"/>
      <c r="B36" s="908" t="s">
        <v>1627</v>
      </c>
      <c r="C36" s="1128"/>
      <c r="D36" s="899"/>
      <c r="E36" s="899"/>
      <c r="F36" s="899"/>
      <c r="G36" s="899"/>
      <c r="H36" s="899"/>
      <c r="I36" s="899"/>
      <c r="J36" s="899"/>
      <c r="K36" s="900"/>
      <c r="L36" s="900"/>
      <c r="M36" s="911" t="s">
        <v>1650</v>
      </c>
      <c r="N36" s="900"/>
      <c r="O36" s="900"/>
      <c r="P36" s="912"/>
      <c r="Q36" s="900"/>
      <c r="R36" s="900"/>
      <c r="S36" s="912"/>
      <c r="T36" s="913"/>
      <c r="U36" s="912"/>
      <c r="V36" s="900"/>
      <c r="W36" s="899"/>
      <c r="X36" s="899"/>
      <c r="Y36" s="912"/>
      <c r="Z36" s="912"/>
      <c r="AA36" s="912"/>
      <c r="AB36" s="912"/>
      <c r="AC36" s="912"/>
      <c r="AD36" s="912"/>
      <c r="AE36" s="912"/>
      <c r="AF36" s="912"/>
      <c r="AG36" s="912"/>
      <c r="AH36" s="899"/>
    </row>
    <row r="37" spans="1:34">
      <c r="A37" s="1115"/>
      <c r="B37" s="908" t="s">
        <v>1628</v>
      </c>
      <c r="C37" s="1128"/>
      <c r="D37" s="899"/>
      <c r="E37" s="899"/>
      <c r="F37" s="899"/>
      <c r="G37" s="899"/>
      <c r="H37" s="899"/>
      <c r="I37" s="899"/>
      <c r="J37" s="899"/>
      <c r="K37" s="900"/>
      <c r="L37" s="900"/>
      <c r="M37" s="900"/>
      <c r="N37" s="911" t="s">
        <v>1650</v>
      </c>
      <c r="O37" s="900"/>
      <c r="P37" s="900"/>
      <c r="Q37" s="900"/>
      <c r="R37" s="900"/>
      <c r="S37" s="900"/>
      <c r="T37" s="913"/>
      <c r="U37" s="912"/>
      <c r="V37" s="900"/>
      <c r="W37" s="899"/>
      <c r="X37" s="899"/>
      <c r="Y37" s="912"/>
      <c r="Z37" s="912"/>
      <c r="AA37" s="912"/>
      <c r="AB37" s="912"/>
      <c r="AC37" s="912"/>
      <c r="AD37" s="912"/>
      <c r="AE37" s="912"/>
      <c r="AF37" s="912"/>
      <c r="AG37" s="912"/>
      <c r="AH37" s="899"/>
    </row>
    <row r="38" spans="1:34">
      <c r="A38" s="1115"/>
      <c r="B38" s="908" t="s">
        <v>1629</v>
      </c>
      <c r="C38" s="1128"/>
      <c r="D38" s="899"/>
      <c r="E38" s="899"/>
      <c r="F38" s="899"/>
      <c r="G38" s="899"/>
      <c r="H38" s="899"/>
      <c r="I38" s="899"/>
      <c r="J38" s="899"/>
      <c r="K38" s="900"/>
      <c r="L38" s="900"/>
      <c r="M38" s="900"/>
      <c r="N38" s="913"/>
      <c r="O38" s="911" t="s">
        <v>1650</v>
      </c>
      <c r="P38" s="900"/>
      <c r="Q38" s="900"/>
      <c r="R38" s="900"/>
      <c r="S38" s="912"/>
      <c r="T38" s="913"/>
      <c r="U38" s="912"/>
      <c r="V38" s="900"/>
      <c r="W38" s="899"/>
      <c r="X38" s="899"/>
      <c r="Y38" s="912"/>
      <c r="Z38" s="912"/>
      <c r="AA38" s="912"/>
      <c r="AB38" s="912"/>
      <c r="AC38" s="912"/>
      <c r="AD38" s="912"/>
      <c r="AE38" s="912"/>
      <c r="AF38" s="912"/>
      <c r="AG38" s="912"/>
      <c r="AH38" s="899"/>
    </row>
    <row r="39" spans="1:34">
      <c r="A39" s="1115"/>
      <c r="B39" s="908" t="s">
        <v>1630</v>
      </c>
      <c r="C39" s="1128"/>
      <c r="D39" s="899"/>
      <c r="E39" s="899"/>
      <c r="F39" s="899"/>
      <c r="G39" s="899"/>
      <c r="H39" s="899"/>
      <c r="I39" s="899"/>
      <c r="J39" s="899"/>
      <c r="K39" s="912"/>
      <c r="L39" s="900"/>
      <c r="M39" s="900"/>
      <c r="N39" s="913"/>
      <c r="O39" s="900"/>
      <c r="P39" s="911" t="s">
        <v>1650</v>
      </c>
      <c r="Q39" s="900"/>
      <c r="R39" s="900"/>
      <c r="S39" s="900"/>
      <c r="T39" s="900"/>
      <c r="U39" s="900"/>
      <c r="V39" s="900"/>
      <c r="W39" s="899"/>
      <c r="X39" s="899"/>
      <c r="Y39" s="912"/>
      <c r="Z39" s="912"/>
      <c r="AA39" s="912"/>
      <c r="AB39" s="912"/>
      <c r="AC39" s="912"/>
      <c r="AD39" s="912"/>
      <c r="AE39" s="912"/>
      <c r="AF39" s="912"/>
      <c r="AG39" s="912"/>
      <c r="AH39" s="899"/>
    </row>
    <row r="40" spans="1:34">
      <c r="A40" s="1115"/>
      <c r="B40" s="908" t="s">
        <v>1631</v>
      </c>
      <c r="C40" s="1128"/>
      <c r="D40" s="899"/>
      <c r="E40" s="899"/>
      <c r="F40" s="899"/>
      <c r="G40" s="899"/>
      <c r="H40" s="899"/>
      <c r="I40" s="899"/>
      <c r="J40" s="899"/>
      <c r="K40" s="912"/>
      <c r="L40" s="912"/>
      <c r="M40" s="912"/>
      <c r="N40" s="912"/>
      <c r="O40" s="912"/>
      <c r="P40" s="912"/>
      <c r="Q40" s="900"/>
      <c r="R40" s="912"/>
      <c r="S40" s="911" t="s">
        <v>1650</v>
      </c>
      <c r="T40" s="913"/>
      <c r="U40" s="912"/>
      <c r="V40" s="900"/>
      <c r="W40" s="899"/>
      <c r="X40" s="899"/>
      <c r="Y40" s="912"/>
      <c r="Z40" s="912"/>
      <c r="AA40" s="912"/>
      <c r="AB40" s="912"/>
      <c r="AC40" s="912"/>
      <c r="AD40" s="912"/>
      <c r="AE40" s="912"/>
      <c r="AF40" s="912"/>
      <c r="AG40" s="912"/>
      <c r="AH40" s="899"/>
    </row>
    <row r="41" spans="1:34">
      <c r="A41" s="1115"/>
      <c r="B41" s="908" t="s">
        <v>1632</v>
      </c>
      <c r="C41" s="1128"/>
      <c r="D41" s="899"/>
      <c r="E41" s="899"/>
      <c r="F41" s="899"/>
      <c r="G41" s="899"/>
      <c r="H41" s="899"/>
      <c r="I41" s="899"/>
      <c r="J41" s="899"/>
      <c r="K41" s="912"/>
      <c r="L41" s="912"/>
      <c r="M41" s="912"/>
      <c r="N41" s="912"/>
      <c r="O41" s="912"/>
      <c r="P41" s="912"/>
      <c r="Q41" s="912"/>
      <c r="R41" s="900"/>
      <c r="S41" s="900"/>
      <c r="T41" s="911" t="s">
        <v>1650</v>
      </c>
      <c r="U41" s="913"/>
      <c r="V41" s="907"/>
      <c r="W41" s="899"/>
      <c r="X41" s="899"/>
      <c r="Y41" s="912"/>
      <c r="Z41" s="912"/>
      <c r="AA41" s="912"/>
      <c r="AB41" s="912"/>
      <c r="AC41" s="912"/>
      <c r="AD41" s="912"/>
      <c r="AE41" s="912"/>
      <c r="AF41" s="912"/>
      <c r="AG41" s="912"/>
      <c r="AH41" s="899"/>
    </row>
    <row r="42" spans="1:34">
      <c r="A42" s="1115"/>
      <c r="B42" s="908" t="s">
        <v>1633</v>
      </c>
      <c r="C42" s="1128"/>
      <c r="D42" s="899"/>
      <c r="E42" s="899"/>
      <c r="F42" s="899"/>
      <c r="G42" s="899"/>
      <c r="H42" s="899"/>
      <c r="I42" s="899"/>
      <c r="J42" s="899"/>
      <c r="K42" s="912"/>
      <c r="L42" s="912"/>
      <c r="M42" s="912"/>
      <c r="N42" s="912"/>
      <c r="O42" s="912"/>
      <c r="P42" s="912"/>
      <c r="Q42" s="912"/>
      <c r="R42" s="900"/>
      <c r="S42" s="900"/>
      <c r="T42" s="900"/>
      <c r="U42" s="911" t="s">
        <v>1650</v>
      </c>
      <c r="V42" s="907"/>
      <c r="W42" s="899"/>
      <c r="X42" s="899"/>
      <c r="Y42" s="912"/>
      <c r="Z42" s="912"/>
      <c r="AA42" s="912"/>
      <c r="AB42" s="912"/>
      <c r="AC42" s="912"/>
      <c r="AD42" s="912"/>
      <c r="AE42" s="912"/>
      <c r="AF42" s="912"/>
      <c r="AG42" s="912"/>
      <c r="AH42" s="899"/>
    </row>
    <row r="43" spans="1:34">
      <c r="A43" s="1115"/>
      <c r="B43" s="908" t="s">
        <v>1644</v>
      </c>
      <c r="C43" s="1128"/>
      <c r="D43" s="899"/>
      <c r="E43" s="899"/>
      <c r="F43" s="899"/>
      <c r="G43" s="899"/>
      <c r="H43" s="899"/>
      <c r="I43" s="899"/>
      <c r="J43" s="899"/>
      <c r="K43" s="912"/>
      <c r="L43" s="912"/>
      <c r="M43" s="912"/>
      <c r="N43" s="912"/>
      <c r="O43" s="912"/>
      <c r="P43" s="912"/>
      <c r="Q43" s="912"/>
      <c r="R43" s="900"/>
      <c r="S43" s="900"/>
      <c r="T43" s="900"/>
      <c r="U43" s="913"/>
      <c r="V43" s="911" t="s">
        <v>1650</v>
      </c>
      <c r="W43" s="912"/>
      <c r="X43" s="899"/>
      <c r="Y43" s="912"/>
      <c r="Z43" s="912"/>
      <c r="AA43" s="912"/>
      <c r="AB43" s="912"/>
      <c r="AC43" s="912"/>
      <c r="AD43" s="912"/>
      <c r="AE43" s="912"/>
      <c r="AF43" s="912"/>
      <c r="AG43" s="912"/>
      <c r="AH43" s="899"/>
    </row>
    <row r="44" spans="1:34">
      <c r="A44" s="1115"/>
      <c r="B44" s="908" t="s">
        <v>1645</v>
      </c>
      <c r="C44" s="1128"/>
      <c r="D44" s="899"/>
      <c r="E44" s="899"/>
      <c r="F44" s="899"/>
      <c r="G44" s="899"/>
      <c r="H44" s="899"/>
      <c r="I44" s="899"/>
      <c r="J44" s="899"/>
      <c r="K44" s="912"/>
      <c r="L44" s="912"/>
      <c r="M44" s="912"/>
      <c r="N44" s="912"/>
      <c r="O44" s="912"/>
      <c r="P44" s="912"/>
      <c r="Q44" s="912"/>
      <c r="R44" s="900"/>
      <c r="S44" s="900"/>
      <c r="T44" s="900"/>
      <c r="U44" s="913"/>
      <c r="V44" s="912"/>
      <c r="W44" s="911" t="s">
        <v>1650</v>
      </c>
      <c r="X44" s="899"/>
      <c r="Y44" s="912"/>
      <c r="Z44" s="912"/>
      <c r="AA44" s="912"/>
      <c r="AB44" s="912"/>
      <c r="AC44" s="912"/>
      <c r="AD44" s="912"/>
      <c r="AE44" s="912"/>
      <c r="AF44" s="912"/>
      <c r="AG44" s="912"/>
      <c r="AH44" s="899"/>
    </row>
    <row r="45" spans="1:34">
      <c r="A45" s="1115"/>
      <c r="B45" s="908" t="s">
        <v>1646</v>
      </c>
      <c r="C45" s="1128"/>
      <c r="D45" s="899"/>
      <c r="E45" s="899"/>
      <c r="F45" s="899"/>
      <c r="G45" s="899"/>
      <c r="H45" s="899"/>
      <c r="I45" s="899"/>
      <c r="J45" s="899"/>
      <c r="K45" s="899"/>
      <c r="L45" s="899"/>
      <c r="M45" s="899"/>
      <c r="N45" s="899"/>
      <c r="O45" s="899"/>
      <c r="P45" s="899"/>
      <c r="Q45" s="899"/>
      <c r="R45" s="898"/>
      <c r="S45" s="898"/>
      <c r="T45" s="898"/>
      <c r="U45" s="907"/>
      <c r="V45" s="907"/>
      <c r="W45" s="900"/>
      <c r="X45" s="899"/>
      <c r="Y45" s="912"/>
      <c r="Z45" s="911" t="s">
        <v>1650</v>
      </c>
      <c r="AA45" s="912"/>
      <c r="AB45" s="912"/>
      <c r="AC45" s="912"/>
      <c r="AD45" s="900"/>
      <c r="AE45" s="912"/>
      <c r="AF45" s="912"/>
      <c r="AG45" s="912"/>
      <c r="AH45" s="899"/>
    </row>
    <row r="46" spans="1:34">
      <c r="A46" s="1116"/>
      <c r="B46" s="908" t="s">
        <v>1647</v>
      </c>
      <c r="C46" s="1129"/>
      <c r="D46" s="899"/>
      <c r="E46" s="899"/>
      <c r="F46" s="959"/>
      <c r="G46" s="899"/>
      <c r="H46" s="899"/>
      <c r="I46" s="899"/>
      <c r="J46" s="899"/>
      <c r="K46" s="899"/>
      <c r="L46" s="899"/>
      <c r="M46" s="899"/>
      <c r="N46" s="899"/>
      <c r="O46" s="899"/>
      <c r="P46" s="899"/>
      <c r="Q46" s="899"/>
      <c r="R46" s="899"/>
      <c r="S46" s="899"/>
      <c r="T46" s="899"/>
      <c r="U46" s="899"/>
      <c r="V46" s="899"/>
      <c r="W46" s="899"/>
      <c r="X46" s="899"/>
      <c r="Y46" s="899"/>
      <c r="Z46" s="899"/>
      <c r="AA46" s="911" t="s">
        <v>1650</v>
      </c>
      <c r="AB46" s="899"/>
      <c r="AC46" s="899"/>
      <c r="AD46" s="899"/>
      <c r="AE46" s="899"/>
      <c r="AF46" s="899"/>
      <c r="AG46" s="899"/>
      <c r="AH46" s="899"/>
    </row>
    <row r="47" spans="1:34">
      <c r="B47" s="247" t="s">
        <v>1686</v>
      </c>
      <c r="C47" s="896"/>
    </row>
    <row r="48" spans="1:34">
      <c r="B48" s="247"/>
      <c r="C48" s="896"/>
    </row>
    <row r="49" spans="1:38">
      <c r="B49" s="247"/>
      <c r="C49" s="896"/>
    </row>
    <row r="50" spans="1:38">
      <c r="B50" s="247"/>
      <c r="C50" s="896"/>
    </row>
    <row r="51" spans="1:38">
      <c r="B51" s="247"/>
      <c r="C51" s="896"/>
    </row>
    <row r="52" spans="1:38">
      <c r="B52" s="247"/>
      <c r="C52" s="896"/>
    </row>
    <row r="53" spans="1:38" ht="18">
      <c r="A53" s="1118" t="s">
        <v>3</v>
      </c>
      <c r="B53" s="1118"/>
      <c r="C53" s="1118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18"/>
      <c r="O53" s="1118"/>
      <c r="P53" s="1118"/>
      <c r="Q53" s="1118"/>
      <c r="R53" s="1118"/>
      <c r="S53" s="1118"/>
      <c r="T53" s="1118"/>
      <c r="U53" s="1118"/>
      <c r="V53" s="1118"/>
      <c r="W53" s="1118"/>
      <c r="X53" s="1118"/>
      <c r="Y53" s="1118"/>
      <c r="Z53" s="1118"/>
      <c r="AA53" s="1118"/>
      <c r="AB53" s="1118"/>
      <c r="AC53" s="1118"/>
      <c r="AD53" s="1118"/>
      <c r="AE53" s="1118"/>
      <c r="AF53" s="1118"/>
      <c r="AG53" s="1118"/>
      <c r="AH53" s="1118"/>
    </row>
    <row r="54" spans="1:38" ht="18">
      <c r="A54" s="1118" t="s">
        <v>1586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8" ht="18">
      <c r="A55" s="1118" t="s">
        <v>1666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8" ht="18">
      <c r="A56" s="1118" t="s">
        <v>1587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8" ht="18">
      <c r="A57" s="1118" t="s">
        <v>1667</v>
      </c>
      <c r="B57" s="1118"/>
      <c r="C57" s="1118"/>
      <c r="D57" s="1118"/>
      <c r="E57" s="1118"/>
      <c r="F57" s="1118"/>
      <c r="G57" s="1118"/>
      <c r="H57" s="1118"/>
      <c r="I57" s="1118"/>
      <c r="J57" s="1118"/>
      <c r="K57" s="1118"/>
      <c r="L57" s="1118"/>
      <c r="M57" s="1118"/>
      <c r="N57" s="1118"/>
      <c r="O57" s="1118"/>
      <c r="P57" s="1118"/>
      <c r="Q57" s="1118"/>
      <c r="R57" s="1118"/>
      <c r="S57" s="1118"/>
      <c r="T57" s="1118"/>
      <c r="U57" s="1118"/>
      <c r="V57" s="1118"/>
      <c r="W57" s="1118"/>
      <c r="X57" s="1118"/>
      <c r="Y57" s="1118"/>
      <c r="Z57" s="1118"/>
      <c r="AA57" s="1118"/>
      <c r="AB57" s="1118"/>
      <c r="AC57" s="1118"/>
      <c r="AD57" s="1118"/>
      <c r="AE57" s="1118"/>
      <c r="AF57" s="1118"/>
      <c r="AG57" s="1118"/>
      <c r="AH57" s="1118"/>
    </row>
    <row r="58" spans="1:38" ht="18">
      <c r="A58" s="915" t="s">
        <v>1608</v>
      </c>
      <c r="B58" s="890"/>
    </row>
    <row r="59" spans="1:38" s="966" customFormat="1" ht="18">
      <c r="A59" s="967" t="s">
        <v>1679</v>
      </c>
      <c r="B59" s="965"/>
      <c r="C59" s="965"/>
      <c r="D59" s="965"/>
      <c r="E59" s="965"/>
      <c r="F59" s="965"/>
      <c r="G59" s="965"/>
      <c r="H59" s="965"/>
      <c r="I59" s="965"/>
      <c r="J59" s="965"/>
      <c r="K59" s="965"/>
      <c r="L59" s="965"/>
      <c r="M59" s="965"/>
      <c r="N59" s="965"/>
      <c r="O59" s="965"/>
      <c r="P59" s="965"/>
      <c r="Q59" s="965"/>
      <c r="R59" s="965"/>
      <c r="S59" s="965"/>
      <c r="T59" s="965"/>
      <c r="U59" s="965"/>
      <c r="V59" s="965"/>
      <c r="W59" s="965"/>
      <c r="X59" s="965"/>
      <c r="Y59" s="965"/>
      <c r="Z59" s="965"/>
      <c r="AA59" s="965"/>
      <c r="AB59" s="965"/>
      <c r="AC59" s="965"/>
      <c r="AD59" s="965"/>
      <c r="AE59" s="965"/>
      <c r="AF59" s="965"/>
      <c r="AG59" s="965"/>
      <c r="AH59" s="965"/>
    </row>
    <row r="60" spans="1:38" s="966" customFormat="1">
      <c r="A60" s="1130" t="s">
        <v>129</v>
      </c>
      <c r="B60" s="1133" t="s">
        <v>1610</v>
      </c>
      <c r="C60" s="955" t="s">
        <v>1618</v>
      </c>
      <c r="D60" s="1283" t="s">
        <v>1619</v>
      </c>
      <c r="E60" s="1284"/>
      <c r="F60" s="1284"/>
      <c r="G60" s="1284"/>
      <c r="H60" s="1284"/>
      <c r="I60" s="1284"/>
      <c r="J60" s="1284"/>
      <c r="K60" s="1284"/>
      <c r="L60" s="1284"/>
      <c r="M60" s="1284"/>
      <c r="N60" s="1284"/>
      <c r="O60" s="1284"/>
      <c r="P60" s="1284"/>
      <c r="Q60" s="1284"/>
      <c r="R60" s="1284"/>
      <c r="S60" s="1284"/>
      <c r="T60" s="1284"/>
      <c r="U60" s="1284"/>
      <c r="V60" s="1284"/>
      <c r="W60" s="1284"/>
      <c r="X60" s="1284"/>
      <c r="Y60" s="1284"/>
      <c r="Z60" s="1284"/>
      <c r="AA60" s="1284"/>
      <c r="AB60" s="1284"/>
      <c r="AC60" s="1284"/>
      <c r="AD60" s="1284"/>
      <c r="AE60" s="1284"/>
      <c r="AF60" s="1284"/>
      <c r="AG60" s="1284"/>
      <c r="AH60" s="1285"/>
    </row>
    <row r="61" spans="1:38" ht="15" customHeight="1">
      <c r="A61" s="1131"/>
      <c r="B61" s="1134"/>
      <c r="C61" s="1141">
        <v>42186</v>
      </c>
      <c r="D61" s="894" t="s">
        <v>1614</v>
      </c>
      <c r="E61" s="894" t="s">
        <v>1615</v>
      </c>
      <c r="F61" s="954" t="s">
        <v>1616</v>
      </c>
      <c r="G61" s="954" t="s">
        <v>1617</v>
      </c>
      <c r="H61" s="894" t="s">
        <v>1611</v>
      </c>
      <c r="I61" s="894" t="s">
        <v>1612</v>
      </c>
      <c r="J61" s="894" t="s">
        <v>1613</v>
      </c>
      <c r="K61" s="894" t="s">
        <v>1614</v>
      </c>
      <c r="L61" s="894" t="s">
        <v>1615</v>
      </c>
      <c r="M61" s="954" t="s">
        <v>1616</v>
      </c>
      <c r="N61" s="954" t="s">
        <v>1617</v>
      </c>
      <c r="O61" s="894" t="s">
        <v>1611</v>
      </c>
      <c r="P61" s="894" t="s">
        <v>1612</v>
      </c>
      <c r="Q61" s="894" t="s">
        <v>1613</v>
      </c>
      <c r="R61" s="954" t="s">
        <v>1614</v>
      </c>
      <c r="S61" s="894" t="s">
        <v>1615</v>
      </c>
      <c r="T61" s="954" t="s">
        <v>1616</v>
      </c>
      <c r="U61" s="954" t="s">
        <v>1617</v>
      </c>
      <c r="V61" s="954" t="s">
        <v>1611</v>
      </c>
      <c r="W61" s="894" t="s">
        <v>1612</v>
      </c>
      <c r="X61" s="894" t="s">
        <v>1613</v>
      </c>
      <c r="Y61" s="894" t="s">
        <v>1614</v>
      </c>
      <c r="Z61" s="894" t="s">
        <v>1615</v>
      </c>
      <c r="AA61" s="954" t="s">
        <v>1616</v>
      </c>
      <c r="AB61" s="954" t="s">
        <v>1617</v>
      </c>
      <c r="AC61" s="894" t="s">
        <v>1611</v>
      </c>
      <c r="AD61" s="894" t="s">
        <v>1612</v>
      </c>
      <c r="AE61" s="894" t="s">
        <v>1613</v>
      </c>
      <c r="AF61" s="894" t="s">
        <v>1614</v>
      </c>
      <c r="AG61" s="894" t="s">
        <v>1615</v>
      </c>
      <c r="AH61" s="954" t="s">
        <v>1616</v>
      </c>
      <c r="AI61" s="893"/>
      <c r="AJ61" s="893"/>
      <c r="AK61" s="893"/>
      <c r="AL61" s="893"/>
    </row>
    <row r="62" spans="1:38" ht="15" customHeight="1">
      <c r="A62" s="1132"/>
      <c r="B62" s="1135"/>
      <c r="C62" s="1142"/>
      <c r="D62" s="895">
        <v>1</v>
      </c>
      <c r="E62" s="894">
        <v>2</v>
      </c>
      <c r="F62" s="954">
        <v>3</v>
      </c>
      <c r="G62" s="954">
        <v>4</v>
      </c>
      <c r="H62" s="894">
        <v>5</v>
      </c>
      <c r="I62" s="894">
        <v>6</v>
      </c>
      <c r="J62" s="894">
        <v>7</v>
      </c>
      <c r="K62" s="894">
        <v>8</v>
      </c>
      <c r="L62" s="894">
        <v>9</v>
      </c>
      <c r="M62" s="954">
        <v>10</v>
      </c>
      <c r="N62" s="954">
        <v>11</v>
      </c>
      <c r="O62" s="894">
        <v>12</v>
      </c>
      <c r="P62" s="894">
        <v>13</v>
      </c>
      <c r="Q62" s="894">
        <v>14</v>
      </c>
      <c r="R62" s="954">
        <v>15</v>
      </c>
      <c r="S62" s="894">
        <v>16</v>
      </c>
      <c r="T62" s="954">
        <v>17</v>
      </c>
      <c r="U62" s="954">
        <v>18</v>
      </c>
      <c r="V62" s="954">
        <v>19</v>
      </c>
      <c r="W62" s="894">
        <v>20</v>
      </c>
      <c r="X62" s="894">
        <v>21</v>
      </c>
      <c r="Y62" s="894">
        <v>22</v>
      </c>
      <c r="Z62" s="894">
        <v>23</v>
      </c>
      <c r="AA62" s="954">
        <v>24</v>
      </c>
      <c r="AB62" s="954">
        <v>25</v>
      </c>
      <c r="AC62" s="894">
        <v>26</v>
      </c>
      <c r="AD62" s="894">
        <v>27</v>
      </c>
      <c r="AE62" s="894">
        <v>28</v>
      </c>
      <c r="AF62" s="894">
        <v>29</v>
      </c>
      <c r="AG62" s="894">
        <v>30</v>
      </c>
      <c r="AH62" s="954">
        <v>31</v>
      </c>
      <c r="AI62" s="893"/>
      <c r="AJ62" s="893"/>
      <c r="AK62" s="893"/>
      <c r="AL62" s="893"/>
    </row>
    <row r="63" spans="1:38">
      <c r="A63" s="1114">
        <v>5</v>
      </c>
      <c r="B63" s="908" t="s">
        <v>1609</v>
      </c>
      <c r="C63" s="1127">
        <v>42186</v>
      </c>
      <c r="D63" s="911" t="s">
        <v>1649</v>
      </c>
      <c r="E63" s="900"/>
      <c r="F63" s="898"/>
      <c r="G63" s="898"/>
      <c r="H63" s="898"/>
      <c r="I63" s="898"/>
      <c r="J63" s="898"/>
      <c r="K63" s="898"/>
      <c r="L63" s="898"/>
      <c r="M63" s="898"/>
      <c r="N63" s="898"/>
      <c r="O63" s="898"/>
      <c r="P63" s="898"/>
      <c r="Q63" s="898"/>
      <c r="R63" s="898"/>
      <c r="S63" s="898"/>
      <c r="T63" s="898"/>
      <c r="U63" s="898"/>
      <c r="V63" s="898"/>
      <c r="W63" s="898"/>
      <c r="X63" s="898"/>
      <c r="Y63" s="898"/>
      <c r="Z63" s="898"/>
      <c r="AA63" s="898"/>
      <c r="AB63" s="898"/>
      <c r="AC63" s="898"/>
      <c r="AD63" s="898"/>
      <c r="AE63" s="898"/>
      <c r="AF63" s="898"/>
      <c r="AG63" s="898"/>
      <c r="AH63" s="898"/>
    </row>
    <row r="64" spans="1:38">
      <c r="A64" s="1115"/>
      <c r="B64" s="908" t="s">
        <v>1622</v>
      </c>
      <c r="C64" s="1128"/>
      <c r="D64" s="913"/>
      <c r="E64" s="911" t="s">
        <v>1649</v>
      </c>
      <c r="F64" s="898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898"/>
      <c r="U64" s="898"/>
      <c r="V64" s="898"/>
      <c r="W64" s="898"/>
      <c r="X64" s="898"/>
      <c r="Y64" s="898"/>
      <c r="Z64" s="898"/>
      <c r="AA64" s="898"/>
      <c r="AB64" s="898"/>
      <c r="AC64" s="898"/>
      <c r="AD64" s="898"/>
      <c r="AE64" s="898"/>
      <c r="AF64" s="898"/>
      <c r="AG64" s="898"/>
      <c r="AH64" s="898"/>
    </row>
    <row r="65" spans="1:38">
      <c r="A65" s="1115"/>
      <c r="B65" s="908" t="s">
        <v>1623</v>
      </c>
      <c r="C65" s="1128"/>
      <c r="D65" s="913"/>
      <c r="E65" s="900"/>
      <c r="F65" s="898"/>
      <c r="G65" s="900"/>
      <c r="H65" s="911" t="s">
        <v>1649</v>
      </c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898"/>
      <c r="U65" s="898"/>
      <c r="V65" s="898"/>
      <c r="W65" s="898"/>
      <c r="X65" s="898"/>
      <c r="Y65" s="898"/>
      <c r="Z65" s="898"/>
      <c r="AA65" s="898"/>
      <c r="AB65" s="898"/>
      <c r="AC65" s="898"/>
      <c r="AD65" s="898"/>
      <c r="AE65" s="898"/>
      <c r="AF65" s="898"/>
      <c r="AG65" s="898"/>
      <c r="AH65" s="898"/>
      <c r="AI65" s="661"/>
      <c r="AJ65" s="661"/>
      <c r="AK65" s="661"/>
      <c r="AL65" s="661"/>
    </row>
    <row r="66" spans="1:38">
      <c r="A66" s="1115"/>
      <c r="B66" s="908" t="s">
        <v>1624</v>
      </c>
      <c r="C66" s="1128"/>
      <c r="D66" s="907"/>
      <c r="E66" s="898"/>
      <c r="F66" s="898"/>
      <c r="G66" s="900"/>
      <c r="H66" s="900"/>
      <c r="I66" s="911" t="s">
        <v>1649</v>
      </c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898"/>
      <c r="U66" s="898"/>
      <c r="V66" s="898"/>
      <c r="W66" s="898"/>
      <c r="X66" s="898"/>
      <c r="Y66" s="898"/>
      <c r="Z66" s="898"/>
      <c r="AA66" s="898"/>
      <c r="AB66" s="898"/>
      <c r="AC66" s="898"/>
      <c r="AD66" s="898"/>
      <c r="AE66" s="898"/>
      <c r="AF66" s="898"/>
      <c r="AG66" s="898"/>
      <c r="AH66" s="898"/>
      <c r="AI66" s="661"/>
      <c r="AJ66" s="661"/>
      <c r="AK66" s="661"/>
      <c r="AL66" s="661"/>
    </row>
    <row r="67" spans="1:38">
      <c r="A67" s="1115"/>
      <c r="B67" s="908" t="s">
        <v>1625</v>
      </c>
      <c r="C67" s="1128"/>
      <c r="D67" s="907"/>
      <c r="E67" s="898"/>
      <c r="F67" s="899"/>
      <c r="G67" s="912"/>
      <c r="H67" s="912"/>
      <c r="I67" s="912"/>
      <c r="J67" s="911" t="s">
        <v>1649</v>
      </c>
      <c r="K67" s="900"/>
      <c r="L67" s="900"/>
      <c r="M67" s="900"/>
      <c r="N67" s="900"/>
      <c r="O67" s="900"/>
      <c r="P67" s="900"/>
      <c r="Q67" s="900"/>
      <c r="R67" s="900"/>
      <c r="S67" s="900"/>
      <c r="T67" s="898"/>
      <c r="U67" s="898"/>
      <c r="V67" s="898"/>
      <c r="W67" s="898"/>
      <c r="X67" s="898"/>
      <c r="Y67" s="898"/>
      <c r="Z67" s="898"/>
      <c r="AA67" s="898"/>
      <c r="AB67" s="898"/>
      <c r="AC67" s="898"/>
      <c r="AD67" s="898"/>
      <c r="AE67" s="898"/>
      <c r="AF67" s="898"/>
      <c r="AG67" s="898"/>
      <c r="AH67" s="898"/>
      <c r="AI67" s="661"/>
      <c r="AJ67" s="661"/>
      <c r="AK67" s="661"/>
      <c r="AL67" s="661"/>
    </row>
    <row r="68" spans="1:38">
      <c r="A68" s="1115"/>
      <c r="B68" s="908" t="s">
        <v>1626</v>
      </c>
      <c r="C68" s="1128"/>
      <c r="D68" s="907"/>
      <c r="E68" s="898"/>
      <c r="F68" s="898"/>
      <c r="G68" s="900"/>
      <c r="H68" s="900"/>
      <c r="I68" s="912"/>
      <c r="J68" s="913"/>
      <c r="K68" s="911" t="s">
        <v>1649</v>
      </c>
      <c r="L68" s="900"/>
      <c r="M68" s="900"/>
      <c r="N68" s="900"/>
      <c r="O68" s="900"/>
      <c r="P68" s="900"/>
      <c r="Q68" s="900"/>
      <c r="R68" s="900"/>
      <c r="S68" s="900"/>
      <c r="T68" s="898"/>
      <c r="U68" s="898"/>
      <c r="V68" s="898"/>
      <c r="W68" s="898"/>
      <c r="X68" s="898"/>
      <c r="Y68" s="898"/>
      <c r="Z68" s="898"/>
      <c r="AA68" s="898"/>
      <c r="AB68" s="898"/>
      <c r="AC68" s="898"/>
      <c r="AD68" s="898"/>
      <c r="AE68" s="898"/>
      <c r="AF68" s="898"/>
      <c r="AG68" s="898"/>
      <c r="AH68" s="898"/>
    </row>
    <row r="69" spans="1:38">
      <c r="A69" s="1115"/>
      <c r="B69" s="908" t="s">
        <v>1627</v>
      </c>
      <c r="C69" s="1128"/>
      <c r="D69" s="899"/>
      <c r="E69" s="899"/>
      <c r="F69" s="899"/>
      <c r="G69" s="912"/>
      <c r="H69" s="912"/>
      <c r="I69" s="912"/>
      <c r="J69" s="913"/>
      <c r="K69" s="900"/>
      <c r="L69" s="911" t="s">
        <v>1649</v>
      </c>
      <c r="M69" s="900"/>
      <c r="N69" s="900"/>
      <c r="O69" s="900"/>
      <c r="P69" s="900"/>
      <c r="Q69" s="900"/>
      <c r="R69" s="912"/>
      <c r="S69" s="912"/>
      <c r="T69" s="899"/>
      <c r="U69" s="899"/>
      <c r="V69" s="899"/>
      <c r="W69" s="899"/>
      <c r="X69" s="899"/>
      <c r="Y69" s="912"/>
      <c r="Z69" s="912"/>
      <c r="AA69" s="912"/>
      <c r="AB69" s="912"/>
      <c r="AC69" s="912"/>
      <c r="AD69" s="912"/>
      <c r="AE69" s="912"/>
      <c r="AF69" s="912"/>
      <c r="AG69" s="912"/>
      <c r="AH69" s="912"/>
    </row>
    <row r="70" spans="1:38">
      <c r="A70" s="1115"/>
      <c r="B70" s="908" t="s">
        <v>1628</v>
      </c>
      <c r="C70" s="1128"/>
      <c r="D70" s="900"/>
      <c r="E70" s="900"/>
      <c r="F70" s="900"/>
      <c r="G70" s="900"/>
      <c r="H70" s="900"/>
      <c r="I70" s="900"/>
      <c r="J70" s="913"/>
      <c r="K70" s="900"/>
      <c r="L70" s="900"/>
      <c r="M70" s="900"/>
      <c r="N70" s="900"/>
      <c r="O70" s="911" t="s">
        <v>1649</v>
      </c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900"/>
      <c r="AF70" s="900"/>
      <c r="AG70" s="900"/>
      <c r="AH70" s="900"/>
    </row>
    <row r="71" spans="1:38">
      <c r="A71" s="1115"/>
      <c r="B71" s="908" t="s">
        <v>1629</v>
      </c>
      <c r="C71" s="1128"/>
      <c r="D71" s="899"/>
      <c r="E71" s="899"/>
      <c r="F71" s="899"/>
      <c r="G71" s="912"/>
      <c r="H71" s="912"/>
      <c r="I71" s="912"/>
      <c r="J71" s="912"/>
      <c r="K71" s="912"/>
      <c r="L71" s="912"/>
      <c r="M71" s="900"/>
      <c r="N71" s="900"/>
      <c r="O71" s="900"/>
      <c r="P71" s="911" t="s">
        <v>1649</v>
      </c>
      <c r="Q71" s="900"/>
      <c r="R71" s="912"/>
      <c r="S71" s="912"/>
      <c r="T71" s="899"/>
      <c r="U71" s="899"/>
      <c r="V71" s="899"/>
      <c r="W71" s="899"/>
      <c r="X71" s="899"/>
      <c r="Y71" s="912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8">
      <c r="A72" s="1115"/>
      <c r="B72" s="908" t="s">
        <v>1630</v>
      </c>
      <c r="C72" s="1128"/>
      <c r="D72" s="899"/>
      <c r="E72" s="899"/>
      <c r="F72" s="899"/>
      <c r="G72" s="912"/>
      <c r="H72" s="912"/>
      <c r="I72" s="912"/>
      <c r="J72" s="912"/>
      <c r="K72" s="912"/>
      <c r="L72" s="912"/>
      <c r="M72" s="912"/>
      <c r="N72" s="912"/>
      <c r="O72" s="912"/>
      <c r="P72" s="912"/>
      <c r="Q72" s="911" t="s">
        <v>1649</v>
      </c>
      <c r="R72" s="912"/>
      <c r="S72" s="912"/>
      <c r="T72" s="898"/>
      <c r="U72" s="899"/>
      <c r="V72" s="899"/>
      <c r="W72" s="899"/>
      <c r="X72" s="900"/>
      <c r="Y72" s="912"/>
      <c r="Z72" s="900"/>
      <c r="AA72" s="912"/>
      <c r="AB72" s="912"/>
      <c r="AC72" s="912"/>
      <c r="AD72" s="912"/>
      <c r="AE72" s="912"/>
      <c r="AF72" s="912"/>
      <c r="AG72" s="912"/>
      <c r="AH72" s="912"/>
    </row>
    <row r="73" spans="1:38">
      <c r="A73" s="1115"/>
      <c r="B73" s="908" t="s">
        <v>1631</v>
      </c>
      <c r="C73" s="1128"/>
      <c r="D73" s="899"/>
      <c r="E73" s="899"/>
      <c r="F73" s="899"/>
      <c r="G73" s="912"/>
      <c r="H73" s="912"/>
      <c r="I73" s="912"/>
      <c r="J73" s="912"/>
      <c r="K73" s="912"/>
      <c r="L73" s="912"/>
      <c r="M73" s="900"/>
      <c r="N73" s="900"/>
      <c r="O73" s="900"/>
      <c r="P73" s="912"/>
      <c r="Q73" s="912"/>
      <c r="R73" s="912"/>
      <c r="S73" s="912"/>
      <c r="T73" s="898"/>
      <c r="U73" s="898"/>
      <c r="V73" s="898"/>
      <c r="W73" s="899"/>
      <c r="X73" s="899"/>
      <c r="Y73" s="911" t="s">
        <v>1649</v>
      </c>
      <c r="Z73" s="900"/>
      <c r="AA73" s="912"/>
      <c r="AB73" s="912"/>
      <c r="AC73" s="900"/>
      <c r="AD73" s="900"/>
      <c r="AE73" s="912"/>
      <c r="AF73" s="912"/>
      <c r="AG73" s="900"/>
      <c r="AH73" s="900"/>
    </row>
    <row r="74" spans="1:38">
      <c r="A74" s="1115"/>
      <c r="B74" s="908" t="s">
        <v>1632</v>
      </c>
      <c r="C74" s="1128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2"/>
      <c r="Q74" s="912"/>
      <c r="R74" s="912"/>
      <c r="S74" s="912"/>
      <c r="T74" s="898"/>
      <c r="U74" s="898"/>
      <c r="V74" s="898"/>
      <c r="W74" s="900"/>
      <c r="X74" s="899"/>
      <c r="Y74" s="912"/>
      <c r="Z74" s="911" t="s">
        <v>1649</v>
      </c>
      <c r="AA74" s="900"/>
      <c r="AB74" s="900"/>
      <c r="AC74" s="900"/>
      <c r="AD74" s="900"/>
      <c r="AE74" s="900"/>
      <c r="AF74" s="900"/>
      <c r="AG74" s="900"/>
      <c r="AH74" s="900"/>
    </row>
    <row r="75" spans="1:38">
      <c r="A75" s="1115"/>
      <c r="B75" s="908" t="s">
        <v>1633</v>
      </c>
      <c r="C75" s="1128"/>
      <c r="D75" s="900"/>
      <c r="E75" s="900"/>
      <c r="F75" s="900"/>
      <c r="G75" s="900"/>
      <c r="H75" s="900"/>
      <c r="I75" s="900"/>
      <c r="J75" s="900"/>
      <c r="K75" s="900"/>
      <c r="L75" s="900"/>
      <c r="M75" s="899"/>
      <c r="N75" s="899"/>
      <c r="O75" s="899"/>
      <c r="P75" s="899"/>
      <c r="Q75" s="899"/>
      <c r="R75" s="899"/>
      <c r="S75" s="899"/>
      <c r="T75" s="898"/>
      <c r="U75" s="898"/>
      <c r="V75" s="898"/>
      <c r="W75" s="900"/>
      <c r="X75" s="899"/>
      <c r="Y75" s="912"/>
      <c r="Z75" s="900"/>
      <c r="AA75" s="900"/>
      <c r="AB75" s="900"/>
      <c r="AC75" s="911" t="s">
        <v>1649</v>
      </c>
      <c r="AD75" s="900"/>
      <c r="AE75" s="900"/>
      <c r="AF75" s="900"/>
      <c r="AG75" s="900"/>
      <c r="AH75" s="900"/>
    </row>
    <row r="76" spans="1:38">
      <c r="A76" s="1115"/>
      <c r="B76" s="908" t="s">
        <v>1644</v>
      </c>
      <c r="C76" s="1128"/>
      <c r="D76" s="900"/>
      <c r="E76" s="900"/>
      <c r="F76" s="900"/>
      <c r="G76" s="900"/>
      <c r="H76" s="900"/>
      <c r="I76" s="900"/>
      <c r="J76" s="900"/>
      <c r="K76" s="900"/>
      <c r="L76" s="900"/>
      <c r="M76" s="899"/>
      <c r="N76" s="899"/>
      <c r="O76" s="899"/>
      <c r="P76" s="899"/>
      <c r="Q76" s="899"/>
      <c r="R76" s="899"/>
      <c r="S76" s="899"/>
      <c r="T76" s="898"/>
      <c r="U76" s="898"/>
      <c r="V76" s="898"/>
      <c r="W76" s="900"/>
      <c r="X76" s="900"/>
      <c r="Y76" s="900"/>
      <c r="Z76" s="900"/>
      <c r="AA76" s="900"/>
      <c r="AB76" s="900"/>
      <c r="AC76" s="900"/>
      <c r="AD76" s="911" t="s">
        <v>1649</v>
      </c>
      <c r="AE76" s="900"/>
      <c r="AF76" s="900"/>
      <c r="AG76" s="900"/>
      <c r="AH76" s="900"/>
    </row>
    <row r="77" spans="1:38">
      <c r="A77" s="1115"/>
      <c r="B77" s="908" t="s">
        <v>1645</v>
      </c>
      <c r="C77" s="1128"/>
      <c r="D77" s="900"/>
      <c r="E77" s="900"/>
      <c r="F77" s="900"/>
      <c r="G77" s="900"/>
      <c r="H77" s="900"/>
      <c r="I77" s="900"/>
      <c r="J77" s="900"/>
      <c r="K77" s="900"/>
      <c r="L77" s="900"/>
      <c r="M77" s="899"/>
      <c r="N77" s="899"/>
      <c r="O77" s="899"/>
      <c r="P77" s="899"/>
      <c r="Q77" s="899"/>
      <c r="R77" s="899"/>
      <c r="S77" s="899"/>
      <c r="T77" s="898"/>
      <c r="U77" s="898"/>
      <c r="V77" s="898"/>
      <c r="W77" s="900"/>
      <c r="X77" s="900"/>
      <c r="Y77" s="900"/>
      <c r="Z77" s="900"/>
      <c r="AA77" s="900"/>
      <c r="AB77" s="900"/>
      <c r="AC77" s="900"/>
      <c r="AD77" s="900"/>
      <c r="AE77" s="911" t="s">
        <v>1649</v>
      </c>
      <c r="AF77" s="900"/>
      <c r="AG77" s="900"/>
      <c r="AH77" s="900"/>
    </row>
    <row r="78" spans="1:38">
      <c r="A78" s="1115"/>
      <c r="B78" s="908" t="s">
        <v>1646</v>
      </c>
      <c r="C78" s="1128"/>
      <c r="D78" s="900"/>
      <c r="E78" s="900"/>
      <c r="F78" s="900"/>
      <c r="G78" s="900"/>
      <c r="H78" s="900"/>
      <c r="I78" s="900"/>
      <c r="J78" s="900"/>
      <c r="K78" s="900"/>
      <c r="L78" s="900"/>
      <c r="M78" s="899"/>
      <c r="N78" s="899"/>
      <c r="O78" s="899"/>
      <c r="P78" s="899"/>
      <c r="Q78" s="899"/>
      <c r="R78" s="899"/>
      <c r="S78" s="899"/>
      <c r="T78" s="898"/>
      <c r="U78" s="898"/>
      <c r="V78" s="898"/>
      <c r="W78" s="900"/>
      <c r="X78" s="900"/>
      <c r="Y78" s="900"/>
      <c r="Z78" s="900"/>
      <c r="AA78" s="900"/>
      <c r="AB78" s="900"/>
      <c r="AC78" s="900"/>
      <c r="AD78" s="900"/>
      <c r="AE78" s="900"/>
      <c r="AF78" s="911" t="s">
        <v>1649</v>
      </c>
      <c r="AG78" s="900"/>
      <c r="AH78" s="912"/>
    </row>
    <row r="79" spans="1:38">
      <c r="A79" s="1116"/>
      <c r="B79" s="908" t="s">
        <v>1647</v>
      </c>
      <c r="C79" s="1129"/>
      <c r="D79" s="899"/>
      <c r="E79" s="899"/>
      <c r="F79" s="899"/>
      <c r="G79" s="899"/>
      <c r="H79" s="899"/>
      <c r="I79" s="899"/>
      <c r="J79" s="899"/>
      <c r="K79" s="899"/>
      <c r="L79" s="899"/>
      <c r="M79" s="899"/>
      <c r="N79" s="899"/>
      <c r="O79" s="899"/>
      <c r="P79" s="899"/>
      <c r="Q79" s="907"/>
      <c r="R79" s="898"/>
      <c r="S79" s="898"/>
      <c r="T79" s="898"/>
      <c r="U79" s="899"/>
      <c r="V79" s="898"/>
      <c r="W79" s="899"/>
      <c r="X79" s="899"/>
      <c r="Y79" s="912"/>
      <c r="Z79" s="912"/>
      <c r="AA79" s="912"/>
      <c r="AB79" s="912"/>
      <c r="AC79" s="912"/>
      <c r="AD79" s="912"/>
      <c r="AE79" s="912"/>
      <c r="AF79" s="912"/>
      <c r="AG79" s="911" t="s">
        <v>1649</v>
      </c>
      <c r="AH79" s="912"/>
    </row>
    <row r="80" spans="1:38">
      <c r="A80" s="1114"/>
      <c r="B80" s="1140"/>
      <c r="C80" s="1127">
        <v>42217</v>
      </c>
      <c r="D80" s="954" t="s">
        <v>1617</v>
      </c>
      <c r="E80" s="894" t="s">
        <v>1611</v>
      </c>
      <c r="F80" s="894" t="s">
        <v>1612</v>
      </c>
      <c r="G80" s="894" t="s">
        <v>1613</v>
      </c>
      <c r="H80" s="894" t="s">
        <v>1614</v>
      </c>
      <c r="I80" s="894" t="s">
        <v>1615</v>
      </c>
      <c r="J80" s="954" t="s">
        <v>1616</v>
      </c>
      <c r="K80" s="954" t="s">
        <v>1617</v>
      </c>
      <c r="L80" s="894" t="s">
        <v>1611</v>
      </c>
      <c r="M80" s="894" t="s">
        <v>1612</v>
      </c>
      <c r="N80" s="894" t="s">
        <v>1613</v>
      </c>
      <c r="O80" s="894" t="s">
        <v>1614</v>
      </c>
      <c r="P80" s="894" t="s">
        <v>1615</v>
      </c>
      <c r="Q80" s="954" t="s">
        <v>1616</v>
      </c>
      <c r="R80" s="954" t="s">
        <v>1617</v>
      </c>
      <c r="S80" s="894" t="s">
        <v>1611</v>
      </c>
      <c r="T80" s="894" t="s">
        <v>1612</v>
      </c>
      <c r="U80" s="894" t="s">
        <v>1613</v>
      </c>
      <c r="V80" s="894" t="s">
        <v>1614</v>
      </c>
      <c r="W80" s="894" t="s">
        <v>1615</v>
      </c>
      <c r="X80" s="954" t="s">
        <v>1616</v>
      </c>
      <c r="Y80" s="954" t="s">
        <v>1617</v>
      </c>
      <c r="Z80" s="894" t="s">
        <v>1611</v>
      </c>
      <c r="AA80" s="894" t="s">
        <v>1612</v>
      </c>
      <c r="AB80" s="894" t="s">
        <v>1613</v>
      </c>
      <c r="AC80" s="894" t="s">
        <v>1614</v>
      </c>
      <c r="AD80" s="894" t="s">
        <v>1615</v>
      </c>
      <c r="AE80" s="954" t="s">
        <v>1616</v>
      </c>
      <c r="AF80" s="954" t="s">
        <v>1617</v>
      </c>
      <c r="AG80" s="894" t="s">
        <v>1611</v>
      </c>
      <c r="AH80" s="894" t="s">
        <v>1612</v>
      </c>
    </row>
    <row r="81" spans="1:34">
      <c r="A81" s="1116"/>
      <c r="B81" s="1138"/>
      <c r="C81" s="1138"/>
      <c r="D81" s="968">
        <v>1</v>
      </c>
      <c r="E81" s="894">
        <v>2</v>
      </c>
      <c r="F81" s="894">
        <v>3</v>
      </c>
      <c r="G81" s="894">
        <v>4</v>
      </c>
      <c r="H81" s="894">
        <v>5</v>
      </c>
      <c r="I81" s="894">
        <v>6</v>
      </c>
      <c r="J81" s="954">
        <v>7</v>
      </c>
      <c r="K81" s="954">
        <v>8</v>
      </c>
      <c r="L81" s="894">
        <v>9</v>
      </c>
      <c r="M81" s="894">
        <v>10</v>
      </c>
      <c r="N81" s="894">
        <v>11</v>
      </c>
      <c r="O81" s="894">
        <v>12</v>
      </c>
      <c r="P81" s="894">
        <v>13</v>
      </c>
      <c r="Q81" s="954">
        <v>14</v>
      </c>
      <c r="R81" s="954">
        <v>15</v>
      </c>
      <c r="S81" s="894">
        <v>16</v>
      </c>
      <c r="T81" s="894">
        <v>17</v>
      </c>
      <c r="U81" s="894">
        <v>18</v>
      </c>
      <c r="V81" s="894">
        <v>19</v>
      </c>
      <c r="W81" s="894">
        <v>20</v>
      </c>
      <c r="X81" s="954">
        <v>21</v>
      </c>
      <c r="Y81" s="954">
        <v>22</v>
      </c>
      <c r="Z81" s="894">
        <v>23</v>
      </c>
      <c r="AA81" s="894">
        <v>24</v>
      </c>
      <c r="AB81" s="894">
        <v>25</v>
      </c>
      <c r="AC81" s="894">
        <v>26</v>
      </c>
      <c r="AD81" s="894">
        <v>27</v>
      </c>
      <c r="AE81" s="954">
        <v>28</v>
      </c>
      <c r="AF81" s="954">
        <v>29</v>
      </c>
      <c r="AG81" s="894">
        <v>30</v>
      </c>
      <c r="AH81" s="894">
        <v>31</v>
      </c>
    </row>
    <row r="82" spans="1:34">
      <c r="A82" s="1114">
        <v>6</v>
      </c>
      <c r="B82" s="908" t="s">
        <v>1609</v>
      </c>
      <c r="C82" s="1127">
        <v>42217</v>
      </c>
      <c r="D82" s="898"/>
      <c r="E82" s="911" t="s">
        <v>1650</v>
      </c>
      <c r="F82" s="900"/>
      <c r="G82" s="900"/>
      <c r="H82" s="900"/>
      <c r="I82" s="912"/>
      <c r="J82" s="912"/>
      <c r="K82" s="899"/>
      <c r="L82" s="899"/>
      <c r="M82" s="899"/>
      <c r="N82" s="899"/>
      <c r="O82" s="899"/>
      <c r="P82" s="899"/>
      <c r="Q82" s="899"/>
      <c r="R82" s="899"/>
      <c r="S82" s="899"/>
      <c r="T82" s="907"/>
      <c r="U82" s="899"/>
      <c r="V82" s="900"/>
      <c r="W82" s="899"/>
      <c r="X82" s="899"/>
      <c r="Y82" s="899"/>
      <c r="Z82" s="899"/>
      <c r="AA82" s="899"/>
      <c r="AB82" s="899"/>
      <c r="AC82" s="899"/>
      <c r="AD82" s="899"/>
      <c r="AE82" s="899"/>
      <c r="AF82" s="899"/>
      <c r="AG82" s="899"/>
      <c r="AH82" s="899"/>
    </row>
    <row r="83" spans="1:34">
      <c r="A83" s="1115"/>
      <c r="B83" s="908" t="s">
        <v>1622</v>
      </c>
      <c r="C83" s="1128"/>
      <c r="D83" s="898"/>
      <c r="E83" s="900"/>
      <c r="F83" s="911" t="s">
        <v>1650</v>
      </c>
      <c r="G83" s="900"/>
      <c r="H83" s="900"/>
      <c r="I83" s="912"/>
      <c r="J83" s="900"/>
      <c r="K83" s="898"/>
      <c r="L83" s="899"/>
      <c r="M83" s="899"/>
      <c r="N83" s="899"/>
      <c r="O83" s="899"/>
      <c r="P83" s="899"/>
      <c r="Q83" s="899"/>
      <c r="R83" s="899"/>
      <c r="S83" s="899"/>
      <c r="T83" s="907"/>
      <c r="U83" s="899"/>
      <c r="V83" s="900"/>
      <c r="W83" s="899"/>
      <c r="X83" s="899"/>
      <c r="Y83" s="899"/>
      <c r="Z83" s="899"/>
      <c r="AA83" s="899"/>
      <c r="AB83" s="899"/>
      <c r="AC83" s="899"/>
      <c r="AD83" s="899"/>
      <c r="AE83" s="899"/>
      <c r="AF83" s="899"/>
      <c r="AG83" s="899"/>
      <c r="AH83" s="899"/>
    </row>
    <row r="84" spans="1:34">
      <c r="A84" s="1115"/>
      <c r="B84" s="908" t="s">
        <v>1623</v>
      </c>
      <c r="C84" s="1128"/>
      <c r="D84" s="898"/>
      <c r="E84" s="900"/>
      <c r="F84" s="913"/>
      <c r="G84" s="911" t="s">
        <v>1650</v>
      </c>
      <c r="H84" s="900"/>
      <c r="I84" s="912"/>
      <c r="J84" s="900"/>
      <c r="K84" s="900"/>
      <c r="L84" s="912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899"/>
      <c r="X84" s="899"/>
      <c r="Y84" s="899"/>
      <c r="Z84" s="899"/>
      <c r="AA84" s="899"/>
      <c r="AB84" s="899"/>
      <c r="AC84" s="899"/>
      <c r="AD84" s="899"/>
      <c r="AE84" s="899"/>
      <c r="AF84" s="899"/>
      <c r="AG84" s="899"/>
      <c r="AH84" s="899"/>
    </row>
    <row r="85" spans="1:34">
      <c r="A85" s="1115"/>
      <c r="B85" s="908" t="s">
        <v>1624</v>
      </c>
      <c r="C85" s="1128"/>
      <c r="D85" s="898"/>
      <c r="E85" s="900"/>
      <c r="F85" s="913"/>
      <c r="G85" s="900"/>
      <c r="H85" s="911" t="s">
        <v>1650</v>
      </c>
      <c r="I85" s="912"/>
      <c r="J85" s="900"/>
      <c r="K85" s="900"/>
      <c r="L85" s="912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899"/>
      <c r="X85" s="899"/>
      <c r="Y85" s="912"/>
      <c r="Z85" s="912"/>
      <c r="AA85" s="912"/>
      <c r="AB85" s="912"/>
      <c r="AC85" s="912"/>
      <c r="AD85" s="912"/>
      <c r="AE85" s="912"/>
      <c r="AF85" s="912"/>
      <c r="AG85" s="912"/>
      <c r="AH85" s="899"/>
    </row>
    <row r="86" spans="1:34">
      <c r="A86" s="1115"/>
      <c r="B86" s="908" t="s">
        <v>1625</v>
      </c>
      <c r="C86" s="1128"/>
      <c r="D86" s="899"/>
      <c r="E86" s="912"/>
      <c r="F86" s="912"/>
      <c r="G86" s="913"/>
      <c r="H86" s="900"/>
      <c r="I86" s="911" t="s">
        <v>1650</v>
      </c>
      <c r="J86" s="900"/>
      <c r="K86" s="900"/>
      <c r="L86" s="900"/>
      <c r="M86" s="900"/>
      <c r="N86" s="900"/>
      <c r="O86" s="900"/>
      <c r="P86" s="900"/>
      <c r="Q86" s="912"/>
      <c r="R86" s="912"/>
      <c r="S86" s="912"/>
      <c r="T86" s="913"/>
      <c r="U86" s="912"/>
      <c r="V86" s="900"/>
      <c r="W86" s="899"/>
      <c r="X86" s="899"/>
      <c r="Y86" s="912"/>
      <c r="Z86" s="912"/>
      <c r="AA86" s="912"/>
      <c r="AB86" s="912"/>
      <c r="AC86" s="912"/>
      <c r="AD86" s="912"/>
      <c r="AE86" s="912"/>
      <c r="AF86" s="912"/>
      <c r="AG86" s="912"/>
      <c r="AH86" s="899"/>
    </row>
    <row r="87" spans="1:34">
      <c r="A87" s="1115"/>
      <c r="B87" s="908" t="s">
        <v>1626</v>
      </c>
      <c r="C87" s="1128"/>
      <c r="D87" s="899"/>
      <c r="E87" s="912"/>
      <c r="F87" s="912"/>
      <c r="G87" s="912"/>
      <c r="H87" s="912"/>
      <c r="I87" s="912"/>
      <c r="J87" s="900"/>
      <c r="K87" s="900"/>
      <c r="L87" s="911" t="s">
        <v>1650</v>
      </c>
      <c r="M87" s="912"/>
      <c r="N87" s="912"/>
      <c r="O87" s="912"/>
      <c r="P87" s="912"/>
      <c r="Q87" s="912"/>
      <c r="R87" s="912"/>
      <c r="S87" s="912"/>
      <c r="T87" s="913"/>
      <c r="U87" s="912"/>
      <c r="V87" s="900"/>
      <c r="W87" s="899"/>
      <c r="X87" s="899"/>
      <c r="Y87" s="912"/>
      <c r="Z87" s="912"/>
      <c r="AA87" s="912"/>
      <c r="AB87" s="912"/>
      <c r="AC87" s="912"/>
      <c r="AD87" s="912"/>
      <c r="AE87" s="912"/>
      <c r="AF87" s="912"/>
      <c r="AG87" s="912"/>
      <c r="AH87" s="899"/>
    </row>
    <row r="88" spans="1:34">
      <c r="A88" s="1115"/>
      <c r="B88" s="908" t="s">
        <v>1627</v>
      </c>
      <c r="C88" s="1128"/>
      <c r="D88" s="899"/>
      <c r="E88" s="899"/>
      <c r="F88" s="899"/>
      <c r="G88" s="899"/>
      <c r="H88" s="899"/>
      <c r="I88" s="899"/>
      <c r="J88" s="899"/>
      <c r="K88" s="900"/>
      <c r="L88" s="900"/>
      <c r="M88" s="911" t="s">
        <v>1650</v>
      </c>
      <c r="N88" s="900"/>
      <c r="O88" s="900"/>
      <c r="P88" s="912"/>
      <c r="Q88" s="900"/>
      <c r="R88" s="900"/>
      <c r="S88" s="912"/>
      <c r="T88" s="913"/>
      <c r="U88" s="912"/>
      <c r="V88" s="900"/>
      <c r="W88" s="899"/>
      <c r="X88" s="899"/>
      <c r="Y88" s="912"/>
      <c r="Z88" s="912"/>
      <c r="AA88" s="912"/>
      <c r="AB88" s="912"/>
      <c r="AC88" s="912"/>
      <c r="AD88" s="912"/>
      <c r="AE88" s="912"/>
      <c r="AF88" s="912"/>
      <c r="AG88" s="912"/>
      <c r="AH88" s="899"/>
    </row>
    <row r="89" spans="1:34">
      <c r="A89" s="1115"/>
      <c r="B89" s="908" t="s">
        <v>1628</v>
      </c>
      <c r="C89" s="1128"/>
      <c r="D89" s="899"/>
      <c r="E89" s="899"/>
      <c r="F89" s="899"/>
      <c r="G89" s="899"/>
      <c r="H89" s="899"/>
      <c r="I89" s="899"/>
      <c r="J89" s="899"/>
      <c r="K89" s="900"/>
      <c r="L89" s="900"/>
      <c r="M89" s="900"/>
      <c r="N89" s="911" t="s">
        <v>1650</v>
      </c>
      <c r="O89" s="900"/>
      <c r="P89" s="900"/>
      <c r="Q89" s="900"/>
      <c r="R89" s="900"/>
      <c r="S89" s="900"/>
      <c r="T89" s="913"/>
      <c r="U89" s="912"/>
      <c r="V89" s="900"/>
      <c r="W89" s="899"/>
      <c r="X89" s="899"/>
      <c r="Y89" s="912"/>
      <c r="Z89" s="912"/>
      <c r="AA89" s="912"/>
      <c r="AB89" s="912"/>
      <c r="AC89" s="912"/>
      <c r="AD89" s="912"/>
      <c r="AE89" s="912"/>
      <c r="AF89" s="912"/>
      <c r="AG89" s="912"/>
      <c r="AH89" s="899"/>
    </row>
    <row r="90" spans="1:34">
      <c r="A90" s="1115"/>
      <c r="B90" s="908" t="s">
        <v>1629</v>
      </c>
      <c r="C90" s="1128"/>
      <c r="D90" s="899"/>
      <c r="E90" s="899"/>
      <c r="F90" s="899"/>
      <c r="G90" s="899"/>
      <c r="H90" s="899"/>
      <c r="I90" s="899"/>
      <c r="J90" s="899"/>
      <c r="K90" s="900"/>
      <c r="L90" s="900"/>
      <c r="M90" s="900"/>
      <c r="N90" s="913"/>
      <c r="O90" s="911" t="s">
        <v>1650</v>
      </c>
      <c r="P90" s="900"/>
      <c r="Q90" s="900"/>
      <c r="R90" s="900"/>
      <c r="S90" s="912"/>
      <c r="T90" s="913"/>
      <c r="U90" s="912"/>
      <c r="V90" s="900"/>
      <c r="W90" s="899"/>
      <c r="X90" s="899"/>
      <c r="Y90" s="912"/>
      <c r="Z90" s="912"/>
      <c r="AA90" s="912"/>
      <c r="AB90" s="912"/>
      <c r="AC90" s="912"/>
      <c r="AD90" s="912"/>
      <c r="AE90" s="912"/>
      <c r="AF90" s="912"/>
      <c r="AG90" s="912"/>
      <c r="AH90" s="899"/>
    </row>
    <row r="91" spans="1:34">
      <c r="A91" s="1115"/>
      <c r="B91" s="908" t="s">
        <v>1630</v>
      </c>
      <c r="C91" s="1128"/>
      <c r="D91" s="899"/>
      <c r="E91" s="899"/>
      <c r="F91" s="899"/>
      <c r="G91" s="899"/>
      <c r="H91" s="899"/>
      <c r="I91" s="899"/>
      <c r="J91" s="899"/>
      <c r="K91" s="912"/>
      <c r="L91" s="900"/>
      <c r="M91" s="900"/>
      <c r="N91" s="913"/>
      <c r="O91" s="900"/>
      <c r="P91" s="911" t="s">
        <v>1650</v>
      </c>
      <c r="Q91" s="900"/>
      <c r="R91" s="900"/>
      <c r="S91" s="900"/>
      <c r="T91" s="900"/>
      <c r="U91" s="900"/>
      <c r="V91" s="900"/>
      <c r="W91" s="899"/>
      <c r="X91" s="899"/>
      <c r="Y91" s="912"/>
      <c r="Z91" s="912"/>
      <c r="AA91" s="912"/>
      <c r="AB91" s="912"/>
      <c r="AC91" s="912"/>
      <c r="AD91" s="912"/>
      <c r="AE91" s="912"/>
      <c r="AF91" s="912"/>
      <c r="AG91" s="912"/>
      <c r="AH91" s="899"/>
    </row>
    <row r="92" spans="1:34">
      <c r="A92" s="1115"/>
      <c r="B92" s="908" t="s">
        <v>1631</v>
      </c>
      <c r="C92" s="1128"/>
      <c r="D92" s="899"/>
      <c r="E92" s="899"/>
      <c r="F92" s="899"/>
      <c r="G92" s="899"/>
      <c r="H92" s="899"/>
      <c r="I92" s="899"/>
      <c r="J92" s="899"/>
      <c r="K92" s="912"/>
      <c r="L92" s="912"/>
      <c r="M92" s="912"/>
      <c r="N92" s="912"/>
      <c r="O92" s="912"/>
      <c r="P92" s="912"/>
      <c r="Q92" s="900"/>
      <c r="R92" s="912"/>
      <c r="S92" s="911" t="s">
        <v>1650</v>
      </c>
      <c r="T92" s="913"/>
      <c r="U92" s="912"/>
      <c r="V92" s="900"/>
      <c r="W92" s="899"/>
      <c r="X92" s="899"/>
      <c r="Y92" s="912"/>
      <c r="Z92" s="912"/>
      <c r="AA92" s="912"/>
      <c r="AB92" s="912"/>
      <c r="AC92" s="912"/>
      <c r="AD92" s="912"/>
      <c r="AE92" s="912"/>
      <c r="AF92" s="912"/>
      <c r="AG92" s="912"/>
      <c r="AH92" s="899"/>
    </row>
    <row r="93" spans="1:34">
      <c r="A93" s="1115"/>
      <c r="B93" s="908" t="s">
        <v>1632</v>
      </c>
      <c r="C93" s="1128"/>
      <c r="D93" s="899"/>
      <c r="E93" s="899"/>
      <c r="F93" s="899"/>
      <c r="G93" s="899"/>
      <c r="H93" s="899"/>
      <c r="I93" s="899"/>
      <c r="J93" s="899"/>
      <c r="K93" s="912"/>
      <c r="L93" s="912"/>
      <c r="M93" s="912"/>
      <c r="N93" s="912"/>
      <c r="O93" s="912"/>
      <c r="P93" s="912"/>
      <c r="Q93" s="912"/>
      <c r="R93" s="900"/>
      <c r="S93" s="900"/>
      <c r="T93" s="911" t="s">
        <v>1650</v>
      </c>
      <c r="U93" s="913"/>
      <c r="V93" s="907"/>
      <c r="W93" s="899"/>
      <c r="X93" s="899"/>
      <c r="Y93" s="912"/>
      <c r="Z93" s="912"/>
      <c r="AA93" s="912"/>
      <c r="AB93" s="912"/>
      <c r="AC93" s="912"/>
      <c r="AD93" s="912"/>
      <c r="AE93" s="912"/>
      <c r="AF93" s="912"/>
      <c r="AG93" s="912"/>
      <c r="AH93" s="899"/>
    </row>
    <row r="94" spans="1:34">
      <c r="A94" s="1115"/>
      <c r="B94" s="908" t="s">
        <v>1633</v>
      </c>
      <c r="C94" s="1128"/>
      <c r="D94" s="899"/>
      <c r="E94" s="899"/>
      <c r="F94" s="899"/>
      <c r="G94" s="899"/>
      <c r="H94" s="899"/>
      <c r="I94" s="899"/>
      <c r="J94" s="899"/>
      <c r="K94" s="912"/>
      <c r="L94" s="912"/>
      <c r="M94" s="912"/>
      <c r="N94" s="912"/>
      <c r="O94" s="912"/>
      <c r="P94" s="912"/>
      <c r="Q94" s="912"/>
      <c r="R94" s="900"/>
      <c r="S94" s="900"/>
      <c r="T94" s="900"/>
      <c r="U94" s="911" t="s">
        <v>1650</v>
      </c>
      <c r="V94" s="907"/>
      <c r="W94" s="899"/>
      <c r="X94" s="899"/>
      <c r="Y94" s="912"/>
      <c r="Z94" s="912"/>
      <c r="AA94" s="912"/>
      <c r="AB94" s="912"/>
      <c r="AC94" s="912"/>
      <c r="AD94" s="912"/>
      <c r="AE94" s="912"/>
      <c r="AF94" s="912"/>
      <c r="AG94" s="912"/>
      <c r="AH94" s="899"/>
    </row>
    <row r="95" spans="1:34">
      <c r="A95" s="1115"/>
      <c r="B95" s="908" t="s">
        <v>1644</v>
      </c>
      <c r="C95" s="1128"/>
      <c r="D95" s="899"/>
      <c r="E95" s="899"/>
      <c r="F95" s="899"/>
      <c r="G95" s="899"/>
      <c r="H95" s="899"/>
      <c r="I95" s="899"/>
      <c r="J95" s="899"/>
      <c r="K95" s="912"/>
      <c r="L95" s="912"/>
      <c r="M95" s="912"/>
      <c r="N95" s="912"/>
      <c r="O95" s="912"/>
      <c r="P95" s="912"/>
      <c r="Q95" s="912"/>
      <c r="R95" s="900"/>
      <c r="S95" s="900"/>
      <c r="T95" s="900"/>
      <c r="U95" s="913"/>
      <c r="V95" s="911" t="s">
        <v>1650</v>
      </c>
      <c r="W95" s="912"/>
      <c r="X95" s="899"/>
      <c r="Y95" s="912"/>
      <c r="Z95" s="912"/>
      <c r="AA95" s="912"/>
      <c r="AB95" s="912"/>
      <c r="AC95" s="912"/>
      <c r="AD95" s="912"/>
      <c r="AE95" s="912"/>
      <c r="AF95" s="912"/>
      <c r="AG95" s="912"/>
      <c r="AH95" s="899"/>
    </row>
    <row r="96" spans="1:34">
      <c r="A96" s="1115"/>
      <c r="B96" s="908" t="s">
        <v>1645</v>
      </c>
      <c r="C96" s="1128"/>
      <c r="D96" s="899"/>
      <c r="E96" s="899"/>
      <c r="F96" s="899"/>
      <c r="G96" s="899"/>
      <c r="H96" s="899"/>
      <c r="I96" s="899"/>
      <c r="J96" s="899"/>
      <c r="K96" s="912"/>
      <c r="L96" s="912"/>
      <c r="M96" s="912"/>
      <c r="N96" s="912"/>
      <c r="O96" s="912"/>
      <c r="P96" s="912"/>
      <c r="Q96" s="912"/>
      <c r="R96" s="900"/>
      <c r="S96" s="900"/>
      <c r="T96" s="900"/>
      <c r="U96" s="913"/>
      <c r="V96" s="912"/>
      <c r="W96" s="911" t="s">
        <v>1650</v>
      </c>
      <c r="X96" s="899"/>
      <c r="Y96" s="912"/>
      <c r="Z96" s="912"/>
      <c r="AA96" s="912"/>
      <c r="AB96" s="912"/>
      <c r="AC96" s="912"/>
      <c r="AD96" s="912"/>
      <c r="AE96" s="912"/>
      <c r="AF96" s="912"/>
      <c r="AG96" s="912"/>
      <c r="AH96" s="899"/>
    </row>
    <row r="97" spans="1:38">
      <c r="A97" s="1115"/>
      <c r="B97" s="908" t="s">
        <v>1646</v>
      </c>
      <c r="C97" s="1128"/>
      <c r="D97" s="899"/>
      <c r="E97" s="899"/>
      <c r="F97" s="899"/>
      <c r="G97" s="899"/>
      <c r="H97" s="899"/>
      <c r="I97" s="899"/>
      <c r="J97" s="899"/>
      <c r="K97" s="899"/>
      <c r="L97" s="899"/>
      <c r="M97" s="899"/>
      <c r="N97" s="899"/>
      <c r="O97" s="899"/>
      <c r="P97" s="899"/>
      <c r="Q97" s="899"/>
      <c r="R97" s="898"/>
      <c r="S97" s="898"/>
      <c r="T97" s="898"/>
      <c r="U97" s="907"/>
      <c r="V97" s="907"/>
      <c r="W97" s="900"/>
      <c r="X97" s="899"/>
      <c r="Y97" s="912"/>
      <c r="Z97" s="911" t="s">
        <v>1650</v>
      </c>
      <c r="AA97" s="912"/>
      <c r="AB97" s="912"/>
      <c r="AC97" s="912"/>
      <c r="AD97" s="900"/>
      <c r="AE97" s="912"/>
      <c r="AF97" s="912"/>
      <c r="AG97" s="912"/>
      <c r="AH97" s="899"/>
    </row>
    <row r="98" spans="1:38">
      <c r="A98" s="1116"/>
      <c r="B98" s="908" t="s">
        <v>1647</v>
      </c>
      <c r="C98" s="1129"/>
      <c r="D98" s="899"/>
      <c r="E98" s="899"/>
      <c r="F98" s="959"/>
      <c r="G98" s="899"/>
      <c r="H98" s="899"/>
      <c r="I98" s="899"/>
      <c r="J98" s="899"/>
      <c r="K98" s="899"/>
      <c r="L98" s="899"/>
      <c r="M98" s="899"/>
      <c r="N98" s="899"/>
      <c r="O98" s="899"/>
      <c r="P98" s="899"/>
      <c r="Q98" s="899"/>
      <c r="R98" s="899"/>
      <c r="S98" s="899"/>
      <c r="T98" s="899"/>
      <c r="U98" s="899"/>
      <c r="V98" s="899"/>
      <c r="W98" s="899"/>
      <c r="X98" s="899"/>
      <c r="Y98" s="899"/>
      <c r="Z98" s="899"/>
      <c r="AA98" s="911" t="s">
        <v>1650</v>
      </c>
      <c r="AB98" s="899"/>
      <c r="AC98" s="899"/>
      <c r="AD98" s="899"/>
      <c r="AE98" s="899"/>
      <c r="AF98" s="899"/>
      <c r="AG98" s="899"/>
      <c r="AH98" s="899"/>
    </row>
    <row r="99" spans="1:38">
      <c r="B99" s="247" t="s">
        <v>1686</v>
      </c>
      <c r="C99" s="896"/>
    </row>
    <row r="100" spans="1:38">
      <c r="B100" s="247"/>
      <c r="C100" s="896"/>
    </row>
    <row r="101" spans="1:38">
      <c r="B101" s="247"/>
      <c r="C101" s="896"/>
    </row>
    <row r="102" spans="1:38">
      <c r="B102" s="247"/>
      <c r="C102" s="896"/>
    </row>
    <row r="103" spans="1:38" ht="18">
      <c r="A103" s="1118" t="s">
        <v>3</v>
      </c>
      <c r="B103" s="1118"/>
      <c r="C103" s="1118"/>
      <c r="D103" s="1118"/>
      <c r="E103" s="1118"/>
      <c r="F103" s="1118"/>
      <c r="G103" s="1118"/>
      <c r="H103" s="1118"/>
      <c r="I103" s="1118"/>
      <c r="J103" s="1118"/>
      <c r="K103" s="1118"/>
      <c r="L103" s="1118"/>
      <c r="M103" s="1118"/>
      <c r="N103" s="1118"/>
      <c r="O103" s="1118"/>
      <c r="P103" s="1118"/>
      <c r="Q103" s="1118"/>
      <c r="R103" s="1118"/>
      <c r="S103" s="1118"/>
      <c r="T103" s="1118"/>
      <c r="U103" s="1118"/>
      <c r="V103" s="1118"/>
      <c r="W103" s="1118"/>
      <c r="X103" s="1118"/>
      <c r="Y103" s="1118"/>
      <c r="Z103" s="1118"/>
      <c r="AA103" s="1118"/>
      <c r="AB103" s="1118"/>
      <c r="AC103" s="1118"/>
      <c r="AD103" s="1118"/>
      <c r="AE103" s="1118"/>
      <c r="AF103" s="1118"/>
      <c r="AG103" s="1118"/>
      <c r="AH103" s="1118"/>
    </row>
    <row r="104" spans="1:38" ht="18">
      <c r="A104" s="1118" t="s">
        <v>1586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8" ht="18">
      <c r="A105" s="1118" t="s">
        <v>1666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8" ht="18">
      <c r="A106" s="1118" t="s">
        <v>1587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8" ht="18">
      <c r="A107" s="1118" t="s">
        <v>1667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8" ht="15.75">
      <c r="A108" s="1117" t="s">
        <v>1643</v>
      </c>
      <c r="B108" s="1117"/>
      <c r="C108" s="1117"/>
      <c r="D108" s="1117"/>
      <c r="E108" s="1117"/>
      <c r="F108" s="1117"/>
      <c r="G108" s="1117"/>
      <c r="H108" s="1117"/>
      <c r="I108" s="1117"/>
      <c r="J108" s="1117"/>
      <c r="K108" s="1117"/>
      <c r="L108" s="1117"/>
      <c r="M108" s="1117"/>
      <c r="N108" s="1117"/>
      <c r="O108" s="1117"/>
      <c r="P108" s="1117"/>
      <c r="Q108" s="1117"/>
      <c r="R108" s="1117"/>
      <c r="S108" s="1117"/>
      <c r="T108" s="1117"/>
      <c r="U108" s="1117"/>
      <c r="V108" s="1117"/>
      <c r="W108" s="1117"/>
      <c r="X108" s="1117"/>
      <c r="Y108" s="1117"/>
      <c r="Z108" s="1117"/>
      <c r="AA108" s="1117"/>
      <c r="AB108" s="1117"/>
      <c r="AC108" s="1117"/>
      <c r="AD108" s="1117"/>
      <c r="AE108" s="1117"/>
      <c r="AF108" s="1117"/>
      <c r="AG108" s="1117"/>
      <c r="AH108" s="1117"/>
    </row>
    <row r="109" spans="1:38" ht="18">
      <c r="A109" s="915" t="s">
        <v>1608</v>
      </c>
      <c r="B109" s="890"/>
    </row>
    <row r="110" spans="1:38">
      <c r="A110" s="902" t="s">
        <v>1680</v>
      </c>
    </row>
    <row r="111" spans="1:38" s="966" customFormat="1" ht="12.75" customHeight="1">
      <c r="A111" s="1130" t="s">
        <v>129</v>
      </c>
      <c r="B111" s="1133" t="s">
        <v>1610</v>
      </c>
      <c r="C111" s="955" t="s">
        <v>1618</v>
      </c>
      <c r="D111" s="1283" t="s">
        <v>1619</v>
      </c>
      <c r="E111" s="1284"/>
      <c r="F111" s="1284"/>
      <c r="G111" s="1284"/>
      <c r="H111" s="1284"/>
      <c r="I111" s="1284"/>
      <c r="J111" s="1284"/>
      <c r="K111" s="1284"/>
      <c r="L111" s="1284"/>
      <c r="M111" s="1284"/>
      <c r="N111" s="1284"/>
      <c r="O111" s="1284"/>
      <c r="P111" s="1284"/>
      <c r="Q111" s="1284"/>
      <c r="R111" s="1284"/>
      <c r="S111" s="1284"/>
      <c r="T111" s="1284"/>
      <c r="U111" s="1284"/>
      <c r="V111" s="1284"/>
      <c r="W111" s="1284"/>
      <c r="X111" s="1284"/>
      <c r="Y111" s="1284"/>
      <c r="Z111" s="1284"/>
      <c r="AA111" s="1284"/>
      <c r="AB111" s="1284"/>
      <c r="AC111" s="1284"/>
      <c r="AD111" s="1284"/>
      <c r="AE111" s="1284"/>
      <c r="AF111" s="1284"/>
      <c r="AG111" s="1284"/>
      <c r="AH111" s="1285"/>
    </row>
    <row r="112" spans="1:38" ht="15" customHeight="1">
      <c r="A112" s="1131"/>
      <c r="B112" s="1134"/>
      <c r="C112" s="1141">
        <v>42186</v>
      </c>
      <c r="D112" s="894" t="s">
        <v>1614</v>
      </c>
      <c r="E112" s="894" t="s">
        <v>1615</v>
      </c>
      <c r="F112" s="954" t="s">
        <v>1616</v>
      </c>
      <c r="G112" s="954" t="s">
        <v>1617</v>
      </c>
      <c r="H112" s="894" t="s">
        <v>1611</v>
      </c>
      <c r="I112" s="894" t="s">
        <v>1612</v>
      </c>
      <c r="J112" s="894" t="s">
        <v>1613</v>
      </c>
      <c r="K112" s="894" t="s">
        <v>1614</v>
      </c>
      <c r="L112" s="894" t="s">
        <v>1615</v>
      </c>
      <c r="M112" s="954" t="s">
        <v>1616</v>
      </c>
      <c r="N112" s="954" t="s">
        <v>1617</v>
      </c>
      <c r="O112" s="894" t="s">
        <v>1611</v>
      </c>
      <c r="P112" s="894" t="s">
        <v>1612</v>
      </c>
      <c r="Q112" s="894" t="s">
        <v>1613</v>
      </c>
      <c r="R112" s="954" t="s">
        <v>1614</v>
      </c>
      <c r="S112" s="894" t="s">
        <v>1615</v>
      </c>
      <c r="T112" s="954" t="s">
        <v>1616</v>
      </c>
      <c r="U112" s="954" t="s">
        <v>1617</v>
      </c>
      <c r="V112" s="954" t="s">
        <v>1611</v>
      </c>
      <c r="W112" s="894" t="s">
        <v>1612</v>
      </c>
      <c r="X112" s="894" t="s">
        <v>1613</v>
      </c>
      <c r="Y112" s="894" t="s">
        <v>1614</v>
      </c>
      <c r="Z112" s="894" t="s">
        <v>1615</v>
      </c>
      <c r="AA112" s="954" t="s">
        <v>1616</v>
      </c>
      <c r="AB112" s="954" t="s">
        <v>1617</v>
      </c>
      <c r="AC112" s="894" t="s">
        <v>1611</v>
      </c>
      <c r="AD112" s="894" t="s">
        <v>1612</v>
      </c>
      <c r="AE112" s="894" t="s">
        <v>1613</v>
      </c>
      <c r="AF112" s="894" t="s">
        <v>1614</v>
      </c>
      <c r="AG112" s="894" t="s">
        <v>1615</v>
      </c>
      <c r="AH112" s="954" t="s">
        <v>1616</v>
      </c>
      <c r="AI112" s="893"/>
      <c r="AJ112" s="893"/>
      <c r="AK112" s="893"/>
      <c r="AL112" s="893"/>
    </row>
    <row r="113" spans="1:38" ht="15" customHeight="1">
      <c r="A113" s="1132"/>
      <c r="B113" s="1135"/>
      <c r="C113" s="1142"/>
      <c r="D113" s="895">
        <v>1</v>
      </c>
      <c r="E113" s="894">
        <v>2</v>
      </c>
      <c r="F113" s="954">
        <v>3</v>
      </c>
      <c r="G113" s="954">
        <v>4</v>
      </c>
      <c r="H113" s="894">
        <v>5</v>
      </c>
      <c r="I113" s="894">
        <v>6</v>
      </c>
      <c r="J113" s="894">
        <v>7</v>
      </c>
      <c r="K113" s="894">
        <v>8</v>
      </c>
      <c r="L113" s="894">
        <v>9</v>
      </c>
      <c r="M113" s="954">
        <v>10</v>
      </c>
      <c r="N113" s="954">
        <v>11</v>
      </c>
      <c r="O113" s="894">
        <v>12</v>
      </c>
      <c r="P113" s="894">
        <v>13</v>
      </c>
      <c r="Q113" s="894">
        <v>14</v>
      </c>
      <c r="R113" s="954">
        <v>15</v>
      </c>
      <c r="S113" s="894">
        <v>16</v>
      </c>
      <c r="T113" s="954">
        <v>17</v>
      </c>
      <c r="U113" s="954">
        <v>18</v>
      </c>
      <c r="V113" s="954">
        <v>19</v>
      </c>
      <c r="W113" s="894">
        <v>20</v>
      </c>
      <c r="X113" s="894">
        <v>21</v>
      </c>
      <c r="Y113" s="894">
        <v>22</v>
      </c>
      <c r="Z113" s="894">
        <v>23</v>
      </c>
      <c r="AA113" s="954">
        <v>24</v>
      </c>
      <c r="AB113" s="954">
        <v>25</v>
      </c>
      <c r="AC113" s="894">
        <v>26</v>
      </c>
      <c r="AD113" s="894">
        <v>27</v>
      </c>
      <c r="AE113" s="894">
        <v>28</v>
      </c>
      <c r="AF113" s="894">
        <v>29</v>
      </c>
      <c r="AG113" s="894">
        <v>30</v>
      </c>
      <c r="AH113" s="954">
        <v>31</v>
      </c>
      <c r="AI113" s="893"/>
      <c r="AJ113" s="893"/>
      <c r="AK113" s="893"/>
      <c r="AL113" s="893"/>
    </row>
    <row r="114" spans="1:38">
      <c r="A114" s="1114">
        <v>5</v>
      </c>
      <c r="B114" s="908" t="s">
        <v>1609</v>
      </c>
      <c r="C114" s="1127">
        <v>42186</v>
      </c>
      <c r="D114" s="911" t="s">
        <v>1649</v>
      </c>
      <c r="E114" s="900"/>
      <c r="F114" s="898"/>
      <c r="G114" s="898"/>
      <c r="H114" s="898"/>
      <c r="I114" s="898"/>
      <c r="J114" s="898"/>
      <c r="K114" s="898"/>
      <c r="L114" s="898"/>
      <c r="M114" s="898"/>
      <c r="N114" s="898"/>
      <c r="O114" s="898"/>
      <c r="P114" s="898"/>
      <c r="Q114" s="898"/>
      <c r="R114" s="898"/>
      <c r="S114" s="898"/>
      <c r="T114" s="898"/>
      <c r="U114" s="898"/>
      <c r="V114" s="898"/>
      <c r="W114" s="898"/>
      <c r="X114" s="898"/>
      <c r="Y114" s="898"/>
      <c r="Z114" s="898"/>
      <c r="AA114" s="898"/>
      <c r="AB114" s="898"/>
      <c r="AC114" s="898"/>
      <c r="AD114" s="898"/>
      <c r="AE114" s="898"/>
      <c r="AF114" s="898"/>
      <c r="AG114" s="898"/>
      <c r="AH114" s="898"/>
    </row>
    <row r="115" spans="1:38">
      <c r="A115" s="1115"/>
      <c r="B115" s="908" t="s">
        <v>1622</v>
      </c>
      <c r="C115" s="1128"/>
      <c r="D115" s="913"/>
      <c r="E115" s="911" t="s">
        <v>1649</v>
      </c>
      <c r="F115" s="898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898"/>
      <c r="U115" s="898"/>
      <c r="V115" s="898"/>
      <c r="W115" s="898"/>
      <c r="X115" s="898"/>
      <c r="Y115" s="898"/>
      <c r="Z115" s="898"/>
      <c r="AA115" s="898"/>
      <c r="AB115" s="898"/>
      <c r="AC115" s="898"/>
      <c r="AD115" s="898"/>
      <c r="AE115" s="898"/>
      <c r="AF115" s="898"/>
      <c r="AG115" s="898"/>
      <c r="AH115" s="898"/>
    </row>
    <row r="116" spans="1:38">
      <c r="A116" s="1115"/>
      <c r="B116" s="908" t="s">
        <v>1623</v>
      </c>
      <c r="C116" s="1128"/>
      <c r="D116" s="913"/>
      <c r="E116" s="900"/>
      <c r="F116" s="898"/>
      <c r="G116" s="900"/>
      <c r="H116" s="911" t="s">
        <v>1649</v>
      </c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898"/>
      <c r="U116" s="898"/>
      <c r="V116" s="898"/>
      <c r="W116" s="898"/>
      <c r="X116" s="898"/>
      <c r="Y116" s="898"/>
      <c r="Z116" s="898"/>
      <c r="AA116" s="898"/>
      <c r="AB116" s="898"/>
      <c r="AC116" s="898"/>
      <c r="AD116" s="898"/>
      <c r="AE116" s="898"/>
      <c r="AF116" s="898"/>
      <c r="AG116" s="898"/>
      <c r="AH116" s="898"/>
      <c r="AI116" s="661"/>
      <c r="AJ116" s="661"/>
      <c r="AK116" s="661"/>
      <c r="AL116" s="661"/>
    </row>
    <row r="117" spans="1:38">
      <c r="A117" s="1115"/>
      <c r="B117" s="908" t="s">
        <v>1624</v>
      </c>
      <c r="C117" s="1128"/>
      <c r="D117" s="907"/>
      <c r="E117" s="898"/>
      <c r="F117" s="898"/>
      <c r="G117" s="900"/>
      <c r="H117" s="900"/>
      <c r="I117" s="911" t="s">
        <v>1649</v>
      </c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898"/>
      <c r="U117" s="898"/>
      <c r="V117" s="898"/>
      <c r="W117" s="898"/>
      <c r="X117" s="898"/>
      <c r="Y117" s="898"/>
      <c r="Z117" s="898"/>
      <c r="AA117" s="898"/>
      <c r="AB117" s="898"/>
      <c r="AC117" s="898"/>
      <c r="AD117" s="898"/>
      <c r="AE117" s="898"/>
      <c r="AF117" s="898"/>
      <c r="AG117" s="898"/>
      <c r="AH117" s="898"/>
      <c r="AI117" s="661"/>
      <c r="AJ117" s="661"/>
      <c r="AK117" s="661"/>
      <c r="AL117" s="661"/>
    </row>
    <row r="118" spans="1:38">
      <c r="A118" s="1115"/>
      <c r="B118" s="908" t="s">
        <v>1625</v>
      </c>
      <c r="C118" s="1128"/>
      <c r="D118" s="907"/>
      <c r="E118" s="898"/>
      <c r="F118" s="899"/>
      <c r="G118" s="912"/>
      <c r="H118" s="912"/>
      <c r="I118" s="912"/>
      <c r="J118" s="911" t="s">
        <v>1649</v>
      </c>
      <c r="K118" s="900"/>
      <c r="L118" s="900"/>
      <c r="M118" s="900"/>
      <c r="N118" s="900"/>
      <c r="O118" s="900"/>
      <c r="P118" s="900"/>
      <c r="Q118" s="900"/>
      <c r="R118" s="900"/>
      <c r="S118" s="900"/>
      <c r="T118" s="898"/>
      <c r="U118" s="898"/>
      <c r="V118" s="898"/>
      <c r="W118" s="898"/>
      <c r="X118" s="898"/>
      <c r="Y118" s="898"/>
      <c r="Z118" s="898"/>
      <c r="AA118" s="898"/>
      <c r="AB118" s="898"/>
      <c r="AC118" s="898"/>
      <c r="AD118" s="898"/>
      <c r="AE118" s="898"/>
      <c r="AF118" s="898"/>
      <c r="AG118" s="898"/>
      <c r="AH118" s="898"/>
      <c r="AI118" s="661"/>
      <c r="AJ118" s="661"/>
      <c r="AK118" s="661"/>
      <c r="AL118" s="661"/>
    </row>
    <row r="119" spans="1:38">
      <c r="A119" s="1115"/>
      <c r="B119" s="908" t="s">
        <v>1626</v>
      </c>
      <c r="C119" s="1128"/>
      <c r="D119" s="907"/>
      <c r="E119" s="898"/>
      <c r="F119" s="898"/>
      <c r="G119" s="900"/>
      <c r="H119" s="900"/>
      <c r="I119" s="912"/>
      <c r="J119" s="913"/>
      <c r="K119" s="911" t="s">
        <v>1649</v>
      </c>
      <c r="L119" s="900"/>
      <c r="M119" s="900"/>
      <c r="N119" s="900"/>
      <c r="O119" s="900"/>
      <c r="P119" s="900"/>
      <c r="Q119" s="900"/>
      <c r="R119" s="900"/>
      <c r="S119" s="900"/>
      <c r="T119" s="898"/>
      <c r="U119" s="898"/>
      <c r="V119" s="898"/>
      <c r="W119" s="898"/>
      <c r="X119" s="898"/>
      <c r="Y119" s="898"/>
      <c r="Z119" s="898"/>
      <c r="AA119" s="898"/>
      <c r="AB119" s="898"/>
      <c r="AC119" s="898"/>
      <c r="AD119" s="898"/>
      <c r="AE119" s="898"/>
      <c r="AF119" s="898"/>
      <c r="AG119" s="898"/>
      <c r="AH119" s="898"/>
    </row>
    <row r="120" spans="1:38">
      <c r="A120" s="1115"/>
      <c r="B120" s="908" t="s">
        <v>1627</v>
      </c>
      <c r="C120" s="1128"/>
      <c r="D120" s="899"/>
      <c r="E120" s="899"/>
      <c r="F120" s="899"/>
      <c r="G120" s="912"/>
      <c r="H120" s="912"/>
      <c r="I120" s="912"/>
      <c r="J120" s="913"/>
      <c r="K120" s="900"/>
      <c r="L120" s="911" t="s">
        <v>1649</v>
      </c>
      <c r="M120" s="900"/>
      <c r="N120" s="900"/>
      <c r="O120" s="900"/>
      <c r="P120" s="900"/>
      <c r="Q120" s="900"/>
      <c r="R120" s="912"/>
      <c r="S120" s="912"/>
      <c r="T120" s="899"/>
      <c r="U120" s="899"/>
      <c r="V120" s="899"/>
      <c r="W120" s="899"/>
      <c r="X120" s="899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8">
      <c r="A121" s="1115"/>
      <c r="B121" s="908" t="s">
        <v>1628</v>
      </c>
      <c r="C121" s="1128"/>
      <c r="D121" s="900"/>
      <c r="E121" s="900"/>
      <c r="F121" s="900"/>
      <c r="G121" s="900"/>
      <c r="H121" s="900"/>
      <c r="I121" s="900"/>
      <c r="J121" s="913"/>
      <c r="K121" s="900"/>
      <c r="L121" s="900"/>
      <c r="M121" s="900"/>
      <c r="N121" s="900"/>
      <c r="O121" s="911" t="s">
        <v>1649</v>
      </c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900"/>
      <c r="AF121" s="900"/>
      <c r="AG121" s="900"/>
      <c r="AH121" s="900"/>
    </row>
    <row r="122" spans="1:38">
      <c r="A122" s="1115"/>
      <c r="B122" s="908" t="s">
        <v>1629</v>
      </c>
      <c r="C122" s="1128"/>
      <c r="D122" s="899"/>
      <c r="E122" s="899"/>
      <c r="F122" s="899"/>
      <c r="G122" s="912"/>
      <c r="H122" s="912"/>
      <c r="I122" s="912"/>
      <c r="J122" s="912"/>
      <c r="K122" s="912"/>
      <c r="L122" s="912"/>
      <c r="M122" s="900"/>
      <c r="N122" s="900"/>
      <c r="O122" s="900"/>
      <c r="P122" s="911" t="s">
        <v>1649</v>
      </c>
      <c r="Q122" s="900"/>
      <c r="R122" s="912"/>
      <c r="S122" s="912"/>
      <c r="T122" s="899"/>
      <c r="U122" s="899"/>
      <c r="V122" s="899"/>
      <c r="W122" s="899"/>
      <c r="X122" s="899"/>
      <c r="Y122" s="912"/>
      <c r="Z122" s="912"/>
      <c r="AA122" s="912"/>
      <c r="AB122" s="912"/>
      <c r="AC122" s="912"/>
      <c r="AD122" s="912"/>
      <c r="AE122" s="912"/>
      <c r="AF122" s="912"/>
      <c r="AG122" s="912"/>
      <c r="AH122" s="912"/>
    </row>
    <row r="123" spans="1:38">
      <c r="A123" s="1116"/>
      <c r="B123" s="908" t="s">
        <v>1630</v>
      </c>
      <c r="C123" s="1129"/>
      <c r="D123" s="899"/>
      <c r="E123" s="899"/>
      <c r="F123" s="899"/>
      <c r="G123" s="912"/>
      <c r="H123" s="912"/>
      <c r="I123" s="912"/>
      <c r="J123" s="912"/>
      <c r="K123" s="912"/>
      <c r="L123" s="912"/>
      <c r="M123" s="912"/>
      <c r="N123" s="912"/>
      <c r="O123" s="912"/>
      <c r="P123" s="912"/>
      <c r="Q123" s="911" t="s">
        <v>1649</v>
      </c>
      <c r="R123" s="912"/>
      <c r="S123" s="912"/>
      <c r="T123" s="898"/>
      <c r="U123" s="899"/>
      <c r="V123" s="899"/>
      <c r="W123" s="899"/>
      <c r="X123" s="900"/>
      <c r="Y123" s="912"/>
      <c r="Z123" s="900"/>
      <c r="AA123" s="912"/>
      <c r="AB123" s="912"/>
      <c r="AC123" s="912"/>
      <c r="AD123" s="912"/>
      <c r="AE123" s="912"/>
      <c r="AF123" s="912"/>
      <c r="AG123" s="912"/>
      <c r="AH123" s="912"/>
    </row>
    <row r="124" spans="1:38">
      <c r="A124" s="1114"/>
      <c r="B124" s="1140"/>
      <c r="C124" s="1127">
        <v>42217</v>
      </c>
      <c r="D124" s="954" t="s">
        <v>1617</v>
      </c>
      <c r="E124" s="894" t="s">
        <v>1611</v>
      </c>
      <c r="F124" s="894" t="s">
        <v>1612</v>
      </c>
      <c r="G124" s="894" t="s">
        <v>1613</v>
      </c>
      <c r="H124" s="894" t="s">
        <v>1614</v>
      </c>
      <c r="I124" s="894" t="s">
        <v>1615</v>
      </c>
      <c r="J124" s="954" t="s">
        <v>1616</v>
      </c>
      <c r="K124" s="954" t="s">
        <v>1617</v>
      </c>
      <c r="L124" s="894" t="s">
        <v>1611</v>
      </c>
      <c r="M124" s="894" t="s">
        <v>1612</v>
      </c>
      <c r="N124" s="894" t="s">
        <v>1613</v>
      </c>
      <c r="O124" s="894" t="s">
        <v>1614</v>
      </c>
      <c r="P124" s="894" t="s">
        <v>1615</v>
      </c>
      <c r="Q124" s="954" t="s">
        <v>1616</v>
      </c>
      <c r="R124" s="954" t="s">
        <v>1617</v>
      </c>
      <c r="S124" s="894" t="s">
        <v>1611</v>
      </c>
      <c r="T124" s="894" t="s">
        <v>1612</v>
      </c>
      <c r="U124" s="894" t="s">
        <v>1613</v>
      </c>
      <c r="V124" s="894" t="s">
        <v>1614</v>
      </c>
      <c r="W124" s="894" t="s">
        <v>1615</v>
      </c>
      <c r="X124" s="954" t="s">
        <v>1616</v>
      </c>
      <c r="Y124" s="954" t="s">
        <v>1617</v>
      </c>
      <c r="Z124" s="894" t="s">
        <v>1611</v>
      </c>
      <c r="AA124" s="894" t="s">
        <v>1612</v>
      </c>
      <c r="AB124" s="894" t="s">
        <v>1613</v>
      </c>
      <c r="AC124" s="894" t="s">
        <v>1614</v>
      </c>
      <c r="AD124" s="894" t="s">
        <v>1615</v>
      </c>
      <c r="AE124" s="954" t="s">
        <v>1616</v>
      </c>
      <c r="AF124" s="954" t="s">
        <v>1617</v>
      </c>
      <c r="AG124" s="894" t="s">
        <v>1611</v>
      </c>
      <c r="AH124" s="894" t="s">
        <v>1612</v>
      </c>
    </row>
    <row r="125" spans="1:38">
      <c r="A125" s="1116"/>
      <c r="B125" s="1138"/>
      <c r="C125" s="1129"/>
      <c r="D125" s="968">
        <v>1</v>
      </c>
      <c r="E125" s="894">
        <v>2</v>
      </c>
      <c r="F125" s="894">
        <v>3</v>
      </c>
      <c r="G125" s="894">
        <v>4</v>
      </c>
      <c r="H125" s="894">
        <v>5</v>
      </c>
      <c r="I125" s="894">
        <v>6</v>
      </c>
      <c r="J125" s="954">
        <v>7</v>
      </c>
      <c r="K125" s="954">
        <v>8</v>
      </c>
      <c r="L125" s="894">
        <v>9</v>
      </c>
      <c r="M125" s="894">
        <v>10</v>
      </c>
      <c r="N125" s="894">
        <v>11</v>
      </c>
      <c r="O125" s="894">
        <v>12</v>
      </c>
      <c r="P125" s="894">
        <v>13</v>
      </c>
      <c r="Q125" s="954">
        <v>14</v>
      </c>
      <c r="R125" s="954">
        <v>15</v>
      </c>
      <c r="S125" s="894">
        <v>16</v>
      </c>
      <c r="T125" s="894">
        <v>17</v>
      </c>
      <c r="U125" s="894">
        <v>18</v>
      </c>
      <c r="V125" s="894">
        <v>19</v>
      </c>
      <c r="W125" s="894">
        <v>20</v>
      </c>
      <c r="X125" s="954">
        <v>21</v>
      </c>
      <c r="Y125" s="954">
        <v>22</v>
      </c>
      <c r="Z125" s="894">
        <v>23</v>
      </c>
      <c r="AA125" s="894">
        <v>24</v>
      </c>
      <c r="AB125" s="894">
        <v>25</v>
      </c>
      <c r="AC125" s="894">
        <v>26</v>
      </c>
      <c r="AD125" s="894">
        <v>27</v>
      </c>
      <c r="AE125" s="954">
        <v>28</v>
      </c>
      <c r="AF125" s="954">
        <v>29</v>
      </c>
      <c r="AG125" s="894">
        <v>30</v>
      </c>
      <c r="AH125" s="894">
        <v>31</v>
      </c>
    </row>
    <row r="126" spans="1:38">
      <c r="A126" s="1114">
        <v>6</v>
      </c>
      <c r="B126" s="908" t="s">
        <v>1609</v>
      </c>
      <c r="C126" s="1127">
        <v>42217</v>
      </c>
      <c r="D126" s="898"/>
      <c r="E126" s="911" t="s">
        <v>1650</v>
      </c>
      <c r="F126" s="900"/>
      <c r="G126" s="900"/>
      <c r="H126" s="900"/>
      <c r="I126" s="912"/>
      <c r="J126" s="912"/>
      <c r="K126" s="899"/>
      <c r="L126" s="899"/>
      <c r="M126" s="899"/>
      <c r="N126" s="899"/>
      <c r="O126" s="899"/>
      <c r="P126" s="899"/>
      <c r="Q126" s="899"/>
      <c r="R126" s="899"/>
      <c r="S126" s="899"/>
      <c r="T126" s="907"/>
      <c r="U126" s="899"/>
      <c r="V126" s="900"/>
      <c r="W126" s="899"/>
      <c r="X126" s="899"/>
      <c r="Y126" s="899"/>
      <c r="Z126" s="899"/>
      <c r="AA126" s="899"/>
      <c r="AB126" s="899"/>
      <c r="AC126" s="899"/>
      <c r="AD126" s="899"/>
      <c r="AE126" s="899"/>
      <c r="AF126" s="899"/>
      <c r="AG126" s="899"/>
      <c r="AH126" s="899"/>
    </row>
    <row r="127" spans="1:38">
      <c r="A127" s="1115"/>
      <c r="B127" s="908" t="s">
        <v>1622</v>
      </c>
      <c r="C127" s="1128"/>
      <c r="D127" s="898"/>
      <c r="E127" s="900"/>
      <c r="F127" s="911" t="s">
        <v>1650</v>
      </c>
      <c r="G127" s="900"/>
      <c r="H127" s="900"/>
      <c r="I127" s="912"/>
      <c r="J127" s="900"/>
      <c r="K127" s="898"/>
      <c r="L127" s="899"/>
      <c r="M127" s="899"/>
      <c r="N127" s="899"/>
      <c r="O127" s="899"/>
      <c r="P127" s="899"/>
      <c r="Q127" s="899"/>
      <c r="R127" s="899"/>
      <c r="S127" s="899"/>
      <c r="T127" s="907"/>
      <c r="U127" s="899"/>
      <c r="V127" s="900"/>
      <c r="W127" s="899"/>
      <c r="X127" s="899"/>
      <c r="Y127" s="899"/>
      <c r="Z127" s="899"/>
      <c r="AA127" s="899"/>
      <c r="AB127" s="899"/>
      <c r="AC127" s="899"/>
      <c r="AD127" s="899"/>
      <c r="AE127" s="899"/>
      <c r="AF127" s="899"/>
      <c r="AG127" s="899"/>
      <c r="AH127" s="899"/>
    </row>
    <row r="128" spans="1:38">
      <c r="A128" s="1115"/>
      <c r="B128" s="908" t="s">
        <v>1623</v>
      </c>
      <c r="C128" s="1128"/>
      <c r="D128" s="898"/>
      <c r="E128" s="900"/>
      <c r="F128" s="913"/>
      <c r="G128" s="911" t="s">
        <v>1650</v>
      </c>
      <c r="H128" s="900"/>
      <c r="I128" s="912"/>
      <c r="J128" s="900"/>
      <c r="K128" s="900"/>
      <c r="L128" s="912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</row>
    <row r="129" spans="1:34">
      <c r="A129" s="1115"/>
      <c r="B129" s="908" t="s">
        <v>1624</v>
      </c>
      <c r="C129" s="1128"/>
      <c r="D129" s="898"/>
      <c r="E129" s="900"/>
      <c r="F129" s="913"/>
      <c r="G129" s="900"/>
      <c r="H129" s="911" t="s">
        <v>1650</v>
      </c>
      <c r="I129" s="912"/>
      <c r="J129" s="900"/>
      <c r="K129" s="900"/>
      <c r="L129" s="912"/>
      <c r="M129" s="912"/>
      <c r="N129" s="912"/>
      <c r="O129" s="912"/>
      <c r="P129" s="912"/>
      <c r="Q129" s="912"/>
      <c r="R129" s="912"/>
      <c r="S129" s="912"/>
      <c r="T129" s="913"/>
      <c r="U129" s="912"/>
      <c r="V129" s="900"/>
      <c r="W129" s="899"/>
      <c r="X129" s="899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899"/>
    </row>
    <row r="130" spans="1:34">
      <c r="A130" s="1115"/>
      <c r="B130" s="908" t="s">
        <v>1625</v>
      </c>
      <c r="C130" s="1128"/>
      <c r="D130" s="899"/>
      <c r="E130" s="912"/>
      <c r="F130" s="912"/>
      <c r="G130" s="913"/>
      <c r="H130" s="900"/>
      <c r="I130" s="911" t="s">
        <v>1650</v>
      </c>
      <c r="J130" s="900"/>
      <c r="K130" s="900"/>
      <c r="L130" s="900"/>
      <c r="M130" s="900"/>
      <c r="N130" s="900"/>
      <c r="O130" s="900"/>
      <c r="P130" s="900"/>
      <c r="Q130" s="912"/>
      <c r="R130" s="912"/>
      <c r="S130" s="912"/>
      <c r="T130" s="913"/>
      <c r="U130" s="912"/>
      <c r="V130" s="900"/>
      <c r="W130" s="899"/>
      <c r="X130" s="899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899"/>
    </row>
    <row r="131" spans="1:34">
      <c r="A131" s="1115"/>
      <c r="B131" s="908" t="s">
        <v>1626</v>
      </c>
      <c r="C131" s="1128"/>
      <c r="D131" s="899"/>
      <c r="E131" s="912"/>
      <c r="F131" s="912"/>
      <c r="G131" s="912"/>
      <c r="H131" s="912"/>
      <c r="I131" s="912"/>
      <c r="J131" s="900"/>
      <c r="K131" s="900"/>
      <c r="L131" s="911" t="s">
        <v>1650</v>
      </c>
      <c r="M131" s="912"/>
      <c r="N131" s="912"/>
      <c r="O131" s="912"/>
      <c r="P131" s="912"/>
      <c r="Q131" s="912"/>
      <c r="R131" s="912"/>
      <c r="S131" s="912"/>
      <c r="T131" s="913"/>
      <c r="U131" s="912"/>
      <c r="V131" s="900"/>
      <c r="W131" s="899"/>
      <c r="X131" s="899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899"/>
    </row>
    <row r="132" spans="1:34">
      <c r="A132" s="1115"/>
      <c r="B132" s="908" t="s">
        <v>1627</v>
      </c>
      <c r="C132" s="1128"/>
      <c r="D132" s="899"/>
      <c r="E132" s="899"/>
      <c r="F132" s="899"/>
      <c r="G132" s="899"/>
      <c r="H132" s="899"/>
      <c r="I132" s="899"/>
      <c r="J132" s="899"/>
      <c r="K132" s="900"/>
      <c r="L132" s="900"/>
      <c r="M132" s="911" t="s">
        <v>1650</v>
      </c>
      <c r="N132" s="900"/>
      <c r="O132" s="900"/>
      <c r="P132" s="912"/>
      <c r="Q132" s="900"/>
      <c r="R132" s="900"/>
      <c r="S132" s="912"/>
      <c r="T132" s="913"/>
      <c r="U132" s="912"/>
      <c r="V132" s="900"/>
      <c r="W132" s="899"/>
      <c r="X132" s="899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899"/>
    </row>
    <row r="133" spans="1:34">
      <c r="A133" s="1115"/>
      <c r="B133" s="908" t="s">
        <v>1628</v>
      </c>
      <c r="C133" s="1128"/>
      <c r="D133" s="899"/>
      <c r="E133" s="899"/>
      <c r="F133" s="899"/>
      <c r="G133" s="899"/>
      <c r="H133" s="899"/>
      <c r="I133" s="899"/>
      <c r="J133" s="899"/>
      <c r="K133" s="900"/>
      <c r="L133" s="900"/>
      <c r="M133" s="900"/>
      <c r="N133" s="911" t="s">
        <v>1650</v>
      </c>
      <c r="O133" s="900"/>
      <c r="P133" s="900"/>
      <c r="Q133" s="900"/>
      <c r="R133" s="900"/>
      <c r="S133" s="900"/>
      <c r="T133" s="913"/>
      <c r="U133" s="912"/>
      <c r="V133" s="900"/>
      <c r="W133" s="899"/>
      <c r="X133" s="899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899"/>
    </row>
    <row r="134" spans="1:34">
      <c r="A134" s="1115"/>
      <c r="B134" s="908" t="s">
        <v>1629</v>
      </c>
      <c r="C134" s="1128"/>
      <c r="D134" s="899"/>
      <c r="E134" s="899"/>
      <c r="F134" s="899"/>
      <c r="G134" s="899"/>
      <c r="H134" s="899"/>
      <c r="I134" s="899"/>
      <c r="J134" s="899"/>
      <c r="K134" s="900"/>
      <c r="L134" s="900"/>
      <c r="M134" s="900"/>
      <c r="N134" s="913"/>
      <c r="O134" s="911" t="s">
        <v>1650</v>
      </c>
      <c r="P134" s="900"/>
      <c r="Q134" s="900"/>
      <c r="R134" s="900"/>
      <c r="S134" s="912"/>
      <c r="T134" s="913"/>
      <c r="U134" s="912"/>
      <c r="V134" s="900"/>
      <c r="W134" s="899"/>
      <c r="X134" s="899"/>
      <c r="Y134" s="912"/>
      <c r="Z134" s="912"/>
      <c r="AA134" s="912"/>
      <c r="AB134" s="912"/>
      <c r="AC134" s="912"/>
      <c r="AD134" s="912"/>
      <c r="AE134" s="912"/>
      <c r="AF134" s="912"/>
      <c r="AG134" s="912"/>
      <c r="AH134" s="899"/>
    </row>
    <row r="135" spans="1:34">
      <c r="A135" s="1115"/>
      <c r="B135" s="908" t="s">
        <v>1630</v>
      </c>
      <c r="C135" s="1129"/>
      <c r="D135" s="899"/>
      <c r="E135" s="899"/>
      <c r="F135" s="899"/>
      <c r="G135" s="899"/>
      <c r="H135" s="899"/>
      <c r="I135" s="899"/>
      <c r="J135" s="899"/>
      <c r="K135" s="912"/>
      <c r="L135" s="900"/>
      <c r="M135" s="900"/>
      <c r="N135" s="913"/>
      <c r="O135" s="900"/>
      <c r="P135" s="911" t="s">
        <v>1650</v>
      </c>
      <c r="Q135" s="900"/>
      <c r="R135" s="900"/>
      <c r="S135" s="900"/>
      <c r="T135" s="900"/>
      <c r="U135" s="900"/>
      <c r="V135" s="900"/>
      <c r="W135" s="899"/>
      <c r="X135" s="899"/>
      <c r="Y135" s="912"/>
      <c r="Z135" s="912"/>
      <c r="AA135" s="912"/>
      <c r="AB135" s="912"/>
      <c r="AC135" s="912"/>
      <c r="AD135" s="912"/>
      <c r="AE135" s="912"/>
      <c r="AF135" s="912"/>
      <c r="AG135" s="912"/>
      <c r="AH135" s="899"/>
    </row>
    <row r="136" spans="1:34">
      <c r="B136" s="247" t="s">
        <v>1686</v>
      </c>
      <c r="C136" s="896"/>
    </row>
    <row r="151" spans="1:38" ht="18">
      <c r="A151" s="1118" t="s">
        <v>3</v>
      </c>
      <c r="B151" s="1118"/>
      <c r="C151" s="1118"/>
      <c r="D151" s="1118"/>
      <c r="E151" s="1118"/>
      <c r="F151" s="1118"/>
      <c r="G151" s="1118"/>
      <c r="H151" s="1118"/>
      <c r="I151" s="1118"/>
      <c r="J151" s="1118"/>
      <c r="K151" s="1118"/>
      <c r="L151" s="1118"/>
      <c r="M151" s="1118"/>
      <c r="N151" s="1118"/>
      <c r="O151" s="1118"/>
      <c r="P151" s="1118"/>
      <c r="Q151" s="1118"/>
      <c r="R151" s="1118"/>
      <c r="S151" s="1118"/>
      <c r="T151" s="1118"/>
      <c r="U151" s="1118"/>
      <c r="V151" s="1118"/>
      <c r="W151" s="1118"/>
      <c r="X151" s="1118"/>
      <c r="Y151" s="1118"/>
      <c r="Z151" s="1118"/>
      <c r="AA151" s="1118"/>
      <c r="AB151" s="1118"/>
      <c r="AC151" s="1118"/>
      <c r="AD151" s="1118"/>
      <c r="AE151" s="1118"/>
      <c r="AF151" s="1118"/>
      <c r="AG151" s="1118"/>
      <c r="AH151" s="1118"/>
    </row>
    <row r="152" spans="1:38" ht="18">
      <c r="A152" s="1118" t="s">
        <v>1586</v>
      </c>
      <c r="B152" s="1118"/>
      <c r="C152" s="1118"/>
      <c r="D152" s="1118"/>
      <c r="E152" s="1118"/>
      <c r="F152" s="1118"/>
      <c r="G152" s="1118"/>
      <c r="H152" s="1118"/>
      <c r="I152" s="1118"/>
      <c r="J152" s="1118"/>
      <c r="K152" s="1118"/>
      <c r="L152" s="1118"/>
      <c r="M152" s="1118"/>
      <c r="N152" s="1118"/>
      <c r="O152" s="1118"/>
      <c r="P152" s="1118"/>
      <c r="Q152" s="1118"/>
      <c r="R152" s="1118"/>
      <c r="S152" s="1118"/>
      <c r="T152" s="1118"/>
      <c r="U152" s="1118"/>
      <c r="V152" s="1118"/>
      <c r="W152" s="1118"/>
      <c r="X152" s="1118"/>
      <c r="Y152" s="1118"/>
      <c r="Z152" s="1118"/>
      <c r="AA152" s="1118"/>
      <c r="AB152" s="1118"/>
      <c r="AC152" s="1118"/>
      <c r="AD152" s="1118"/>
      <c r="AE152" s="1118"/>
      <c r="AF152" s="1118"/>
      <c r="AG152" s="1118"/>
      <c r="AH152" s="1118"/>
    </row>
    <row r="153" spans="1:38" ht="18">
      <c r="A153" s="1118" t="s">
        <v>1666</v>
      </c>
      <c r="B153" s="1118"/>
      <c r="C153" s="1118"/>
      <c r="D153" s="1118"/>
      <c r="E153" s="1118"/>
      <c r="F153" s="1118"/>
      <c r="G153" s="1118"/>
      <c r="H153" s="1118"/>
      <c r="I153" s="1118"/>
      <c r="J153" s="1118"/>
      <c r="K153" s="1118"/>
      <c r="L153" s="1118"/>
      <c r="M153" s="1118"/>
      <c r="N153" s="1118"/>
      <c r="O153" s="1118"/>
      <c r="P153" s="1118"/>
      <c r="Q153" s="1118"/>
      <c r="R153" s="1118"/>
      <c r="S153" s="1118"/>
      <c r="T153" s="1118"/>
      <c r="U153" s="1118"/>
      <c r="V153" s="1118"/>
      <c r="W153" s="1118"/>
      <c r="X153" s="1118"/>
      <c r="Y153" s="1118"/>
      <c r="Z153" s="1118"/>
      <c r="AA153" s="1118"/>
      <c r="AB153" s="1118"/>
      <c r="AC153" s="1118"/>
      <c r="AD153" s="1118"/>
      <c r="AE153" s="1118"/>
      <c r="AF153" s="1118"/>
      <c r="AG153" s="1118"/>
      <c r="AH153" s="1118"/>
    </row>
    <row r="154" spans="1:38" ht="18">
      <c r="A154" s="1118" t="s">
        <v>1587</v>
      </c>
      <c r="B154" s="1118"/>
      <c r="C154" s="1118"/>
      <c r="D154" s="1118"/>
      <c r="E154" s="1118"/>
      <c r="F154" s="1118"/>
      <c r="G154" s="1118"/>
      <c r="H154" s="1118"/>
      <c r="I154" s="1118"/>
      <c r="J154" s="1118"/>
      <c r="K154" s="1118"/>
      <c r="L154" s="1118"/>
      <c r="M154" s="1118"/>
      <c r="N154" s="1118"/>
      <c r="O154" s="1118"/>
      <c r="P154" s="1118"/>
      <c r="Q154" s="1118"/>
      <c r="R154" s="1118"/>
      <c r="S154" s="1118"/>
      <c r="T154" s="1118"/>
      <c r="U154" s="1118"/>
      <c r="V154" s="1118"/>
      <c r="W154" s="1118"/>
      <c r="X154" s="1118"/>
      <c r="Y154" s="1118"/>
      <c r="Z154" s="1118"/>
      <c r="AA154" s="1118"/>
      <c r="AB154" s="1118"/>
      <c r="AC154" s="1118"/>
      <c r="AD154" s="1118"/>
      <c r="AE154" s="1118"/>
      <c r="AF154" s="1118"/>
      <c r="AG154" s="1118"/>
      <c r="AH154" s="1118"/>
    </row>
    <row r="155" spans="1:38" ht="18">
      <c r="A155" s="1118" t="s">
        <v>1667</v>
      </c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18"/>
      <c r="O155" s="1118"/>
      <c r="P155" s="1118"/>
      <c r="Q155" s="1118"/>
      <c r="R155" s="1118"/>
      <c r="S155" s="1118"/>
      <c r="T155" s="1118"/>
      <c r="U155" s="1118"/>
      <c r="V155" s="1118"/>
      <c r="W155" s="1118"/>
      <c r="X155" s="1118"/>
      <c r="Y155" s="1118"/>
      <c r="Z155" s="1118"/>
      <c r="AA155" s="1118"/>
      <c r="AB155" s="1118"/>
      <c r="AC155" s="1118"/>
      <c r="AD155" s="1118"/>
      <c r="AE155" s="1118"/>
      <c r="AF155" s="1118"/>
      <c r="AG155" s="1118"/>
      <c r="AH155" s="1118"/>
    </row>
    <row r="156" spans="1:38" ht="18">
      <c r="A156" s="915" t="s">
        <v>1608</v>
      </c>
      <c r="B156" s="890"/>
    </row>
    <row r="157" spans="1:38">
      <c r="A157" s="902" t="s">
        <v>1681</v>
      </c>
    </row>
    <row r="158" spans="1:38" s="966" customFormat="1" ht="12.75" customHeight="1">
      <c r="A158" s="1130" t="s">
        <v>129</v>
      </c>
      <c r="B158" s="1133" t="s">
        <v>1610</v>
      </c>
      <c r="C158" s="955" t="s">
        <v>1618</v>
      </c>
      <c r="D158" s="1283" t="s">
        <v>1619</v>
      </c>
      <c r="E158" s="1284"/>
      <c r="F158" s="1284"/>
      <c r="G158" s="1284"/>
      <c r="H158" s="1284"/>
      <c r="I158" s="1284"/>
      <c r="J158" s="1284"/>
      <c r="K158" s="1284"/>
      <c r="L158" s="1284"/>
      <c r="M158" s="1284"/>
      <c r="N158" s="1284"/>
      <c r="O158" s="1284"/>
      <c r="P158" s="1284"/>
      <c r="Q158" s="1284"/>
      <c r="R158" s="1284"/>
      <c r="S158" s="1284"/>
      <c r="T158" s="1284"/>
      <c r="U158" s="1284"/>
      <c r="V158" s="1284"/>
      <c r="W158" s="1284"/>
      <c r="X158" s="1284"/>
      <c r="Y158" s="1284"/>
      <c r="Z158" s="1284"/>
      <c r="AA158" s="1284"/>
      <c r="AB158" s="1284"/>
      <c r="AC158" s="1284"/>
      <c r="AD158" s="1284"/>
      <c r="AE158" s="1284"/>
      <c r="AF158" s="1284"/>
      <c r="AG158" s="1284"/>
      <c r="AH158" s="1285"/>
    </row>
    <row r="159" spans="1:38" ht="15" customHeight="1">
      <c r="A159" s="1131"/>
      <c r="B159" s="1134"/>
      <c r="C159" s="1141">
        <v>42186</v>
      </c>
      <c r="D159" s="894" t="s">
        <v>1614</v>
      </c>
      <c r="E159" s="894" t="s">
        <v>1615</v>
      </c>
      <c r="F159" s="954" t="s">
        <v>1616</v>
      </c>
      <c r="G159" s="954" t="s">
        <v>1617</v>
      </c>
      <c r="H159" s="894" t="s">
        <v>1611</v>
      </c>
      <c r="I159" s="894" t="s">
        <v>1612</v>
      </c>
      <c r="J159" s="894" t="s">
        <v>1613</v>
      </c>
      <c r="K159" s="894" t="s">
        <v>1614</v>
      </c>
      <c r="L159" s="894" t="s">
        <v>1615</v>
      </c>
      <c r="M159" s="954" t="s">
        <v>1616</v>
      </c>
      <c r="N159" s="954" t="s">
        <v>1617</v>
      </c>
      <c r="O159" s="894" t="s">
        <v>1611</v>
      </c>
      <c r="P159" s="894" t="s">
        <v>1612</v>
      </c>
      <c r="Q159" s="894" t="s">
        <v>1613</v>
      </c>
      <c r="R159" s="954" t="s">
        <v>1614</v>
      </c>
      <c r="S159" s="894" t="s">
        <v>1615</v>
      </c>
      <c r="T159" s="954" t="s">
        <v>1616</v>
      </c>
      <c r="U159" s="954" t="s">
        <v>1617</v>
      </c>
      <c r="V159" s="954" t="s">
        <v>1611</v>
      </c>
      <c r="W159" s="894" t="s">
        <v>1612</v>
      </c>
      <c r="X159" s="894" t="s">
        <v>1613</v>
      </c>
      <c r="Y159" s="894" t="s">
        <v>1614</v>
      </c>
      <c r="Z159" s="894" t="s">
        <v>1615</v>
      </c>
      <c r="AA159" s="954" t="s">
        <v>1616</v>
      </c>
      <c r="AB159" s="954" t="s">
        <v>1617</v>
      </c>
      <c r="AC159" s="894" t="s">
        <v>1611</v>
      </c>
      <c r="AD159" s="894" t="s">
        <v>1612</v>
      </c>
      <c r="AE159" s="894" t="s">
        <v>1613</v>
      </c>
      <c r="AF159" s="894" t="s">
        <v>1614</v>
      </c>
      <c r="AG159" s="894" t="s">
        <v>1615</v>
      </c>
      <c r="AH159" s="954" t="s">
        <v>1616</v>
      </c>
      <c r="AI159" s="893"/>
      <c r="AJ159" s="893"/>
      <c r="AK159" s="893"/>
      <c r="AL159" s="893"/>
    </row>
    <row r="160" spans="1:38" ht="15" customHeight="1">
      <c r="A160" s="1132"/>
      <c r="B160" s="1135"/>
      <c r="C160" s="1142"/>
      <c r="D160" s="895">
        <v>1</v>
      </c>
      <c r="E160" s="894">
        <v>2</v>
      </c>
      <c r="F160" s="954">
        <v>3</v>
      </c>
      <c r="G160" s="954">
        <v>4</v>
      </c>
      <c r="H160" s="894">
        <v>5</v>
      </c>
      <c r="I160" s="894">
        <v>6</v>
      </c>
      <c r="J160" s="894">
        <v>7</v>
      </c>
      <c r="K160" s="894">
        <v>8</v>
      </c>
      <c r="L160" s="894">
        <v>9</v>
      </c>
      <c r="M160" s="954">
        <v>10</v>
      </c>
      <c r="N160" s="954">
        <v>11</v>
      </c>
      <c r="O160" s="894">
        <v>12</v>
      </c>
      <c r="P160" s="894">
        <v>13</v>
      </c>
      <c r="Q160" s="894">
        <v>14</v>
      </c>
      <c r="R160" s="954">
        <v>15</v>
      </c>
      <c r="S160" s="894">
        <v>16</v>
      </c>
      <c r="T160" s="954">
        <v>17</v>
      </c>
      <c r="U160" s="954">
        <v>18</v>
      </c>
      <c r="V160" s="954">
        <v>19</v>
      </c>
      <c r="W160" s="894">
        <v>20</v>
      </c>
      <c r="X160" s="894">
        <v>21</v>
      </c>
      <c r="Y160" s="894">
        <v>22</v>
      </c>
      <c r="Z160" s="894">
        <v>23</v>
      </c>
      <c r="AA160" s="954">
        <v>24</v>
      </c>
      <c r="AB160" s="954">
        <v>25</v>
      </c>
      <c r="AC160" s="894">
        <v>26</v>
      </c>
      <c r="AD160" s="894">
        <v>27</v>
      </c>
      <c r="AE160" s="894">
        <v>28</v>
      </c>
      <c r="AF160" s="894">
        <v>29</v>
      </c>
      <c r="AG160" s="894">
        <v>30</v>
      </c>
      <c r="AH160" s="954">
        <v>31</v>
      </c>
      <c r="AI160" s="893"/>
      <c r="AJ160" s="893"/>
      <c r="AK160" s="893"/>
      <c r="AL160" s="893"/>
    </row>
    <row r="161" spans="1:38">
      <c r="A161" s="1114">
        <v>5</v>
      </c>
      <c r="B161" s="908" t="s">
        <v>1609</v>
      </c>
      <c r="C161" s="1127">
        <v>42186</v>
      </c>
      <c r="D161" s="911" t="s">
        <v>1649</v>
      </c>
      <c r="E161" s="900"/>
      <c r="F161" s="898"/>
      <c r="G161" s="898"/>
      <c r="H161" s="898"/>
      <c r="I161" s="898"/>
      <c r="J161" s="898"/>
      <c r="K161" s="898"/>
      <c r="L161" s="898"/>
      <c r="M161" s="898"/>
      <c r="N161" s="898"/>
      <c r="O161" s="898"/>
      <c r="P161" s="898"/>
      <c r="Q161" s="898"/>
      <c r="R161" s="898"/>
      <c r="S161" s="898"/>
      <c r="T161" s="898"/>
      <c r="U161" s="898"/>
      <c r="V161" s="898"/>
      <c r="W161" s="898"/>
      <c r="X161" s="898"/>
      <c r="Y161" s="898"/>
      <c r="Z161" s="898"/>
      <c r="AA161" s="898"/>
      <c r="AB161" s="898"/>
      <c r="AC161" s="898"/>
      <c r="AD161" s="898"/>
      <c r="AE161" s="898"/>
      <c r="AF161" s="898"/>
      <c r="AG161" s="898"/>
      <c r="AH161" s="898"/>
    </row>
    <row r="162" spans="1:38">
      <c r="A162" s="1115"/>
      <c r="B162" s="908" t="s">
        <v>1622</v>
      </c>
      <c r="C162" s="1128"/>
      <c r="D162" s="913"/>
      <c r="E162" s="911" t="s">
        <v>1649</v>
      </c>
      <c r="F162" s="898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898"/>
      <c r="U162" s="898"/>
      <c r="V162" s="898"/>
      <c r="W162" s="898"/>
      <c r="X162" s="898"/>
      <c r="Y162" s="898"/>
      <c r="Z162" s="898"/>
      <c r="AA162" s="898"/>
      <c r="AB162" s="898"/>
      <c r="AC162" s="898"/>
      <c r="AD162" s="898"/>
      <c r="AE162" s="898"/>
      <c r="AF162" s="898"/>
      <c r="AG162" s="898"/>
      <c r="AH162" s="898"/>
    </row>
    <row r="163" spans="1:38">
      <c r="A163" s="1115"/>
      <c r="B163" s="908" t="s">
        <v>1623</v>
      </c>
      <c r="C163" s="1128"/>
      <c r="D163" s="913"/>
      <c r="E163" s="900"/>
      <c r="F163" s="898"/>
      <c r="G163" s="900"/>
      <c r="H163" s="911" t="s">
        <v>1649</v>
      </c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898"/>
      <c r="U163" s="898"/>
      <c r="V163" s="898"/>
      <c r="W163" s="898"/>
      <c r="X163" s="898"/>
      <c r="Y163" s="898"/>
      <c r="Z163" s="898"/>
      <c r="AA163" s="898"/>
      <c r="AB163" s="898"/>
      <c r="AC163" s="898"/>
      <c r="AD163" s="898"/>
      <c r="AE163" s="898"/>
      <c r="AF163" s="898"/>
      <c r="AG163" s="898"/>
      <c r="AH163" s="898"/>
      <c r="AI163" s="661"/>
      <c r="AJ163" s="661"/>
      <c r="AK163" s="661"/>
      <c r="AL163" s="661"/>
    </row>
    <row r="164" spans="1:38">
      <c r="A164" s="1115"/>
      <c r="B164" s="908" t="s">
        <v>1624</v>
      </c>
      <c r="C164" s="1128"/>
      <c r="D164" s="907"/>
      <c r="E164" s="898"/>
      <c r="F164" s="898"/>
      <c r="G164" s="900"/>
      <c r="H164" s="900"/>
      <c r="I164" s="911" t="s">
        <v>1649</v>
      </c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898"/>
      <c r="U164" s="898"/>
      <c r="V164" s="898"/>
      <c r="W164" s="898"/>
      <c r="X164" s="898"/>
      <c r="Y164" s="898"/>
      <c r="Z164" s="898"/>
      <c r="AA164" s="898"/>
      <c r="AB164" s="898"/>
      <c r="AC164" s="898"/>
      <c r="AD164" s="898"/>
      <c r="AE164" s="898"/>
      <c r="AF164" s="898"/>
      <c r="AG164" s="898"/>
      <c r="AH164" s="898"/>
      <c r="AI164" s="661"/>
      <c r="AJ164" s="661"/>
      <c r="AK164" s="661"/>
      <c r="AL164" s="661"/>
    </row>
    <row r="165" spans="1:38">
      <c r="A165" s="1115"/>
      <c r="B165" s="908" t="s">
        <v>1625</v>
      </c>
      <c r="C165" s="1128"/>
      <c r="D165" s="907"/>
      <c r="E165" s="898"/>
      <c r="F165" s="899"/>
      <c r="G165" s="912"/>
      <c r="H165" s="912"/>
      <c r="I165" s="912"/>
      <c r="J165" s="911" t="s">
        <v>1649</v>
      </c>
      <c r="K165" s="900"/>
      <c r="L165" s="900"/>
      <c r="M165" s="900"/>
      <c r="N165" s="900"/>
      <c r="O165" s="900"/>
      <c r="P165" s="900"/>
      <c r="Q165" s="900"/>
      <c r="R165" s="900"/>
      <c r="S165" s="900"/>
      <c r="T165" s="898"/>
      <c r="U165" s="898"/>
      <c r="V165" s="898"/>
      <c r="W165" s="898"/>
      <c r="X165" s="898"/>
      <c r="Y165" s="898"/>
      <c r="Z165" s="898"/>
      <c r="AA165" s="898"/>
      <c r="AB165" s="898"/>
      <c r="AC165" s="898"/>
      <c r="AD165" s="898"/>
      <c r="AE165" s="898"/>
      <c r="AF165" s="898"/>
      <c r="AG165" s="898"/>
      <c r="AH165" s="898"/>
      <c r="AI165" s="661"/>
      <c r="AJ165" s="661"/>
      <c r="AK165" s="661"/>
      <c r="AL165" s="661"/>
    </row>
    <row r="166" spans="1:38">
      <c r="A166" s="1115"/>
      <c r="B166" s="908" t="s">
        <v>1626</v>
      </c>
      <c r="C166" s="1128"/>
      <c r="D166" s="907"/>
      <c r="E166" s="898"/>
      <c r="F166" s="898"/>
      <c r="G166" s="900"/>
      <c r="H166" s="900"/>
      <c r="I166" s="912"/>
      <c r="J166" s="913"/>
      <c r="K166" s="911" t="s">
        <v>1649</v>
      </c>
      <c r="L166" s="900"/>
      <c r="M166" s="900"/>
      <c r="N166" s="900"/>
      <c r="O166" s="900"/>
      <c r="P166" s="900"/>
      <c r="Q166" s="900"/>
      <c r="R166" s="900"/>
      <c r="S166" s="900"/>
      <c r="T166" s="898"/>
      <c r="U166" s="898"/>
      <c r="V166" s="898"/>
      <c r="W166" s="898"/>
      <c r="X166" s="898"/>
      <c r="Y166" s="898"/>
      <c r="Z166" s="898"/>
      <c r="AA166" s="898"/>
      <c r="AB166" s="898"/>
      <c r="AC166" s="898"/>
      <c r="AD166" s="898"/>
      <c r="AE166" s="898"/>
      <c r="AF166" s="898"/>
      <c r="AG166" s="898"/>
      <c r="AH166" s="898"/>
    </row>
    <row r="167" spans="1:38">
      <c r="A167" s="1115"/>
      <c r="B167" s="908" t="s">
        <v>1627</v>
      </c>
      <c r="C167" s="1128"/>
      <c r="D167" s="899"/>
      <c r="E167" s="899"/>
      <c r="F167" s="899"/>
      <c r="G167" s="912"/>
      <c r="H167" s="912"/>
      <c r="I167" s="912"/>
      <c r="J167" s="913"/>
      <c r="K167" s="900"/>
      <c r="L167" s="911" t="s">
        <v>1649</v>
      </c>
      <c r="M167" s="900"/>
      <c r="N167" s="900"/>
      <c r="O167" s="900"/>
      <c r="P167" s="900"/>
      <c r="Q167" s="900"/>
      <c r="R167" s="912"/>
      <c r="S167" s="912"/>
      <c r="T167" s="899"/>
      <c r="U167" s="899"/>
      <c r="V167" s="899"/>
      <c r="W167" s="899"/>
      <c r="X167" s="899"/>
      <c r="Y167" s="912"/>
      <c r="Z167" s="912"/>
      <c r="AA167" s="912"/>
      <c r="AB167" s="912"/>
      <c r="AC167" s="912"/>
      <c r="AD167" s="912"/>
      <c r="AE167" s="912"/>
      <c r="AF167" s="912"/>
      <c r="AG167" s="912"/>
      <c r="AH167" s="912"/>
    </row>
    <row r="168" spans="1:38">
      <c r="A168" s="1115"/>
      <c r="B168" s="908" t="s">
        <v>1628</v>
      </c>
      <c r="C168" s="1128"/>
      <c r="D168" s="900"/>
      <c r="E168" s="900"/>
      <c r="F168" s="900"/>
      <c r="G168" s="900"/>
      <c r="H168" s="900"/>
      <c r="I168" s="900"/>
      <c r="J168" s="913"/>
      <c r="K168" s="900"/>
      <c r="L168" s="900"/>
      <c r="M168" s="900"/>
      <c r="N168" s="900"/>
      <c r="O168" s="911" t="s">
        <v>1649</v>
      </c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8">
      <c r="A169" s="1115"/>
      <c r="B169" s="908" t="s">
        <v>1629</v>
      </c>
      <c r="C169" s="1128"/>
      <c r="D169" s="899"/>
      <c r="E169" s="899"/>
      <c r="F169" s="899"/>
      <c r="G169" s="912"/>
      <c r="H169" s="912"/>
      <c r="I169" s="912"/>
      <c r="J169" s="912"/>
      <c r="K169" s="912"/>
      <c r="L169" s="912"/>
      <c r="M169" s="900"/>
      <c r="N169" s="900"/>
      <c r="O169" s="900"/>
      <c r="P169" s="911" t="s">
        <v>1649</v>
      </c>
      <c r="Q169" s="900"/>
      <c r="R169" s="912"/>
      <c r="S169" s="912"/>
      <c r="T169" s="899"/>
      <c r="U169" s="899"/>
      <c r="V169" s="899"/>
      <c r="W169" s="899"/>
      <c r="X169" s="899"/>
      <c r="Y169" s="912"/>
      <c r="Z169" s="912"/>
      <c r="AA169" s="912"/>
      <c r="AB169" s="912"/>
      <c r="AC169" s="912"/>
      <c r="AD169" s="912"/>
      <c r="AE169" s="912"/>
      <c r="AF169" s="912"/>
      <c r="AG169" s="912"/>
      <c r="AH169" s="912"/>
    </row>
    <row r="170" spans="1:38">
      <c r="A170" s="1116"/>
      <c r="B170" s="908" t="s">
        <v>1630</v>
      </c>
      <c r="C170" s="1129"/>
      <c r="D170" s="899"/>
      <c r="E170" s="899"/>
      <c r="F170" s="899"/>
      <c r="G170" s="912"/>
      <c r="H170" s="912"/>
      <c r="I170" s="912"/>
      <c r="J170" s="912"/>
      <c r="K170" s="912"/>
      <c r="L170" s="912"/>
      <c r="M170" s="912"/>
      <c r="N170" s="912"/>
      <c r="O170" s="912"/>
      <c r="P170" s="912"/>
      <c r="Q170" s="911" t="s">
        <v>1649</v>
      </c>
      <c r="R170" s="912"/>
      <c r="S170" s="912"/>
      <c r="T170" s="898"/>
      <c r="U170" s="899"/>
      <c r="V170" s="899"/>
      <c r="W170" s="899"/>
      <c r="X170" s="900"/>
      <c r="Y170" s="912"/>
      <c r="Z170" s="900"/>
      <c r="AA170" s="912"/>
      <c r="AB170" s="912"/>
      <c r="AC170" s="912"/>
      <c r="AD170" s="912"/>
      <c r="AE170" s="912"/>
      <c r="AF170" s="912"/>
      <c r="AG170" s="912"/>
      <c r="AH170" s="912"/>
    </row>
    <row r="171" spans="1:38">
      <c r="A171" s="1114"/>
      <c r="B171" s="1140"/>
      <c r="C171" s="1127">
        <v>42217</v>
      </c>
      <c r="D171" s="954" t="s">
        <v>1617</v>
      </c>
      <c r="E171" s="894" t="s">
        <v>1611</v>
      </c>
      <c r="F171" s="894" t="s">
        <v>1612</v>
      </c>
      <c r="G171" s="894" t="s">
        <v>1613</v>
      </c>
      <c r="H171" s="894" t="s">
        <v>1614</v>
      </c>
      <c r="I171" s="894" t="s">
        <v>1615</v>
      </c>
      <c r="J171" s="954" t="s">
        <v>1616</v>
      </c>
      <c r="K171" s="954" t="s">
        <v>1617</v>
      </c>
      <c r="L171" s="894" t="s">
        <v>1611</v>
      </c>
      <c r="M171" s="894" t="s">
        <v>1612</v>
      </c>
      <c r="N171" s="894" t="s">
        <v>1613</v>
      </c>
      <c r="O171" s="894" t="s">
        <v>1614</v>
      </c>
      <c r="P171" s="894" t="s">
        <v>1615</v>
      </c>
      <c r="Q171" s="954" t="s">
        <v>1616</v>
      </c>
      <c r="R171" s="954" t="s">
        <v>1617</v>
      </c>
      <c r="S171" s="894" t="s">
        <v>1611</v>
      </c>
      <c r="T171" s="894" t="s">
        <v>1612</v>
      </c>
      <c r="U171" s="894" t="s">
        <v>1613</v>
      </c>
      <c r="V171" s="894" t="s">
        <v>1614</v>
      </c>
      <c r="W171" s="894" t="s">
        <v>1615</v>
      </c>
      <c r="X171" s="954" t="s">
        <v>1616</v>
      </c>
      <c r="Y171" s="954" t="s">
        <v>1617</v>
      </c>
      <c r="Z171" s="894" t="s">
        <v>1611</v>
      </c>
      <c r="AA171" s="894" t="s">
        <v>1612</v>
      </c>
      <c r="AB171" s="894" t="s">
        <v>1613</v>
      </c>
      <c r="AC171" s="894" t="s">
        <v>1614</v>
      </c>
      <c r="AD171" s="894" t="s">
        <v>1615</v>
      </c>
      <c r="AE171" s="954" t="s">
        <v>1616</v>
      </c>
      <c r="AF171" s="954" t="s">
        <v>1617</v>
      </c>
      <c r="AG171" s="894" t="s">
        <v>1611</v>
      </c>
      <c r="AH171" s="894" t="s">
        <v>1612</v>
      </c>
    </row>
    <row r="172" spans="1:38">
      <c r="A172" s="1116"/>
      <c r="B172" s="1138"/>
      <c r="C172" s="1129"/>
      <c r="D172" s="968">
        <v>1</v>
      </c>
      <c r="E172" s="894">
        <v>2</v>
      </c>
      <c r="F172" s="894">
        <v>3</v>
      </c>
      <c r="G172" s="894">
        <v>4</v>
      </c>
      <c r="H172" s="894">
        <v>5</v>
      </c>
      <c r="I172" s="894">
        <v>6</v>
      </c>
      <c r="J172" s="954">
        <v>7</v>
      </c>
      <c r="K172" s="954">
        <v>8</v>
      </c>
      <c r="L172" s="894">
        <v>9</v>
      </c>
      <c r="M172" s="894">
        <v>10</v>
      </c>
      <c r="N172" s="894">
        <v>11</v>
      </c>
      <c r="O172" s="894">
        <v>12</v>
      </c>
      <c r="P172" s="894">
        <v>13</v>
      </c>
      <c r="Q172" s="954">
        <v>14</v>
      </c>
      <c r="R172" s="954">
        <v>15</v>
      </c>
      <c r="S172" s="894">
        <v>16</v>
      </c>
      <c r="T172" s="894">
        <v>17</v>
      </c>
      <c r="U172" s="894">
        <v>18</v>
      </c>
      <c r="V172" s="894">
        <v>19</v>
      </c>
      <c r="W172" s="894">
        <v>20</v>
      </c>
      <c r="X172" s="954">
        <v>21</v>
      </c>
      <c r="Y172" s="954">
        <v>22</v>
      </c>
      <c r="Z172" s="894">
        <v>23</v>
      </c>
      <c r="AA172" s="894">
        <v>24</v>
      </c>
      <c r="AB172" s="894">
        <v>25</v>
      </c>
      <c r="AC172" s="894">
        <v>26</v>
      </c>
      <c r="AD172" s="894">
        <v>27</v>
      </c>
      <c r="AE172" s="954">
        <v>28</v>
      </c>
      <c r="AF172" s="954">
        <v>29</v>
      </c>
      <c r="AG172" s="894">
        <v>30</v>
      </c>
      <c r="AH172" s="894">
        <v>31</v>
      </c>
    </row>
    <row r="173" spans="1:38">
      <c r="A173" s="1114">
        <v>6</v>
      </c>
      <c r="B173" s="908" t="s">
        <v>1609</v>
      </c>
      <c r="C173" s="1127">
        <v>42217</v>
      </c>
      <c r="D173" s="898"/>
      <c r="E173" s="911" t="s">
        <v>1650</v>
      </c>
      <c r="F173" s="900"/>
      <c r="G173" s="900"/>
      <c r="H173" s="900"/>
      <c r="I173" s="912"/>
      <c r="J173" s="912"/>
      <c r="K173" s="899"/>
      <c r="L173" s="899"/>
      <c r="M173" s="899"/>
      <c r="N173" s="899"/>
      <c r="O173" s="899"/>
      <c r="P173" s="899"/>
      <c r="Q173" s="899"/>
      <c r="R173" s="899"/>
      <c r="S173" s="899"/>
      <c r="T173" s="907"/>
      <c r="U173" s="899"/>
      <c r="V173" s="900"/>
      <c r="W173" s="899"/>
      <c r="X173" s="899"/>
      <c r="Y173" s="899"/>
      <c r="Z173" s="899"/>
      <c r="AA173" s="899"/>
      <c r="AB173" s="899"/>
      <c r="AC173" s="899"/>
      <c r="AD173" s="899"/>
      <c r="AE173" s="899"/>
      <c r="AF173" s="899"/>
      <c r="AG173" s="899"/>
      <c r="AH173" s="899"/>
    </row>
    <row r="174" spans="1:38">
      <c r="A174" s="1115"/>
      <c r="B174" s="908" t="s">
        <v>1622</v>
      </c>
      <c r="C174" s="1128"/>
      <c r="D174" s="898"/>
      <c r="E174" s="900"/>
      <c r="F174" s="911" t="s">
        <v>1650</v>
      </c>
      <c r="G174" s="900"/>
      <c r="H174" s="900"/>
      <c r="I174" s="912"/>
      <c r="J174" s="900"/>
      <c r="K174" s="898"/>
      <c r="L174" s="899"/>
      <c r="M174" s="899"/>
      <c r="N174" s="899"/>
      <c r="O174" s="899"/>
      <c r="P174" s="899"/>
      <c r="Q174" s="899"/>
      <c r="R174" s="899"/>
      <c r="S174" s="899"/>
      <c r="T174" s="907"/>
      <c r="U174" s="899"/>
      <c r="V174" s="900"/>
      <c r="W174" s="899"/>
      <c r="X174" s="899"/>
      <c r="Y174" s="899"/>
      <c r="Z174" s="899"/>
      <c r="AA174" s="899"/>
      <c r="AB174" s="899"/>
      <c r="AC174" s="899"/>
      <c r="AD174" s="899"/>
      <c r="AE174" s="899"/>
      <c r="AF174" s="899"/>
      <c r="AG174" s="899"/>
      <c r="AH174" s="899"/>
    </row>
    <row r="175" spans="1:38">
      <c r="A175" s="1115"/>
      <c r="B175" s="908" t="s">
        <v>1623</v>
      </c>
      <c r="C175" s="1128"/>
      <c r="D175" s="898"/>
      <c r="E175" s="900"/>
      <c r="F175" s="913"/>
      <c r="G175" s="911" t="s">
        <v>1650</v>
      </c>
      <c r="H175" s="900"/>
      <c r="I175" s="912"/>
      <c r="J175" s="900"/>
      <c r="K175" s="900"/>
      <c r="L175" s="912"/>
      <c r="M175" s="912"/>
      <c r="N175" s="912"/>
      <c r="O175" s="912"/>
      <c r="P175" s="912"/>
      <c r="Q175" s="912"/>
      <c r="R175" s="912"/>
      <c r="S175" s="912"/>
      <c r="T175" s="913"/>
      <c r="U175" s="912"/>
      <c r="V175" s="900"/>
      <c r="W175" s="899"/>
      <c r="X175" s="899"/>
      <c r="Y175" s="899"/>
      <c r="Z175" s="899"/>
      <c r="AA175" s="899"/>
      <c r="AB175" s="899"/>
      <c r="AC175" s="899"/>
      <c r="AD175" s="899"/>
      <c r="AE175" s="899"/>
      <c r="AF175" s="899"/>
      <c r="AG175" s="899"/>
      <c r="AH175" s="899"/>
    </row>
    <row r="176" spans="1:38">
      <c r="A176" s="1115"/>
      <c r="B176" s="908" t="s">
        <v>1624</v>
      </c>
      <c r="C176" s="1128"/>
      <c r="D176" s="898"/>
      <c r="E176" s="900"/>
      <c r="F176" s="913"/>
      <c r="G176" s="900"/>
      <c r="H176" s="911" t="s">
        <v>1650</v>
      </c>
      <c r="I176" s="912"/>
      <c r="J176" s="900"/>
      <c r="K176" s="900"/>
      <c r="L176" s="912"/>
      <c r="M176" s="912"/>
      <c r="N176" s="912"/>
      <c r="O176" s="912"/>
      <c r="P176" s="912"/>
      <c r="Q176" s="912"/>
      <c r="R176" s="912"/>
      <c r="S176" s="912"/>
      <c r="T176" s="913"/>
      <c r="U176" s="912"/>
      <c r="V176" s="900"/>
      <c r="W176" s="899"/>
      <c r="X176" s="899"/>
      <c r="Y176" s="912"/>
      <c r="Z176" s="912"/>
      <c r="AA176" s="912"/>
      <c r="AB176" s="912"/>
      <c r="AC176" s="912"/>
      <c r="AD176" s="912"/>
      <c r="AE176" s="912"/>
      <c r="AF176" s="912"/>
      <c r="AG176" s="912"/>
      <c r="AH176" s="899"/>
    </row>
    <row r="177" spans="1:34">
      <c r="A177" s="1115"/>
      <c r="B177" s="908" t="s">
        <v>1625</v>
      </c>
      <c r="C177" s="1128"/>
      <c r="D177" s="899"/>
      <c r="E177" s="912"/>
      <c r="F177" s="912"/>
      <c r="G177" s="913"/>
      <c r="H177" s="900"/>
      <c r="I177" s="911" t="s">
        <v>1650</v>
      </c>
      <c r="J177" s="900"/>
      <c r="K177" s="900"/>
      <c r="L177" s="900"/>
      <c r="M177" s="900"/>
      <c r="N177" s="900"/>
      <c r="O177" s="900"/>
      <c r="P177" s="900"/>
      <c r="Q177" s="912"/>
      <c r="R177" s="912"/>
      <c r="S177" s="912"/>
      <c r="T177" s="913"/>
      <c r="U177" s="912"/>
      <c r="V177" s="900"/>
      <c r="W177" s="899"/>
      <c r="X177" s="899"/>
      <c r="Y177" s="912"/>
      <c r="Z177" s="912"/>
      <c r="AA177" s="912"/>
      <c r="AB177" s="912"/>
      <c r="AC177" s="912"/>
      <c r="AD177" s="912"/>
      <c r="AE177" s="912"/>
      <c r="AF177" s="912"/>
      <c r="AG177" s="912"/>
      <c r="AH177" s="899"/>
    </row>
    <row r="178" spans="1:34">
      <c r="A178" s="1115"/>
      <c r="B178" s="908" t="s">
        <v>1626</v>
      </c>
      <c r="C178" s="1128"/>
      <c r="D178" s="899"/>
      <c r="E178" s="912"/>
      <c r="F178" s="912"/>
      <c r="G178" s="912"/>
      <c r="H178" s="912"/>
      <c r="I178" s="912"/>
      <c r="J178" s="900"/>
      <c r="K178" s="900"/>
      <c r="L178" s="911" t="s">
        <v>1650</v>
      </c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899"/>
      <c r="X178" s="899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899"/>
    </row>
    <row r="179" spans="1:34">
      <c r="A179" s="1115"/>
      <c r="B179" s="908" t="s">
        <v>1627</v>
      </c>
      <c r="C179" s="1128"/>
      <c r="D179" s="899"/>
      <c r="E179" s="899"/>
      <c r="F179" s="899"/>
      <c r="G179" s="899"/>
      <c r="H179" s="899"/>
      <c r="I179" s="899"/>
      <c r="J179" s="899"/>
      <c r="K179" s="900"/>
      <c r="L179" s="900"/>
      <c r="M179" s="911" t="s">
        <v>1650</v>
      </c>
      <c r="N179" s="900"/>
      <c r="O179" s="900"/>
      <c r="P179" s="912"/>
      <c r="Q179" s="900"/>
      <c r="R179" s="900"/>
      <c r="S179" s="912"/>
      <c r="T179" s="913"/>
      <c r="U179" s="912"/>
      <c r="V179" s="900"/>
      <c r="W179" s="899"/>
      <c r="X179" s="899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899"/>
    </row>
    <row r="180" spans="1:34">
      <c r="A180" s="1115"/>
      <c r="B180" s="908" t="s">
        <v>1628</v>
      </c>
      <c r="C180" s="1128"/>
      <c r="D180" s="899"/>
      <c r="E180" s="899"/>
      <c r="F180" s="899"/>
      <c r="G180" s="899"/>
      <c r="H180" s="899"/>
      <c r="I180" s="899"/>
      <c r="J180" s="899"/>
      <c r="K180" s="900"/>
      <c r="L180" s="900"/>
      <c r="M180" s="900"/>
      <c r="N180" s="911" t="s">
        <v>1650</v>
      </c>
      <c r="O180" s="900"/>
      <c r="P180" s="900"/>
      <c r="Q180" s="900"/>
      <c r="R180" s="900"/>
      <c r="S180" s="900"/>
      <c r="T180" s="913"/>
      <c r="U180" s="912"/>
      <c r="V180" s="900"/>
      <c r="W180" s="899"/>
      <c r="X180" s="899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899"/>
    </row>
    <row r="181" spans="1:34">
      <c r="A181" s="1115"/>
      <c r="B181" s="908" t="s">
        <v>1629</v>
      </c>
      <c r="C181" s="1128"/>
      <c r="D181" s="899"/>
      <c r="E181" s="899"/>
      <c r="F181" s="899"/>
      <c r="G181" s="899"/>
      <c r="H181" s="899"/>
      <c r="I181" s="899"/>
      <c r="J181" s="899"/>
      <c r="K181" s="900"/>
      <c r="L181" s="900"/>
      <c r="M181" s="900"/>
      <c r="N181" s="913"/>
      <c r="O181" s="911" t="s">
        <v>1650</v>
      </c>
      <c r="P181" s="900"/>
      <c r="Q181" s="900"/>
      <c r="R181" s="900"/>
      <c r="S181" s="912"/>
      <c r="T181" s="913"/>
      <c r="U181" s="912"/>
      <c r="V181" s="900"/>
      <c r="W181" s="899"/>
      <c r="X181" s="899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899"/>
    </row>
    <row r="182" spans="1:34">
      <c r="A182" s="1115"/>
      <c r="B182" s="908" t="s">
        <v>1630</v>
      </c>
      <c r="C182" s="1129"/>
      <c r="D182" s="899"/>
      <c r="E182" s="899"/>
      <c r="F182" s="899"/>
      <c r="G182" s="899"/>
      <c r="H182" s="899"/>
      <c r="I182" s="899"/>
      <c r="J182" s="899"/>
      <c r="K182" s="912"/>
      <c r="L182" s="900"/>
      <c r="M182" s="900"/>
      <c r="N182" s="913"/>
      <c r="O182" s="900"/>
      <c r="P182" s="911" t="s">
        <v>1650</v>
      </c>
      <c r="Q182" s="900"/>
      <c r="R182" s="900"/>
      <c r="S182" s="900"/>
      <c r="T182" s="900"/>
      <c r="U182" s="900"/>
      <c r="V182" s="900"/>
      <c r="W182" s="899"/>
      <c r="X182" s="899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899"/>
    </row>
    <row r="183" spans="1:34">
      <c r="B183" s="247" t="s">
        <v>1686</v>
      </c>
      <c r="C183" s="896"/>
    </row>
    <row r="201" spans="1:34" ht="18">
      <c r="A201" s="1118" t="s">
        <v>3</v>
      </c>
      <c r="B201" s="1118"/>
      <c r="C201" s="1118"/>
      <c r="D201" s="1118"/>
      <c r="E201" s="1118"/>
      <c r="F201" s="1118"/>
      <c r="G201" s="1118"/>
      <c r="H201" s="1118"/>
      <c r="I201" s="1118"/>
      <c r="J201" s="1118"/>
      <c r="K201" s="1118"/>
      <c r="L201" s="1118"/>
      <c r="M201" s="1118"/>
      <c r="N201" s="1118"/>
      <c r="O201" s="1118"/>
      <c r="P201" s="1118"/>
      <c r="Q201" s="1118"/>
      <c r="R201" s="1118"/>
      <c r="S201" s="1118"/>
      <c r="T201" s="1118"/>
      <c r="U201" s="1118"/>
      <c r="V201" s="1118"/>
      <c r="W201" s="1118"/>
      <c r="X201" s="1118"/>
      <c r="Y201" s="1118"/>
      <c r="Z201" s="1118"/>
      <c r="AA201" s="1118"/>
      <c r="AB201" s="1118"/>
      <c r="AC201" s="1118"/>
      <c r="AD201" s="1118"/>
      <c r="AE201" s="1118"/>
      <c r="AF201" s="1118"/>
      <c r="AG201" s="1118"/>
      <c r="AH201" s="1118"/>
    </row>
    <row r="202" spans="1:34" ht="18">
      <c r="A202" s="1118" t="s">
        <v>1586</v>
      </c>
      <c r="B202" s="1118"/>
      <c r="C202" s="1118"/>
      <c r="D202" s="1118"/>
      <c r="E202" s="1118"/>
      <c r="F202" s="1118"/>
      <c r="G202" s="1118"/>
      <c r="H202" s="1118"/>
      <c r="I202" s="1118"/>
      <c r="J202" s="1118"/>
      <c r="K202" s="1118"/>
      <c r="L202" s="1118"/>
      <c r="M202" s="1118"/>
      <c r="N202" s="1118"/>
      <c r="O202" s="1118"/>
      <c r="P202" s="1118"/>
      <c r="Q202" s="1118"/>
      <c r="R202" s="1118"/>
      <c r="S202" s="1118"/>
      <c r="T202" s="1118"/>
      <c r="U202" s="1118"/>
      <c r="V202" s="1118"/>
      <c r="W202" s="1118"/>
      <c r="X202" s="1118"/>
      <c r="Y202" s="1118"/>
      <c r="Z202" s="1118"/>
      <c r="AA202" s="1118"/>
      <c r="AB202" s="1118"/>
      <c r="AC202" s="1118"/>
      <c r="AD202" s="1118"/>
      <c r="AE202" s="1118"/>
      <c r="AF202" s="1118"/>
      <c r="AG202" s="1118"/>
      <c r="AH202" s="1118"/>
    </row>
    <row r="203" spans="1:34" ht="18">
      <c r="A203" s="1118" t="s">
        <v>1666</v>
      </c>
      <c r="B203" s="1118"/>
      <c r="C203" s="1118"/>
      <c r="D203" s="1118"/>
      <c r="E203" s="1118"/>
      <c r="F203" s="1118"/>
      <c r="G203" s="1118"/>
      <c r="H203" s="1118"/>
      <c r="I203" s="1118"/>
      <c r="J203" s="1118"/>
      <c r="K203" s="1118"/>
      <c r="L203" s="1118"/>
      <c r="M203" s="1118"/>
      <c r="N203" s="1118"/>
      <c r="O203" s="1118"/>
      <c r="P203" s="1118"/>
      <c r="Q203" s="1118"/>
      <c r="R203" s="1118"/>
      <c r="S203" s="1118"/>
      <c r="T203" s="1118"/>
      <c r="U203" s="1118"/>
      <c r="V203" s="1118"/>
      <c r="W203" s="1118"/>
      <c r="X203" s="1118"/>
      <c r="Y203" s="1118"/>
      <c r="Z203" s="1118"/>
      <c r="AA203" s="1118"/>
      <c r="AB203" s="1118"/>
      <c r="AC203" s="1118"/>
      <c r="AD203" s="1118"/>
      <c r="AE203" s="1118"/>
      <c r="AF203" s="1118"/>
      <c r="AG203" s="1118"/>
      <c r="AH203" s="1118"/>
    </row>
    <row r="204" spans="1:34" ht="18">
      <c r="A204" s="1118" t="s">
        <v>1587</v>
      </c>
      <c r="B204" s="1118"/>
      <c r="C204" s="1118"/>
      <c r="D204" s="1118"/>
      <c r="E204" s="1118"/>
      <c r="F204" s="1118"/>
      <c r="G204" s="1118"/>
      <c r="H204" s="1118"/>
      <c r="I204" s="1118"/>
      <c r="J204" s="1118"/>
      <c r="K204" s="1118"/>
      <c r="L204" s="1118"/>
      <c r="M204" s="1118"/>
      <c r="N204" s="1118"/>
      <c r="O204" s="1118"/>
      <c r="P204" s="1118"/>
      <c r="Q204" s="1118"/>
      <c r="R204" s="1118"/>
      <c r="S204" s="1118"/>
      <c r="T204" s="1118"/>
      <c r="U204" s="1118"/>
      <c r="V204" s="1118"/>
      <c r="W204" s="1118"/>
      <c r="X204" s="1118"/>
      <c r="Y204" s="1118"/>
      <c r="Z204" s="1118"/>
      <c r="AA204" s="1118"/>
      <c r="AB204" s="1118"/>
      <c r="AC204" s="1118"/>
      <c r="AD204" s="1118"/>
      <c r="AE204" s="1118"/>
      <c r="AF204" s="1118"/>
      <c r="AG204" s="1118"/>
      <c r="AH204" s="1118"/>
    </row>
    <row r="205" spans="1:34" ht="18">
      <c r="A205" s="1118" t="s">
        <v>1667</v>
      </c>
      <c r="B205" s="1118"/>
      <c r="C205" s="1118"/>
      <c r="D205" s="1118"/>
      <c r="E205" s="1118"/>
      <c r="F205" s="1118"/>
      <c r="G205" s="1118"/>
      <c r="H205" s="1118"/>
      <c r="I205" s="1118"/>
      <c r="J205" s="1118"/>
      <c r="K205" s="1118"/>
      <c r="L205" s="1118"/>
      <c r="M205" s="1118"/>
      <c r="N205" s="1118"/>
      <c r="O205" s="1118"/>
      <c r="P205" s="1118"/>
      <c r="Q205" s="1118"/>
      <c r="R205" s="1118"/>
      <c r="S205" s="1118"/>
      <c r="T205" s="1118"/>
      <c r="U205" s="1118"/>
      <c r="V205" s="1118"/>
      <c r="W205" s="1118"/>
      <c r="X205" s="1118"/>
      <c r="Y205" s="1118"/>
      <c r="Z205" s="1118"/>
      <c r="AA205" s="1118"/>
      <c r="AB205" s="1118"/>
      <c r="AC205" s="1118"/>
      <c r="AD205" s="1118"/>
      <c r="AE205" s="1118"/>
      <c r="AF205" s="1118"/>
      <c r="AG205" s="1118"/>
      <c r="AH205" s="1118"/>
    </row>
    <row r="206" spans="1:34" ht="18">
      <c r="A206" s="915" t="s">
        <v>1608</v>
      </c>
      <c r="B206" s="890"/>
    </row>
    <row r="207" spans="1:34">
      <c r="A207" s="902" t="s">
        <v>1682</v>
      </c>
    </row>
    <row r="208" spans="1:34" s="966" customFormat="1">
      <c r="A208" s="1130" t="s">
        <v>129</v>
      </c>
      <c r="B208" s="1133" t="s">
        <v>1610</v>
      </c>
      <c r="C208" s="955" t="s">
        <v>1618</v>
      </c>
      <c r="D208" s="1283" t="s">
        <v>1619</v>
      </c>
      <c r="E208" s="1284"/>
      <c r="F208" s="1284"/>
      <c r="G208" s="1284"/>
      <c r="H208" s="1284"/>
      <c r="I208" s="1284"/>
      <c r="J208" s="1284"/>
      <c r="K208" s="1284"/>
      <c r="L208" s="1284"/>
      <c r="M208" s="1284"/>
      <c r="N208" s="1284"/>
      <c r="O208" s="1284"/>
      <c r="P208" s="1284"/>
      <c r="Q208" s="1284"/>
      <c r="R208" s="1284"/>
      <c r="S208" s="1284"/>
      <c r="T208" s="1284"/>
      <c r="U208" s="1284"/>
      <c r="V208" s="1284"/>
      <c r="W208" s="1284"/>
      <c r="X208" s="1284"/>
      <c r="Y208" s="1284"/>
      <c r="Z208" s="1284"/>
      <c r="AA208" s="1284"/>
      <c r="AB208" s="1284"/>
      <c r="AC208" s="1284"/>
      <c r="AD208" s="1284"/>
      <c r="AE208" s="1284"/>
      <c r="AF208" s="1284"/>
      <c r="AG208" s="1284"/>
      <c r="AH208" s="1285"/>
    </row>
    <row r="209" spans="1:38" ht="15" customHeight="1">
      <c r="A209" s="1131"/>
      <c r="B209" s="1134"/>
      <c r="C209" s="1141">
        <v>42186</v>
      </c>
      <c r="D209" s="894" t="s">
        <v>1614</v>
      </c>
      <c r="E209" s="894" t="s">
        <v>1615</v>
      </c>
      <c r="F209" s="954" t="s">
        <v>1616</v>
      </c>
      <c r="G209" s="954" t="s">
        <v>1617</v>
      </c>
      <c r="H209" s="894" t="s">
        <v>1611</v>
      </c>
      <c r="I209" s="894" t="s">
        <v>1612</v>
      </c>
      <c r="J209" s="894" t="s">
        <v>1613</v>
      </c>
      <c r="K209" s="894" t="s">
        <v>1614</v>
      </c>
      <c r="L209" s="894" t="s">
        <v>1615</v>
      </c>
      <c r="M209" s="954" t="s">
        <v>1616</v>
      </c>
      <c r="N209" s="954" t="s">
        <v>1617</v>
      </c>
      <c r="O209" s="894" t="s">
        <v>1611</v>
      </c>
      <c r="P209" s="894" t="s">
        <v>1612</v>
      </c>
      <c r="Q209" s="894" t="s">
        <v>1613</v>
      </c>
      <c r="R209" s="954" t="s">
        <v>1614</v>
      </c>
      <c r="S209" s="894" t="s">
        <v>1615</v>
      </c>
      <c r="T209" s="954" t="s">
        <v>1616</v>
      </c>
      <c r="U209" s="954" t="s">
        <v>1617</v>
      </c>
      <c r="V209" s="954" t="s">
        <v>1611</v>
      </c>
      <c r="W209" s="894" t="s">
        <v>1612</v>
      </c>
      <c r="X209" s="894" t="s">
        <v>1613</v>
      </c>
      <c r="Y209" s="894" t="s">
        <v>1614</v>
      </c>
      <c r="Z209" s="894" t="s">
        <v>1615</v>
      </c>
      <c r="AA209" s="954" t="s">
        <v>1616</v>
      </c>
      <c r="AB209" s="954" t="s">
        <v>1617</v>
      </c>
      <c r="AC209" s="894" t="s">
        <v>1611</v>
      </c>
      <c r="AD209" s="894" t="s">
        <v>1612</v>
      </c>
      <c r="AE209" s="894" t="s">
        <v>1613</v>
      </c>
      <c r="AF209" s="894" t="s">
        <v>1614</v>
      </c>
      <c r="AG209" s="894" t="s">
        <v>1615</v>
      </c>
      <c r="AH209" s="954" t="s">
        <v>1616</v>
      </c>
      <c r="AI209" s="893"/>
      <c r="AJ209" s="893"/>
      <c r="AK209" s="893"/>
      <c r="AL209" s="893"/>
    </row>
    <row r="210" spans="1:38" ht="15" customHeight="1">
      <c r="A210" s="1132"/>
      <c r="B210" s="1135"/>
      <c r="C210" s="1142"/>
      <c r="D210" s="895">
        <v>1</v>
      </c>
      <c r="E210" s="894">
        <v>2</v>
      </c>
      <c r="F210" s="954">
        <v>3</v>
      </c>
      <c r="G210" s="954">
        <v>4</v>
      </c>
      <c r="H210" s="894">
        <v>5</v>
      </c>
      <c r="I210" s="894">
        <v>6</v>
      </c>
      <c r="J210" s="894">
        <v>7</v>
      </c>
      <c r="K210" s="894">
        <v>8</v>
      </c>
      <c r="L210" s="894">
        <v>9</v>
      </c>
      <c r="M210" s="954">
        <v>10</v>
      </c>
      <c r="N210" s="954">
        <v>11</v>
      </c>
      <c r="O210" s="894">
        <v>12</v>
      </c>
      <c r="P210" s="894">
        <v>13</v>
      </c>
      <c r="Q210" s="894">
        <v>14</v>
      </c>
      <c r="R210" s="954">
        <v>15</v>
      </c>
      <c r="S210" s="894">
        <v>16</v>
      </c>
      <c r="T210" s="954">
        <v>17</v>
      </c>
      <c r="U210" s="954">
        <v>18</v>
      </c>
      <c r="V210" s="954">
        <v>19</v>
      </c>
      <c r="W210" s="894">
        <v>20</v>
      </c>
      <c r="X210" s="894">
        <v>21</v>
      </c>
      <c r="Y210" s="894">
        <v>22</v>
      </c>
      <c r="Z210" s="894">
        <v>23</v>
      </c>
      <c r="AA210" s="954">
        <v>24</v>
      </c>
      <c r="AB210" s="954">
        <v>25</v>
      </c>
      <c r="AC210" s="894">
        <v>26</v>
      </c>
      <c r="AD210" s="894">
        <v>27</v>
      </c>
      <c r="AE210" s="894">
        <v>28</v>
      </c>
      <c r="AF210" s="894">
        <v>29</v>
      </c>
      <c r="AG210" s="894">
        <v>30</v>
      </c>
      <c r="AH210" s="954">
        <v>31</v>
      </c>
      <c r="AI210" s="893"/>
      <c r="AJ210" s="893"/>
      <c r="AK210" s="893"/>
      <c r="AL210" s="893"/>
    </row>
    <row r="211" spans="1:38">
      <c r="A211" s="1114">
        <v>5</v>
      </c>
      <c r="B211" s="908" t="s">
        <v>1609</v>
      </c>
      <c r="C211" s="1127">
        <v>42186</v>
      </c>
      <c r="D211" s="911" t="s">
        <v>1649</v>
      </c>
      <c r="E211" s="900"/>
      <c r="F211" s="898"/>
      <c r="G211" s="898"/>
      <c r="H211" s="898"/>
      <c r="I211" s="898"/>
      <c r="J211" s="898"/>
      <c r="K211" s="898"/>
      <c r="L211" s="898"/>
      <c r="M211" s="898"/>
      <c r="N211" s="898"/>
      <c r="O211" s="898"/>
      <c r="P211" s="898"/>
      <c r="Q211" s="898"/>
      <c r="R211" s="898"/>
      <c r="S211" s="898"/>
      <c r="T211" s="898"/>
      <c r="U211" s="898"/>
      <c r="V211" s="898"/>
      <c r="W211" s="898"/>
      <c r="X211" s="898"/>
      <c r="Y211" s="898"/>
      <c r="Z211" s="898"/>
      <c r="AA211" s="898"/>
      <c r="AB211" s="898"/>
      <c r="AC211" s="898"/>
      <c r="AD211" s="898"/>
      <c r="AE211" s="898"/>
      <c r="AF211" s="898"/>
      <c r="AG211" s="898"/>
      <c r="AH211" s="898"/>
    </row>
    <row r="212" spans="1:38">
      <c r="A212" s="1115"/>
      <c r="B212" s="908" t="s">
        <v>1622</v>
      </c>
      <c r="C212" s="1128"/>
      <c r="D212" s="913"/>
      <c r="E212" s="911" t="s">
        <v>1649</v>
      </c>
      <c r="F212" s="898"/>
      <c r="G212" s="900"/>
      <c r="H212" s="900"/>
      <c r="I212" s="900"/>
      <c r="J212" s="900"/>
      <c r="K212" s="900"/>
      <c r="L212" s="900"/>
      <c r="M212" s="900"/>
      <c r="N212" s="900"/>
      <c r="O212" s="900"/>
      <c r="P212" s="900"/>
      <c r="Q212" s="900"/>
      <c r="R212" s="900"/>
      <c r="S212" s="900"/>
      <c r="T212" s="898"/>
      <c r="U212" s="898"/>
      <c r="V212" s="898"/>
      <c r="W212" s="898"/>
      <c r="X212" s="898"/>
      <c r="Y212" s="898"/>
      <c r="Z212" s="898"/>
      <c r="AA212" s="898"/>
      <c r="AB212" s="898"/>
      <c r="AC212" s="898"/>
      <c r="AD212" s="898"/>
      <c r="AE212" s="898"/>
      <c r="AF212" s="898"/>
      <c r="AG212" s="898"/>
      <c r="AH212" s="898"/>
    </row>
    <row r="213" spans="1:38">
      <c r="A213" s="1115"/>
      <c r="B213" s="908" t="s">
        <v>1623</v>
      </c>
      <c r="C213" s="1128"/>
      <c r="D213" s="913"/>
      <c r="E213" s="900"/>
      <c r="F213" s="898"/>
      <c r="G213" s="900"/>
      <c r="H213" s="911" t="s">
        <v>1649</v>
      </c>
      <c r="I213" s="900"/>
      <c r="J213" s="900"/>
      <c r="K213" s="900"/>
      <c r="L213" s="900"/>
      <c r="M213" s="900"/>
      <c r="N213" s="900"/>
      <c r="O213" s="900"/>
      <c r="P213" s="900"/>
      <c r="Q213" s="900"/>
      <c r="R213" s="900"/>
      <c r="S213" s="900"/>
      <c r="T213" s="898"/>
      <c r="U213" s="898"/>
      <c r="V213" s="898"/>
      <c r="W213" s="898"/>
      <c r="X213" s="898"/>
      <c r="Y213" s="898"/>
      <c r="Z213" s="898"/>
      <c r="AA213" s="898"/>
      <c r="AB213" s="898"/>
      <c r="AC213" s="898"/>
      <c r="AD213" s="898"/>
      <c r="AE213" s="898"/>
      <c r="AF213" s="898"/>
      <c r="AG213" s="898"/>
      <c r="AH213" s="898"/>
      <c r="AI213" s="661"/>
      <c r="AJ213" s="661"/>
      <c r="AK213" s="661"/>
      <c r="AL213" s="661"/>
    </row>
    <row r="214" spans="1:38">
      <c r="A214" s="1115"/>
      <c r="B214" s="908" t="s">
        <v>1624</v>
      </c>
      <c r="C214" s="1128"/>
      <c r="D214" s="907"/>
      <c r="E214" s="898"/>
      <c r="F214" s="898"/>
      <c r="G214" s="900"/>
      <c r="H214" s="900"/>
      <c r="I214" s="911" t="s">
        <v>1649</v>
      </c>
      <c r="J214" s="900"/>
      <c r="K214" s="900"/>
      <c r="L214" s="900"/>
      <c r="M214" s="900"/>
      <c r="N214" s="900"/>
      <c r="O214" s="900"/>
      <c r="P214" s="900"/>
      <c r="Q214" s="900"/>
      <c r="R214" s="900"/>
      <c r="S214" s="900"/>
      <c r="T214" s="898"/>
      <c r="U214" s="898"/>
      <c r="V214" s="898"/>
      <c r="W214" s="898"/>
      <c r="X214" s="898"/>
      <c r="Y214" s="898"/>
      <c r="Z214" s="898"/>
      <c r="AA214" s="898"/>
      <c r="AB214" s="898"/>
      <c r="AC214" s="898"/>
      <c r="AD214" s="898"/>
      <c r="AE214" s="898"/>
      <c r="AF214" s="898"/>
      <c r="AG214" s="898"/>
      <c r="AH214" s="898"/>
      <c r="AI214" s="661"/>
      <c r="AJ214" s="661"/>
      <c r="AK214" s="661"/>
      <c r="AL214" s="661"/>
    </row>
    <row r="215" spans="1:38">
      <c r="A215" s="1115"/>
      <c r="B215" s="908" t="s">
        <v>1625</v>
      </c>
      <c r="C215" s="1128"/>
      <c r="D215" s="907"/>
      <c r="E215" s="898"/>
      <c r="F215" s="899"/>
      <c r="G215" s="912"/>
      <c r="H215" s="912"/>
      <c r="I215" s="912"/>
      <c r="J215" s="911" t="s">
        <v>1649</v>
      </c>
      <c r="K215" s="900"/>
      <c r="L215" s="900"/>
      <c r="M215" s="900"/>
      <c r="N215" s="900"/>
      <c r="O215" s="900"/>
      <c r="P215" s="900"/>
      <c r="Q215" s="900"/>
      <c r="R215" s="900"/>
      <c r="S215" s="900"/>
      <c r="T215" s="898"/>
      <c r="U215" s="898"/>
      <c r="V215" s="898"/>
      <c r="W215" s="898"/>
      <c r="X215" s="898"/>
      <c r="Y215" s="898"/>
      <c r="Z215" s="898"/>
      <c r="AA215" s="898"/>
      <c r="AB215" s="898"/>
      <c r="AC215" s="898"/>
      <c r="AD215" s="898"/>
      <c r="AE215" s="898"/>
      <c r="AF215" s="898"/>
      <c r="AG215" s="898"/>
      <c r="AH215" s="898"/>
      <c r="AI215" s="661"/>
      <c r="AJ215" s="661"/>
      <c r="AK215" s="661"/>
      <c r="AL215" s="661"/>
    </row>
    <row r="216" spans="1:38">
      <c r="A216" s="1115"/>
      <c r="B216" s="908" t="s">
        <v>1626</v>
      </c>
      <c r="C216" s="1128"/>
      <c r="D216" s="907"/>
      <c r="E216" s="898"/>
      <c r="F216" s="898"/>
      <c r="G216" s="900"/>
      <c r="H216" s="900"/>
      <c r="I216" s="912"/>
      <c r="J216" s="913"/>
      <c r="K216" s="911" t="s">
        <v>1649</v>
      </c>
      <c r="L216" s="900"/>
      <c r="M216" s="900"/>
      <c r="N216" s="900"/>
      <c r="O216" s="900"/>
      <c r="P216" s="900"/>
      <c r="Q216" s="900"/>
      <c r="R216" s="900"/>
      <c r="S216" s="900"/>
      <c r="T216" s="898"/>
      <c r="U216" s="898"/>
      <c r="V216" s="898"/>
      <c r="W216" s="898"/>
      <c r="X216" s="898"/>
      <c r="Y216" s="898"/>
      <c r="Z216" s="898"/>
      <c r="AA216" s="898"/>
      <c r="AB216" s="898"/>
      <c r="AC216" s="898"/>
      <c r="AD216" s="898"/>
      <c r="AE216" s="898"/>
      <c r="AF216" s="898"/>
      <c r="AG216" s="898"/>
      <c r="AH216" s="898"/>
    </row>
    <row r="217" spans="1:38">
      <c r="A217" s="1115"/>
      <c r="B217" s="908" t="s">
        <v>1627</v>
      </c>
      <c r="C217" s="1128"/>
      <c r="D217" s="899"/>
      <c r="E217" s="899"/>
      <c r="F217" s="899"/>
      <c r="G217" s="912"/>
      <c r="H217" s="912"/>
      <c r="I217" s="912"/>
      <c r="J217" s="913"/>
      <c r="K217" s="900"/>
      <c r="L217" s="911" t="s">
        <v>1649</v>
      </c>
      <c r="M217" s="900"/>
      <c r="N217" s="900"/>
      <c r="O217" s="900"/>
      <c r="P217" s="900"/>
      <c r="Q217" s="900"/>
      <c r="R217" s="912"/>
      <c r="S217" s="912"/>
      <c r="T217" s="899"/>
      <c r="U217" s="899"/>
      <c r="V217" s="899"/>
      <c r="W217" s="899"/>
      <c r="X217" s="899"/>
      <c r="Y217" s="912"/>
      <c r="Z217" s="912"/>
      <c r="AA217" s="912"/>
      <c r="AB217" s="912"/>
      <c r="AC217" s="912"/>
      <c r="AD217" s="912"/>
      <c r="AE217" s="912"/>
      <c r="AF217" s="912"/>
      <c r="AG217" s="912"/>
      <c r="AH217" s="912"/>
    </row>
    <row r="218" spans="1:38">
      <c r="A218" s="1115"/>
      <c r="B218" s="908" t="s">
        <v>1628</v>
      </c>
      <c r="C218" s="1128"/>
      <c r="D218" s="900"/>
      <c r="E218" s="900"/>
      <c r="F218" s="900"/>
      <c r="G218" s="900"/>
      <c r="H218" s="900"/>
      <c r="I218" s="900"/>
      <c r="J218" s="913"/>
      <c r="K218" s="900"/>
      <c r="L218" s="900"/>
      <c r="M218" s="900"/>
      <c r="N218" s="900"/>
      <c r="O218" s="911" t="s">
        <v>1649</v>
      </c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8">
      <c r="A219" s="1115"/>
      <c r="B219" s="908" t="s">
        <v>1629</v>
      </c>
      <c r="C219" s="1128"/>
      <c r="D219" s="899"/>
      <c r="E219" s="899"/>
      <c r="F219" s="899"/>
      <c r="G219" s="912"/>
      <c r="H219" s="912"/>
      <c r="I219" s="912"/>
      <c r="J219" s="912"/>
      <c r="K219" s="912"/>
      <c r="L219" s="912"/>
      <c r="M219" s="900"/>
      <c r="N219" s="900"/>
      <c r="O219" s="900"/>
      <c r="P219" s="911" t="s">
        <v>1649</v>
      </c>
      <c r="Q219" s="900"/>
      <c r="R219" s="912"/>
      <c r="S219" s="912"/>
      <c r="T219" s="899"/>
      <c r="U219" s="899"/>
      <c r="V219" s="899"/>
      <c r="W219" s="899"/>
      <c r="X219" s="899"/>
      <c r="Y219" s="912"/>
      <c r="Z219" s="912"/>
      <c r="AA219" s="912"/>
      <c r="AB219" s="912"/>
      <c r="AC219" s="912"/>
      <c r="AD219" s="912"/>
      <c r="AE219" s="912"/>
      <c r="AF219" s="912"/>
      <c r="AG219" s="912"/>
      <c r="AH219" s="912"/>
    </row>
    <row r="220" spans="1:38">
      <c r="A220" s="1115"/>
      <c r="B220" s="908" t="s">
        <v>1630</v>
      </c>
      <c r="C220" s="1128"/>
      <c r="D220" s="899"/>
      <c r="E220" s="899"/>
      <c r="F220" s="899"/>
      <c r="G220" s="912"/>
      <c r="H220" s="912"/>
      <c r="I220" s="912"/>
      <c r="J220" s="912"/>
      <c r="K220" s="912"/>
      <c r="L220" s="912"/>
      <c r="M220" s="912"/>
      <c r="N220" s="912"/>
      <c r="O220" s="912"/>
      <c r="P220" s="912"/>
      <c r="Q220" s="911" t="s">
        <v>1649</v>
      </c>
      <c r="R220" s="912"/>
      <c r="S220" s="912"/>
      <c r="T220" s="898"/>
      <c r="U220" s="899"/>
      <c r="V220" s="899"/>
      <c r="W220" s="899"/>
      <c r="X220" s="900"/>
      <c r="Y220" s="912"/>
      <c r="Z220" s="900"/>
      <c r="AA220" s="912"/>
      <c r="AB220" s="912"/>
      <c r="AC220" s="912"/>
      <c r="AD220" s="912"/>
      <c r="AE220" s="912"/>
      <c r="AF220" s="912"/>
      <c r="AG220" s="912"/>
      <c r="AH220" s="912"/>
    </row>
    <row r="221" spans="1:38">
      <c r="A221" s="1115"/>
      <c r="B221" s="908" t="s">
        <v>1631</v>
      </c>
      <c r="C221" s="1128"/>
      <c r="D221" s="899"/>
      <c r="E221" s="899"/>
      <c r="F221" s="899"/>
      <c r="G221" s="912"/>
      <c r="H221" s="912"/>
      <c r="I221" s="912"/>
      <c r="J221" s="912"/>
      <c r="K221" s="912"/>
      <c r="L221" s="912"/>
      <c r="M221" s="900"/>
      <c r="N221" s="900"/>
      <c r="O221" s="900"/>
      <c r="P221" s="912"/>
      <c r="Q221" s="912"/>
      <c r="R221" s="912"/>
      <c r="S221" s="912"/>
      <c r="T221" s="898"/>
      <c r="U221" s="898"/>
      <c r="V221" s="898"/>
      <c r="W221" s="911" t="s">
        <v>1649</v>
      </c>
      <c r="X221" s="900"/>
      <c r="Y221" s="900"/>
      <c r="Z221" s="900"/>
      <c r="AA221" s="912"/>
      <c r="AB221" s="912"/>
      <c r="AC221" s="900"/>
      <c r="AD221" s="900"/>
      <c r="AE221" s="912"/>
      <c r="AF221" s="912"/>
      <c r="AG221" s="900"/>
      <c r="AH221" s="900"/>
    </row>
    <row r="222" spans="1:38">
      <c r="A222" s="1115"/>
      <c r="B222" s="908" t="s">
        <v>1632</v>
      </c>
      <c r="C222" s="1128"/>
      <c r="D222" s="900"/>
      <c r="E222" s="900"/>
      <c r="F222" s="900"/>
      <c r="G222" s="900"/>
      <c r="H222" s="900"/>
      <c r="I222" s="900"/>
      <c r="J222" s="900"/>
      <c r="K222" s="900"/>
      <c r="L222" s="900"/>
      <c r="M222" s="912"/>
      <c r="N222" s="912"/>
      <c r="O222" s="912"/>
      <c r="P222" s="912"/>
      <c r="Q222" s="912"/>
      <c r="R222" s="912"/>
      <c r="S222" s="912"/>
      <c r="T222" s="898"/>
      <c r="U222" s="898"/>
      <c r="V222" s="898"/>
      <c r="W222" s="900"/>
      <c r="X222" s="911" t="s">
        <v>1649</v>
      </c>
      <c r="Y222" s="900"/>
      <c r="Z222" s="900"/>
      <c r="AA222" s="900"/>
      <c r="AB222" s="900"/>
      <c r="AC222" s="900"/>
      <c r="AD222" s="900"/>
      <c r="AE222" s="900"/>
      <c r="AF222" s="900"/>
      <c r="AG222" s="900"/>
      <c r="AH222" s="900"/>
    </row>
    <row r="223" spans="1:38">
      <c r="A223" s="1115"/>
      <c r="B223" s="908" t="s">
        <v>1633</v>
      </c>
      <c r="C223" s="1128"/>
      <c r="D223" s="900"/>
      <c r="E223" s="900"/>
      <c r="F223" s="900"/>
      <c r="G223" s="900"/>
      <c r="H223" s="900"/>
      <c r="I223" s="900"/>
      <c r="J223" s="900"/>
      <c r="K223" s="900"/>
      <c r="L223" s="900"/>
      <c r="M223" s="899"/>
      <c r="N223" s="899"/>
      <c r="O223" s="899"/>
      <c r="P223" s="899"/>
      <c r="Q223" s="899"/>
      <c r="R223" s="899"/>
      <c r="S223" s="899"/>
      <c r="T223" s="898"/>
      <c r="U223" s="898"/>
      <c r="V223" s="898"/>
      <c r="W223" s="900"/>
      <c r="X223" s="900"/>
      <c r="Y223" s="911" t="s">
        <v>1649</v>
      </c>
      <c r="Z223" s="900"/>
      <c r="AA223" s="900"/>
      <c r="AB223" s="900"/>
      <c r="AC223" s="900"/>
      <c r="AD223" s="900"/>
      <c r="AE223" s="900"/>
      <c r="AF223" s="900"/>
      <c r="AG223" s="900"/>
      <c r="AH223" s="900"/>
    </row>
    <row r="224" spans="1:38">
      <c r="A224" s="1115"/>
      <c r="B224" s="908" t="s">
        <v>1644</v>
      </c>
      <c r="C224" s="1128"/>
      <c r="D224" s="900"/>
      <c r="E224" s="900"/>
      <c r="F224" s="900"/>
      <c r="G224" s="900"/>
      <c r="H224" s="900"/>
      <c r="I224" s="900"/>
      <c r="J224" s="900"/>
      <c r="K224" s="900"/>
      <c r="L224" s="900"/>
      <c r="M224" s="899"/>
      <c r="N224" s="899"/>
      <c r="O224" s="899"/>
      <c r="P224" s="899"/>
      <c r="Q224" s="899"/>
      <c r="R224" s="899"/>
      <c r="S224" s="899"/>
      <c r="T224" s="898"/>
      <c r="U224" s="898"/>
      <c r="V224" s="898"/>
      <c r="W224" s="900"/>
      <c r="X224" s="900"/>
      <c r="Y224" s="900"/>
      <c r="Z224" s="911" t="s">
        <v>1649</v>
      </c>
      <c r="AA224" s="900"/>
      <c r="AB224" s="900"/>
      <c r="AC224" s="900"/>
      <c r="AD224" s="900"/>
      <c r="AE224" s="900"/>
      <c r="AF224" s="900"/>
      <c r="AG224" s="900"/>
      <c r="AH224" s="900"/>
    </row>
    <row r="225" spans="1:34">
      <c r="A225" s="1115"/>
      <c r="B225" s="908" t="s">
        <v>1645</v>
      </c>
      <c r="C225" s="1128"/>
      <c r="D225" s="900"/>
      <c r="E225" s="900"/>
      <c r="F225" s="900"/>
      <c r="G225" s="900"/>
      <c r="H225" s="900"/>
      <c r="I225" s="900"/>
      <c r="J225" s="900"/>
      <c r="K225" s="900"/>
      <c r="L225" s="900"/>
      <c r="M225" s="899"/>
      <c r="N225" s="899"/>
      <c r="O225" s="899"/>
      <c r="P225" s="899"/>
      <c r="Q225" s="899"/>
      <c r="R225" s="899"/>
      <c r="S225" s="899"/>
      <c r="T225" s="898"/>
      <c r="U225" s="898"/>
      <c r="V225" s="898"/>
      <c r="W225" s="900"/>
      <c r="X225" s="900"/>
      <c r="Y225" s="900"/>
      <c r="Z225" s="900"/>
      <c r="AA225" s="900"/>
      <c r="AB225" s="900"/>
      <c r="AC225" s="911" t="s">
        <v>1649</v>
      </c>
      <c r="AD225" s="900"/>
      <c r="AE225" s="900"/>
      <c r="AF225" s="900"/>
      <c r="AG225" s="900"/>
      <c r="AH225" s="900"/>
    </row>
    <row r="226" spans="1:34">
      <c r="A226" s="1115"/>
      <c r="B226" s="908" t="s">
        <v>1646</v>
      </c>
      <c r="C226" s="1128"/>
      <c r="D226" s="900"/>
      <c r="E226" s="900"/>
      <c r="F226" s="900"/>
      <c r="G226" s="900"/>
      <c r="H226" s="900"/>
      <c r="I226" s="900"/>
      <c r="J226" s="900"/>
      <c r="K226" s="900"/>
      <c r="L226" s="900"/>
      <c r="M226" s="899"/>
      <c r="N226" s="899"/>
      <c r="O226" s="899"/>
      <c r="P226" s="899"/>
      <c r="Q226" s="899"/>
      <c r="R226" s="899"/>
      <c r="S226" s="899"/>
      <c r="T226" s="898"/>
      <c r="U226" s="898"/>
      <c r="V226" s="898"/>
      <c r="W226" s="900"/>
      <c r="X226" s="900"/>
      <c r="Y226" s="900"/>
      <c r="Z226" s="900"/>
      <c r="AA226" s="900"/>
      <c r="AB226" s="900"/>
      <c r="AC226" s="900"/>
      <c r="AD226" s="911" t="s">
        <v>1649</v>
      </c>
      <c r="AE226" s="900"/>
      <c r="AF226" s="900"/>
      <c r="AG226" s="900"/>
      <c r="AH226" s="912"/>
    </row>
    <row r="227" spans="1:34">
      <c r="A227" s="1115"/>
      <c r="B227" s="908" t="s">
        <v>1647</v>
      </c>
      <c r="C227" s="1128"/>
      <c r="D227" s="899"/>
      <c r="E227" s="899"/>
      <c r="F227" s="899"/>
      <c r="G227" s="899"/>
      <c r="H227" s="899"/>
      <c r="I227" s="899"/>
      <c r="J227" s="899"/>
      <c r="K227" s="899"/>
      <c r="L227" s="899"/>
      <c r="M227" s="899"/>
      <c r="N227" s="899"/>
      <c r="O227" s="899"/>
      <c r="P227" s="899"/>
      <c r="Q227" s="907"/>
      <c r="R227" s="898"/>
      <c r="S227" s="898"/>
      <c r="T227" s="898"/>
      <c r="U227" s="899"/>
      <c r="V227" s="898"/>
      <c r="W227" s="899"/>
      <c r="X227" s="899"/>
      <c r="Y227" s="912"/>
      <c r="Z227" s="912"/>
      <c r="AA227" s="912"/>
      <c r="AB227" s="912"/>
      <c r="AC227" s="900"/>
      <c r="AD227" s="900"/>
      <c r="AE227" s="911" t="s">
        <v>1649</v>
      </c>
      <c r="AF227" s="900"/>
      <c r="AG227" s="900"/>
      <c r="AH227" s="912"/>
    </row>
    <row r="228" spans="1:34">
      <c r="A228" s="1116"/>
      <c r="B228" s="908" t="s">
        <v>1668</v>
      </c>
      <c r="C228" s="1129"/>
      <c r="D228" s="899"/>
      <c r="E228" s="899"/>
      <c r="F228" s="899"/>
      <c r="G228" s="899"/>
      <c r="H228" s="899"/>
      <c r="I228" s="899"/>
      <c r="J228" s="899"/>
      <c r="K228" s="899"/>
      <c r="L228" s="899"/>
      <c r="M228" s="899"/>
      <c r="N228" s="899"/>
      <c r="O228" s="899"/>
      <c r="P228" s="899"/>
      <c r="Q228" s="907"/>
      <c r="R228" s="898"/>
      <c r="S228" s="898"/>
      <c r="T228" s="898"/>
      <c r="U228" s="899"/>
      <c r="V228" s="898"/>
      <c r="W228" s="899"/>
      <c r="X228" s="899"/>
      <c r="Y228" s="912"/>
      <c r="Z228" s="912"/>
      <c r="AA228" s="912"/>
      <c r="AB228" s="912"/>
      <c r="AC228" s="912"/>
      <c r="AD228" s="912"/>
      <c r="AE228" s="912"/>
      <c r="AF228" s="911" t="s">
        <v>1649</v>
      </c>
      <c r="AG228" s="900"/>
      <c r="AH228" s="912"/>
    </row>
    <row r="229" spans="1:34">
      <c r="A229" s="1114"/>
      <c r="B229" s="1140"/>
      <c r="C229" s="1127">
        <v>42217</v>
      </c>
      <c r="D229" s="954" t="s">
        <v>1617</v>
      </c>
      <c r="E229" s="894" t="s">
        <v>1611</v>
      </c>
      <c r="F229" s="894" t="s">
        <v>1612</v>
      </c>
      <c r="G229" s="894" t="s">
        <v>1613</v>
      </c>
      <c r="H229" s="894" t="s">
        <v>1614</v>
      </c>
      <c r="I229" s="894" t="s">
        <v>1615</v>
      </c>
      <c r="J229" s="954" t="s">
        <v>1616</v>
      </c>
      <c r="K229" s="954" t="s">
        <v>1617</v>
      </c>
      <c r="L229" s="894" t="s">
        <v>1611</v>
      </c>
      <c r="M229" s="894" t="s">
        <v>1612</v>
      </c>
      <c r="N229" s="894" t="s">
        <v>1613</v>
      </c>
      <c r="O229" s="894" t="s">
        <v>1614</v>
      </c>
      <c r="P229" s="894" t="s">
        <v>1615</v>
      </c>
      <c r="Q229" s="954" t="s">
        <v>1616</v>
      </c>
      <c r="R229" s="954" t="s">
        <v>1617</v>
      </c>
      <c r="S229" s="894" t="s">
        <v>1611</v>
      </c>
      <c r="T229" s="894" t="s">
        <v>1612</v>
      </c>
      <c r="U229" s="894" t="s">
        <v>1613</v>
      </c>
      <c r="V229" s="894" t="s">
        <v>1614</v>
      </c>
      <c r="W229" s="894" t="s">
        <v>1615</v>
      </c>
      <c r="X229" s="954" t="s">
        <v>1616</v>
      </c>
      <c r="Y229" s="954" t="s">
        <v>1617</v>
      </c>
      <c r="Z229" s="894" t="s">
        <v>1611</v>
      </c>
      <c r="AA229" s="894" t="s">
        <v>1612</v>
      </c>
      <c r="AB229" s="894" t="s">
        <v>1613</v>
      </c>
      <c r="AC229" s="894" t="s">
        <v>1614</v>
      </c>
      <c r="AD229" s="894" t="s">
        <v>1615</v>
      </c>
      <c r="AE229" s="954" t="s">
        <v>1616</v>
      </c>
      <c r="AF229" s="954" t="s">
        <v>1617</v>
      </c>
      <c r="AG229" s="894" t="s">
        <v>1611</v>
      </c>
      <c r="AH229" s="894" t="s">
        <v>1612</v>
      </c>
    </row>
    <row r="230" spans="1:34">
      <c r="A230" s="1116"/>
      <c r="B230" s="1138"/>
      <c r="C230" s="1138"/>
      <c r="D230" s="968">
        <v>1</v>
      </c>
      <c r="E230" s="894">
        <v>2</v>
      </c>
      <c r="F230" s="894">
        <v>3</v>
      </c>
      <c r="G230" s="894">
        <v>4</v>
      </c>
      <c r="H230" s="894">
        <v>5</v>
      </c>
      <c r="I230" s="894">
        <v>6</v>
      </c>
      <c r="J230" s="954">
        <v>7</v>
      </c>
      <c r="K230" s="954">
        <v>8</v>
      </c>
      <c r="L230" s="894">
        <v>9</v>
      </c>
      <c r="M230" s="894">
        <v>10</v>
      </c>
      <c r="N230" s="894">
        <v>11</v>
      </c>
      <c r="O230" s="894">
        <v>12</v>
      </c>
      <c r="P230" s="894">
        <v>13</v>
      </c>
      <c r="Q230" s="954">
        <v>14</v>
      </c>
      <c r="R230" s="954">
        <v>15</v>
      </c>
      <c r="S230" s="894">
        <v>16</v>
      </c>
      <c r="T230" s="894">
        <v>17</v>
      </c>
      <c r="U230" s="894">
        <v>18</v>
      </c>
      <c r="V230" s="894">
        <v>19</v>
      </c>
      <c r="W230" s="894">
        <v>20</v>
      </c>
      <c r="X230" s="954">
        <v>21</v>
      </c>
      <c r="Y230" s="954">
        <v>22</v>
      </c>
      <c r="Z230" s="894">
        <v>23</v>
      </c>
      <c r="AA230" s="894">
        <v>24</v>
      </c>
      <c r="AB230" s="894">
        <v>25</v>
      </c>
      <c r="AC230" s="894">
        <v>26</v>
      </c>
      <c r="AD230" s="894">
        <v>27</v>
      </c>
      <c r="AE230" s="954">
        <v>28</v>
      </c>
      <c r="AF230" s="954">
        <v>29</v>
      </c>
      <c r="AG230" s="894">
        <v>30</v>
      </c>
      <c r="AH230" s="894">
        <v>31</v>
      </c>
    </row>
    <row r="231" spans="1:34">
      <c r="A231" s="1114">
        <v>6</v>
      </c>
      <c r="B231" s="908" t="s">
        <v>1609</v>
      </c>
      <c r="C231" s="1127">
        <v>42217</v>
      </c>
      <c r="D231" s="898"/>
      <c r="E231" s="911" t="s">
        <v>1650</v>
      </c>
      <c r="F231" s="900"/>
      <c r="G231" s="900"/>
      <c r="H231" s="900"/>
      <c r="I231" s="912"/>
      <c r="J231" s="912"/>
      <c r="K231" s="899"/>
      <c r="L231" s="899"/>
      <c r="M231" s="899"/>
      <c r="N231" s="899"/>
      <c r="O231" s="899"/>
      <c r="P231" s="899"/>
      <c r="Q231" s="899"/>
      <c r="R231" s="899"/>
      <c r="S231" s="899"/>
      <c r="T231" s="907"/>
      <c r="U231" s="899"/>
      <c r="V231" s="900"/>
      <c r="W231" s="899"/>
      <c r="X231" s="899"/>
      <c r="Y231" s="899"/>
      <c r="Z231" s="899"/>
      <c r="AA231" s="899"/>
      <c r="AB231" s="899"/>
      <c r="AC231" s="899"/>
      <c r="AD231" s="899"/>
      <c r="AE231" s="899"/>
      <c r="AF231" s="899"/>
      <c r="AG231" s="899"/>
      <c r="AH231" s="899"/>
    </row>
    <row r="232" spans="1:34">
      <c r="A232" s="1115"/>
      <c r="B232" s="908" t="s">
        <v>1622</v>
      </c>
      <c r="C232" s="1128"/>
      <c r="D232" s="898"/>
      <c r="E232" s="900"/>
      <c r="F232" s="911" t="s">
        <v>1650</v>
      </c>
      <c r="G232" s="900"/>
      <c r="H232" s="900"/>
      <c r="I232" s="912"/>
      <c r="J232" s="900"/>
      <c r="K232" s="898"/>
      <c r="L232" s="899"/>
      <c r="M232" s="899"/>
      <c r="N232" s="899"/>
      <c r="O232" s="899"/>
      <c r="P232" s="899"/>
      <c r="Q232" s="899"/>
      <c r="R232" s="899"/>
      <c r="S232" s="899"/>
      <c r="T232" s="907"/>
      <c r="U232" s="899"/>
      <c r="V232" s="900"/>
      <c r="W232" s="899"/>
      <c r="X232" s="899"/>
      <c r="Y232" s="899"/>
      <c r="Z232" s="899"/>
      <c r="AA232" s="899"/>
      <c r="AB232" s="899"/>
      <c r="AC232" s="899"/>
      <c r="AD232" s="899"/>
      <c r="AE232" s="899"/>
      <c r="AF232" s="899"/>
      <c r="AG232" s="899"/>
      <c r="AH232" s="899"/>
    </row>
    <row r="233" spans="1:34">
      <c r="A233" s="1115"/>
      <c r="B233" s="908" t="s">
        <v>1623</v>
      </c>
      <c r="C233" s="1128"/>
      <c r="D233" s="898"/>
      <c r="E233" s="900"/>
      <c r="F233" s="913"/>
      <c r="G233" s="911" t="s">
        <v>1650</v>
      </c>
      <c r="H233" s="900"/>
      <c r="I233" s="912"/>
      <c r="J233" s="900"/>
      <c r="K233" s="900"/>
      <c r="L233" s="912"/>
      <c r="M233" s="912"/>
      <c r="N233" s="912"/>
      <c r="O233" s="912"/>
      <c r="P233" s="912"/>
      <c r="Q233" s="912"/>
      <c r="R233" s="912"/>
      <c r="S233" s="912"/>
      <c r="T233" s="913"/>
      <c r="U233" s="912"/>
      <c r="V233" s="900"/>
      <c r="W233" s="899"/>
      <c r="X233" s="899"/>
      <c r="Y233" s="899"/>
      <c r="Z233" s="899"/>
      <c r="AA233" s="899"/>
      <c r="AB233" s="899"/>
      <c r="AC233" s="899"/>
      <c r="AD233" s="899"/>
      <c r="AE233" s="899"/>
      <c r="AF233" s="899"/>
      <c r="AG233" s="899"/>
      <c r="AH233" s="899"/>
    </row>
    <row r="234" spans="1:34">
      <c r="A234" s="1115"/>
      <c r="B234" s="908" t="s">
        <v>1624</v>
      </c>
      <c r="C234" s="1128"/>
      <c r="D234" s="898"/>
      <c r="E234" s="900"/>
      <c r="F234" s="913"/>
      <c r="G234" s="900"/>
      <c r="H234" s="911" t="s">
        <v>1650</v>
      </c>
      <c r="I234" s="912"/>
      <c r="J234" s="900"/>
      <c r="K234" s="900"/>
      <c r="L234" s="912"/>
      <c r="M234" s="912"/>
      <c r="N234" s="912"/>
      <c r="O234" s="912"/>
      <c r="P234" s="912"/>
      <c r="Q234" s="912"/>
      <c r="R234" s="912"/>
      <c r="S234" s="912"/>
      <c r="T234" s="913"/>
      <c r="U234" s="912"/>
      <c r="V234" s="900"/>
      <c r="W234" s="899"/>
      <c r="X234" s="899"/>
      <c r="Y234" s="912"/>
      <c r="Z234" s="912"/>
      <c r="AA234" s="912"/>
      <c r="AB234" s="912"/>
      <c r="AC234" s="912"/>
      <c r="AD234" s="912"/>
      <c r="AE234" s="912"/>
      <c r="AF234" s="912"/>
      <c r="AG234" s="912"/>
      <c r="AH234" s="899"/>
    </row>
    <row r="235" spans="1:34">
      <c r="A235" s="1115"/>
      <c r="B235" s="908" t="s">
        <v>1625</v>
      </c>
      <c r="C235" s="1128"/>
      <c r="D235" s="899"/>
      <c r="E235" s="912"/>
      <c r="F235" s="912"/>
      <c r="G235" s="913"/>
      <c r="H235" s="900"/>
      <c r="I235" s="911" t="s">
        <v>1650</v>
      </c>
      <c r="J235" s="900"/>
      <c r="K235" s="900"/>
      <c r="L235" s="900"/>
      <c r="M235" s="900"/>
      <c r="N235" s="900"/>
      <c r="O235" s="900"/>
      <c r="P235" s="900"/>
      <c r="Q235" s="912"/>
      <c r="R235" s="912"/>
      <c r="S235" s="912"/>
      <c r="T235" s="913"/>
      <c r="U235" s="912"/>
      <c r="V235" s="900"/>
      <c r="W235" s="899"/>
      <c r="X235" s="899"/>
      <c r="Y235" s="912"/>
      <c r="Z235" s="912"/>
      <c r="AA235" s="912"/>
      <c r="AB235" s="912"/>
      <c r="AC235" s="912"/>
      <c r="AD235" s="912"/>
      <c r="AE235" s="912"/>
      <c r="AF235" s="912"/>
      <c r="AG235" s="912"/>
      <c r="AH235" s="899"/>
    </row>
    <row r="236" spans="1:34">
      <c r="A236" s="1115"/>
      <c r="B236" s="908" t="s">
        <v>1626</v>
      </c>
      <c r="C236" s="1128"/>
      <c r="D236" s="899"/>
      <c r="E236" s="912"/>
      <c r="F236" s="912"/>
      <c r="G236" s="912"/>
      <c r="H236" s="912"/>
      <c r="I236" s="912"/>
      <c r="J236" s="900"/>
      <c r="K236" s="900"/>
      <c r="L236" s="911" t="s">
        <v>1650</v>
      </c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899"/>
      <c r="X236" s="899"/>
      <c r="Y236" s="912"/>
      <c r="Z236" s="912"/>
      <c r="AA236" s="912"/>
      <c r="AB236" s="912"/>
      <c r="AC236" s="912"/>
      <c r="AD236" s="912"/>
      <c r="AE236" s="912"/>
      <c r="AF236" s="912"/>
      <c r="AG236" s="912"/>
      <c r="AH236" s="899"/>
    </row>
    <row r="237" spans="1:34">
      <c r="A237" s="1115"/>
      <c r="B237" s="908" t="s">
        <v>1627</v>
      </c>
      <c r="C237" s="1128"/>
      <c r="D237" s="899"/>
      <c r="E237" s="899"/>
      <c r="F237" s="899"/>
      <c r="G237" s="899"/>
      <c r="H237" s="899"/>
      <c r="I237" s="899"/>
      <c r="J237" s="899"/>
      <c r="K237" s="900"/>
      <c r="L237" s="900"/>
      <c r="M237" s="911" t="s">
        <v>1650</v>
      </c>
      <c r="N237" s="900"/>
      <c r="O237" s="900"/>
      <c r="P237" s="912"/>
      <c r="Q237" s="900"/>
      <c r="R237" s="900"/>
      <c r="S237" s="912"/>
      <c r="T237" s="913"/>
      <c r="U237" s="912"/>
      <c r="V237" s="900"/>
      <c r="W237" s="899"/>
      <c r="X237" s="899"/>
      <c r="Y237" s="912"/>
      <c r="Z237" s="912"/>
      <c r="AA237" s="912"/>
      <c r="AB237" s="912"/>
      <c r="AC237" s="912"/>
      <c r="AD237" s="912"/>
      <c r="AE237" s="912"/>
      <c r="AF237" s="912"/>
      <c r="AG237" s="912"/>
      <c r="AH237" s="899"/>
    </row>
    <row r="238" spans="1:34">
      <c r="A238" s="1115"/>
      <c r="B238" s="908" t="s">
        <v>1628</v>
      </c>
      <c r="C238" s="1128"/>
      <c r="D238" s="899"/>
      <c r="E238" s="899"/>
      <c r="F238" s="899"/>
      <c r="G238" s="899"/>
      <c r="H238" s="899"/>
      <c r="I238" s="899"/>
      <c r="J238" s="899"/>
      <c r="K238" s="900"/>
      <c r="L238" s="900"/>
      <c r="M238" s="900"/>
      <c r="N238" s="911" t="s">
        <v>1650</v>
      </c>
      <c r="O238" s="900"/>
      <c r="P238" s="900"/>
      <c r="Q238" s="900"/>
      <c r="R238" s="900"/>
      <c r="S238" s="900"/>
      <c r="T238" s="913"/>
      <c r="U238" s="912"/>
      <c r="V238" s="900"/>
      <c r="W238" s="899"/>
      <c r="X238" s="899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899"/>
    </row>
    <row r="239" spans="1:34">
      <c r="A239" s="1115"/>
      <c r="B239" s="908" t="s">
        <v>1629</v>
      </c>
      <c r="C239" s="1128"/>
      <c r="D239" s="899"/>
      <c r="E239" s="899"/>
      <c r="F239" s="899"/>
      <c r="G239" s="899"/>
      <c r="H239" s="899"/>
      <c r="I239" s="899"/>
      <c r="J239" s="899"/>
      <c r="K239" s="900"/>
      <c r="L239" s="900"/>
      <c r="M239" s="900"/>
      <c r="N239" s="913"/>
      <c r="O239" s="911" t="s">
        <v>1650</v>
      </c>
      <c r="P239" s="900"/>
      <c r="Q239" s="900"/>
      <c r="R239" s="900"/>
      <c r="S239" s="912"/>
      <c r="T239" s="913"/>
      <c r="U239" s="912"/>
      <c r="V239" s="900"/>
      <c r="W239" s="899"/>
      <c r="X239" s="899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899"/>
    </row>
    <row r="240" spans="1:34">
      <c r="A240" s="1115"/>
      <c r="B240" s="908" t="s">
        <v>1630</v>
      </c>
      <c r="C240" s="1128"/>
      <c r="D240" s="899"/>
      <c r="E240" s="899"/>
      <c r="F240" s="899"/>
      <c r="G240" s="899"/>
      <c r="H240" s="899"/>
      <c r="I240" s="899"/>
      <c r="J240" s="899"/>
      <c r="K240" s="912"/>
      <c r="L240" s="900"/>
      <c r="M240" s="900"/>
      <c r="N240" s="913"/>
      <c r="O240" s="900"/>
      <c r="P240" s="911" t="s">
        <v>1650</v>
      </c>
      <c r="Q240" s="900"/>
      <c r="R240" s="900"/>
      <c r="S240" s="900"/>
      <c r="T240" s="900"/>
      <c r="U240" s="900"/>
      <c r="V240" s="900"/>
      <c r="W240" s="899"/>
      <c r="X240" s="899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899"/>
    </row>
    <row r="241" spans="1:34">
      <c r="A241" s="1115"/>
      <c r="B241" s="908" t="s">
        <v>1631</v>
      </c>
      <c r="C241" s="1128"/>
      <c r="D241" s="899"/>
      <c r="E241" s="899"/>
      <c r="F241" s="899"/>
      <c r="G241" s="899"/>
      <c r="H241" s="899"/>
      <c r="I241" s="899"/>
      <c r="J241" s="899"/>
      <c r="K241" s="912"/>
      <c r="L241" s="912"/>
      <c r="M241" s="912"/>
      <c r="N241" s="912"/>
      <c r="O241" s="912"/>
      <c r="P241" s="912"/>
      <c r="Q241" s="900"/>
      <c r="R241" s="912"/>
      <c r="S241" s="911" t="s">
        <v>1650</v>
      </c>
      <c r="T241" s="913"/>
      <c r="U241" s="912"/>
      <c r="V241" s="900"/>
      <c r="W241" s="899"/>
      <c r="X241" s="899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899"/>
    </row>
    <row r="242" spans="1:34">
      <c r="A242" s="1115"/>
      <c r="B242" s="908" t="s">
        <v>1632</v>
      </c>
      <c r="C242" s="1128"/>
      <c r="D242" s="899"/>
      <c r="E242" s="899"/>
      <c r="F242" s="899"/>
      <c r="G242" s="899"/>
      <c r="H242" s="899"/>
      <c r="I242" s="899"/>
      <c r="J242" s="899"/>
      <c r="K242" s="912"/>
      <c r="L242" s="912"/>
      <c r="M242" s="912"/>
      <c r="N242" s="912"/>
      <c r="O242" s="912"/>
      <c r="P242" s="912"/>
      <c r="Q242" s="912"/>
      <c r="R242" s="900"/>
      <c r="S242" s="900"/>
      <c r="T242" s="911" t="s">
        <v>1650</v>
      </c>
      <c r="U242" s="913"/>
      <c r="V242" s="907"/>
      <c r="W242" s="899"/>
      <c r="X242" s="899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899"/>
    </row>
    <row r="243" spans="1:34">
      <c r="A243" s="1115"/>
      <c r="B243" s="908" t="s">
        <v>1633</v>
      </c>
      <c r="C243" s="1128"/>
      <c r="D243" s="899"/>
      <c r="E243" s="899"/>
      <c r="F243" s="899"/>
      <c r="G243" s="899"/>
      <c r="H243" s="899"/>
      <c r="I243" s="899"/>
      <c r="J243" s="899"/>
      <c r="K243" s="912"/>
      <c r="L243" s="912"/>
      <c r="M243" s="912"/>
      <c r="N243" s="912"/>
      <c r="O243" s="912"/>
      <c r="P243" s="912"/>
      <c r="Q243" s="912"/>
      <c r="R243" s="900"/>
      <c r="S243" s="900"/>
      <c r="T243" s="900"/>
      <c r="U243" s="911" t="s">
        <v>1650</v>
      </c>
      <c r="V243" s="907"/>
      <c r="W243" s="899"/>
      <c r="X243" s="899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899"/>
    </row>
    <row r="244" spans="1:34">
      <c r="A244" s="1115"/>
      <c r="B244" s="908" t="s">
        <v>1644</v>
      </c>
      <c r="C244" s="1128"/>
      <c r="D244" s="899"/>
      <c r="E244" s="899"/>
      <c r="F244" s="899"/>
      <c r="G244" s="899"/>
      <c r="H244" s="899"/>
      <c r="I244" s="899"/>
      <c r="J244" s="899"/>
      <c r="K244" s="912"/>
      <c r="L244" s="912"/>
      <c r="M244" s="912"/>
      <c r="N244" s="912"/>
      <c r="O244" s="912"/>
      <c r="P244" s="912"/>
      <c r="Q244" s="912"/>
      <c r="R244" s="900"/>
      <c r="S244" s="900"/>
      <c r="T244" s="900"/>
      <c r="U244" s="913"/>
      <c r="V244" s="911" t="s">
        <v>1650</v>
      </c>
      <c r="W244" s="912"/>
      <c r="X244" s="899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899"/>
    </row>
    <row r="245" spans="1:34">
      <c r="A245" s="1115"/>
      <c r="B245" s="908" t="s">
        <v>1645</v>
      </c>
      <c r="C245" s="1128"/>
      <c r="D245" s="899"/>
      <c r="E245" s="899"/>
      <c r="F245" s="899"/>
      <c r="G245" s="899"/>
      <c r="H245" s="899"/>
      <c r="I245" s="899"/>
      <c r="J245" s="899"/>
      <c r="K245" s="912"/>
      <c r="L245" s="912"/>
      <c r="M245" s="912"/>
      <c r="N245" s="912"/>
      <c r="O245" s="912"/>
      <c r="P245" s="912"/>
      <c r="Q245" s="912"/>
      <c r="R245" s="900"/>
      <c r="S245" s="900"/>
      <c r="T245" s="900"/>
      <c r="U245" s="913"/>
      <c r="V245" s="912"/>
      <c r="W245" s="911" t="s">
        <v>1650</v>
      </c>
      <c r="X245" s="899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899"/>
    </row>
    <row r="246" spans="1:34">
      <c r="A246" s="1115"/>
      <c r="B246" s="908" t="s">
        <v>1646</v>
      </c>
      <c r="C246" s="1128"/>
      <c r="D246" s="899"/>
      <c r="E246" s="899"/>
      <c r="F246" s="899"/>
      <c r="G246" s="899"/>
      <c r="H246" s="899"/>
      <c r="I246" s="899"/>
      <c r="J246" s="899"/>
      <c r="K246" s="899"/>
      <c r="L246" s="899"/>
      <c r="M246" s="899"/>
      <c r="N246" s="899"/>
      <c r="O246" s="899"/>
      <c r="P246" s="899"/>
      <c r="Q246" s="899"/>
      <c r="R246" s="898"/>
      <c r="S246" s="898"/>
      <c r="T246" s="898"/>
      <c r="U246" s="907"/>
      <c r="V246" s="907"/>
      <c r="W246" s="900"/>
      <c r="X246" s="899"/>
      <c r="Y246" s="912"/>
      <c r="Z246" s="911" t="s">
        <v>1650</v>
      </c>
      <c r="AA246" s="912"/>
      <c r="AB246" s="912"/>
      <c r="AC246" s="912"/>
      <c r="AD246" s="900"/>
      <c r="AE246" s="912"/>
      <c r="AF246" s="912"/>
      <c r="AG246" s="912"/>
      <c r="AH246" s="899"/>
    </row>
    <row r="247" spans="1:34">
      <c r="A247" s="1115"/>
      <c r="B247" s="908" t="s">
        <v>1647</v>
      </c>
      <c r="C247" s="1128"/>
      <c r="D247" s="899"/>
      <c r="E247" s="899"/>
      <c r="F247" s="959"/>
      <c r="G247" s="899"/>
      <c r="H247" s="899"/>
      <c r="I247" s="899"/>
      <c r="J247" s="899"/>
      <c r="K247" s="899"/>
      <c r="L247" s="899"/>
      <c r="M247" s="899"/>
      <c r="N247" s="899"/>
      <c r="O247" s="899"/>
      <c r="P247" s="899"/>
      <c r="Q247" s="899"/>
      <c r="R247" s="899"/>
      <c r="S247" s="899"/>
      <c r="T247" s="899"/>
      <c r="U247" s="899"/>
      <c r="V247" s="899"/>
      <c r="W247" s="899"/>
      <c r="X247" s="899"/>
      <c r="Y247" s="899"/>
      <c r="Z247" s="899"/>
      <c r="AA247" s="911" t="s">
        <v>1650</v>
      </c>
      <c r="AB247" s="899"/>
      <c r="AC247" s="899"/>
      <c r="AD247" s="899"/>
      <c r="AE247" s="899"/>
      <c r="AF247" s="899"/>
      <c r="AG247" s="899"/>
      <c r="AH247" s="899"/>
    </row>
    <row r="248" spans="1:34">
      <c r="A248" s="1116"/>
      <c r="B248" s="908" t="s">
        <v>1668</v>
      </c>
      <c r="C248" s="1129"/>
      <c r="D248" s="899"/>
      <c r="E248" s="899"/>
      <c r="F248" s="959"/>
      <c r="G248" s="899"/>
      <c r="H248" s="899"/>
      <c r="I248" s="899"/>
      <c r="J248" s="899"/>
      <c r="K248" s="899"/>
      <c r="L248" s="899"/>
      <c r="M248" s="899"/>
      <c r="N248" s="899"/>
      <c r="O248" s="899"/>
      <c r="P248" s="899"/>
      <c r="Q248" s="899"/>
      <c r="R248" s="899"/>
      <c r="S248" s="899"/>
      <c r="T248" s="899"/>
      <c r="U248" s="899"/>
      <c r="V248" s="899"/>
      <c r="W248" s="899"/>
      <c r="X248" s="899"/>
      <c r="Y248" s="899"/>
      <c r="Z248" s="899"/>
      <c r="AA248" s="899"/>
      <c r="AB248" s="911" t="s">
        <v>1650</v>
      </c>
      <c r="AC248" s="899"/>
      <c r="AD248" s="899"/>
      <c r="AE248" s="899"/>
      <c r="AF248" s="899"/>
      <c r="AG248" s="899"/>
      <c r="AH248" s="899"/>
    </row>
    <row r="249" spans="1:34">
      <c r="B249" s="247" t="s">
        <v>1686</v>
      </c>
      <c r="C249" s="896"/>
    </row>
    <row r="250" spans="1:34">
      <c r="A250" s="903"/>
      <c r="B250" s="904"/>
      <c r="C250" s="905"/>
      <c r="D250" s="661"/>
      <c r="E250" s="661"/>
      <c r="F250" s="906"/>
      <c r="G250" s="661"/>
      <c r="H250" s="661"/>
      <c r="I250" s="661"/>
      <c r="J250" s="661"/>
      <c r="K250" s="661"/>
      <c r="L250" s="661"/>
      <c r="M250" s="661"/>
      <c r="N250" s="661"/>
      <c r="O250" s="661"/>
      <c r="P250" s="661"/>
      <c r="Q250" s="661"/>
      <c r="R250" s="661"/>
      <c r="S250" s="661"/>
      <c r="T250" s="661"/>
      <c r="U250" s="661"/>
      <c r="V250" s="661"/>
      <c r="W250" s="661"/>
      <c r="X250" s="661"/>
      <c r="Y250" s="661"/>
      <c r="Z250" s="661"/>
      <c r="AA250" s="661"/>
      <c r="AB250" s="661"/>
      <c r="AC250" s="661"/>
      <c r="AD250" s="661"/>
      <c r="AE250" s="661"/>
      <c r="AF250" s="661"/>
      <c r="AG250" s="661"/>
      <c r="AH250" s="661"/>
    </row>
    <row r="252" spans="1:34" ht="18">
      <c r="A252" s="1118" t="s">
        <v>3</v>
      </c>
      <c r="B252" s="1118"/>
      <c r="C252" s="1118"/>
      <c r="D252" s="1118"/>
      <c r="E252" s="1118"/>
      <c r="F252" s="1118"/>
      <c r="G252" s="1118"/>
      <c r="H252" s="1118"/>
      <c r="I252" s="1118"/>
      <c r="J252" s="1118"/>
      <c r="K252" s="1118"/>
      <c r="L252" s="1118"/>
      <c r="M252" s="1118"/>
      <c r="N252" s="1118"/>
      <c r="O252" s="1118"/>
      <c r="P252" s="1118"/>
      <c r="Q252" s="1118"/>
      <c r="R252" s="1118"/>
      <c r="S252" s="1118"/>
      <c r="T252" s="1118"/>
      <c r="U252" s="1118"/>
      <c r="V252" s="1118"/>
      <c r="W252" s="1118"/>
      <c r="X252" s="1118"/>
      <c r="Y252" s="1118"/>
      <c r="Z252" s="1118"/>
      <c r="AA252" s="1118"/>
      <c r="AB252" s="1118"/>
      <c r="AC252" s="1118"/>
      <c r="AD252" s="1118"/>
      <c r="AE252" s="1118"/>
      <c r="AF252" s="1118"/>
      <c r="AG252" s="1118"/>
      <c r="AH252" s="1118"/>
    </row>
    <row r="253" spans="1:34" ht="18">
      <c r="A253" s="1118" t="s">
        <v>1586</v>
      </c>
      <c r="B253" s="1118"/>
      <c r="C253" s="1118"/>
      <c r="D253" s="1118"/>
      <c r="E253" s="1118"/>
      <c r="F253" s="1118"/>
      <c r="G253" s="1118"/>
      <c r="H253" s="1118"/>
      <c r="I253" s="1118"/>
      <c r="J253" s="1118"/>
      <c r="K253" s="1118"/>
      <c r="L253" s="1118"/>
      <c r="M253" s="1118"/>
      <c r="N253" s="1118"/>
      <c r="O253" s="1118"/>
      <c r="P253" s="1118"/>
      <c r="Q253" s="1118"/>
      <c r="R253" s="1118"/>
      <c r="S253" s="1118"/>
      <c r="T253" s="1118"/>
      <c r="U253" s="1118"/>
      <c r="V253" s="1118"/>
      <c r="W253" s="1118"/>
      <c r="X253" s="1118"/>
      <c r="Y253" s="1118"/>
      <c r="Z253" s="1118"/>
      <c r="AA253" s="1118"/>
      <c r="AB253" s="1118"/>
      <c r="AC253" s="1118"/>
      <c r="AD253" s="1118"/>
      <c r="AE253" s="1118"/>
      <c r="AF253" s="1118"/>
      <c r="AG253" s="1118"/>
      <c r="AH253" s="1118"/>
    </row>
    <row r="254" spans="1:34" ht="18">
      <c r="A254" s="1118" t="s">
        <v>1666</v>
      </c>
      <c r="B254" s="1118"/>
      <c r="C254" s="1118"/>
      <c r="D254" s="1118"/>
      <c r="E254" s="1118"/>
      <c r="F254" s="1118"/>
      <c r="G254" s="1118"/>
      <c r="H254" s="1118"/>
      <c r="I254" s="1118"/>
      <c r="J254" s="1118"/>
      <c r="K254" s="1118"/>
      <c r="L254" s="1118"/>
      <c r="M254" s="1118"/>
      <c r="N254" s="1118"/>
      <c r="O254" s="1118"/>
      <c r="P254" s="1118"/>
      <c r="Q254" s="1118"/>
      <c r="R254" s="1118"/>
      <c r="S254" s="1118"/>
      <c r="T254" s="1118"/>
      <c r="U254" s="1118"/>
      <c r="V254" s="1118"/>
      <c r="W254" s="1118"/>
      <c r="X254" s="1118"/>
      <c r="Y254" s="1118"/>
      <c r="Z254" s="1118"/>
      <c r="AA254" s="1118"/>
      <c r="AB254" s="1118"/>
      <c r="AC254" s="1118"/>
      <c r="AD254" s="1118"/>
      <c r="AE254" s="1118"/>
      <c r="AF254" s="1118"/>
      <c r="AG254" s="1118"/>
      <c r="AH254" s="1118"/>
    </row>
    <row r="255" spans="1:34" ht="18">
      <c r="A255" s="1118" t="s">
        <v>1587</v>
      </c>
      <c r="B255" s="1118"/>
      <c r="C255" s="1118"/>
      <c r="D255" s="1118"/>
      <c r="E255" s="1118"/>
      <c r="F255" s="1118"/>
      <c r="G255" s="1118"/>
      <c r="H255" s="1118"/>
      <c r="I255" s="1118"/>
      <c r="J255" s="1118"/>
      <c r="K255" s="1118"/>
      <c r="L255" s="1118"/>
      <c r="M255" s="1118"/>
      <c r="N255" s="1118"/>
      <c r="O255" s="1118"/>
      <c r="P255" s="1118"/>
      <c r="Q255" s="1118"/>
      <c r="R255" s="1118"/>
      <c r="S255" s="1118"/>
      <c r="T255" s="1118"/>
      <c r="U255" s="1118"/>
      <c r="V255" s="1118"/>
      <c r="W255" s="1118"/>
      <c r="X255" s="1118"/>
      <c r="Y255" s="1118"/>
      <c r="Z255" s="1118"/>
      <c r="AA255" s="1118"/>
      <c r="AB255" s="1118"/>
      <c r="AC255" s="1118"/>
      <c r="AD255" s="1118"/>
      <c r="AE255" s="1118"/>
      <c r="AF255" s="1118"/>
      <c r="AG255" s="1118"/>
      <c r="AH255" s="1118"/>
    </row>
    <row r="256" spans="1:34" ht="18">
      <c r="A256" s="1118" t="s">
        <v>1667</v>
      </c>
      <c r="B256" s="1118"/>
      <c r="C256" s="1118"/>
      <c r="D256" s="1118"/>
      <c r="E256" s="1118"/>
      <c r="F256" s="1118"/>
      <c r="G256" s="1118"/>
      <c r="H256" s="1118"/>
      <c r="I256" s="1118"/>
      <c r="J256" s="1118"/>
      <c r="K256" s="1118"/>
      <c r="L256" s="1118"/>
      <c r="M256" s="1118"/>
      <c r="N256" s="1118"/>
      <c r="O256" s="1118"/>
      <c r="P256" s="1118"/>
      <c r="Q256" s="1118"/>
      <c r="R256" s="1118"/>
      <c r="S256" s="1118"/>
      <c r="T256" s="1118"/>
      <c r="U256" s="1118"/>
      <c r="V256" s="1118"/>
      <c r="W256" s="1118"/>
      <c r="X256" s="1118"/>
      <c r="Y256" s="1118"/>
      <c r="Z256" s="1118"/>
      <c r="AA256" s="1118"/>
      <c r="AB256" s="1118"/>
      <c r="AC256" s="1118"/>
      <c r="AD256" s="1118"/>
      <c r="AE256" s="1118"/>
      <c r="AF256" s="1118"/>
      <c r="AG256" s="1118"/>
      <c r="AH256" s="1118"/>
    </row>
    <row r="257" spans="1:38" ht="18">
      <c r="A257" s="915" t="s">
        <v>1608</v>
      </c>
      <c r="B257" s="890"/>
    </row>
    <row r="258" spans="1:38">
      <c r="A258" s="902" t="s">
        <v>1675</v>
      </c>
    </row>
    <row r="259" spans="1:38" s="966" customFormat="1">
      <c r="A259" s="1130" t="s">
        <v>129</v>
      </c>
      <c r="B259" s="1133" t="s">
        <v>1610</v>
      </c>
      <c r="C259" s="955" t="s">
        <v>1618</v>
      </c>
      <c r="D259" s="1283" t="s">
        <v>1619</v>
      </c>
      <c r="E259" s="1284"/>
      <c r="F259" s="1284"/>
      <c r="G259" s="1284"/>
      <c r="H259" s="1284"/>
      <c r="I259" s="1284"/>
      <c r="J259" s="1284"/>
      <c r="K259" s="1284"/>
      <c r="L259" s="1284"/>
      <c r="M259" s="1284"/>
      <c r="N259" s="1284"/>
      <c r="O259" s="1284"/>
      <c r="P259" s="1284"/>
      <c r="Q259" s="1284"/>
      <c r="R259" s="1284"/>
      <c r="S259" s="1284"/>
      <c r="T259" s="1284"/>
      <c r="U259" s="1284"/>
      <c r="V259" s="1284"/>
      <c r="W259" s="1284"/>
      <c r="X259" s="1284"/>
      <c r="Y259" s="1284"/>
      <c r="Z259" s="1284"/>
      <c r="AA259" s="1284"/>
      <c r="AB259" s="1284"/>
      <c r="AC259" s="1284"/>
      <c r="AD259" s="1284"/>
      <c r="AE259" s="1284"/>
      <c r="AF259" s="1284"/>
      <c r="AG259" s="1284"/>
      <c r="AH259" s="1285"/>
    </row>
    <row r="260" spans="1:38" ht="15" customHeight="1">
      <c r="A260" s="1131"/>
      <c r="B260" s="1134"/>
      <c r="C260" s="1141">
        <v>42186</v>
      </c>
      <c r="D260" s="894" t="s">
        <v>1614</v>
      </c>
      <c r="E260" s="894" t="s">
        <v>1615</v>
      </c>
      <c r="F260" s="954" t="s">
        <v>1616</v>
      </c>
      <c r="G260" s="954" t="s">
        <v>1617</v>
      </c>
      <c r="H260" s="894" t="s">
        <v>1611</v>
      </c>
      <c r="I260" s="894" t="s">
        <v>1612</v>
      </c>
      <c r="J260" s="894" t="s">
        <v>1613</v>
      </c>
      <c r="K260" s="894" t="s">
        <v>1614</v>
      </c>
      <c r="L260" s="894" t="s">
        <v>1615</v>
      </c>
      <c r="M260" s="954" t="s">
        <v>1616</v>
      </c>
      <c r="N260" s="954" t="s">
        <v>1617</v>
      </c>
      <c r="O260" s="894" t="s">
        <v>1611</v>
      </c>
      <c r="P260" s="894" t="s">
        <v>1612</v>
      </c>
      <c r="Q260" s="894" t="s">
        <v>1613</v>
      </c>
      <c r="R260" s="954" t="s">
        <v>1614</v>
      </c>
      <c r="S260" s="894" t="s">
        <v>1615</v>
      </c>
      <c r="T260" s="954" t="s">
        <v>1616</v>
      </c>
      <c r="U260" s="954" t="s">
        <v>1617</v>
      </c>
      <c r="V260" s="954" t="s">
        <v>1611</v>
      </c>
      <c r="W260" s="894" t="s">
        <v>1612</v>
      </c>
      <c r="X260" s="894" t="s">
        <v>1613</v>
      </c>
      <c r="Y260" s="894" t="s">
        <v>1614</v>
      </c>
      <c r="Z260" s="894" t="s">
        <v>1615</v>
      </c>
      <c r="AA260" s="954" t="s">
        <v>1616</v>
      </c>
      <c r="AB260" s="954" t="s">
        <v>1617</v>
      </c>
      <c r="AC260" s="894" t="s">
        <v>1611</v>
      </c>
      <c r="AD260" s="894" t="s">
        <v>1612</v>
      </c>
      <c r="AE260" s="894" t="s">
        <v>1613</v>
      </c>
      <c r="AF260" s="894" t="s">
        <v>1614</v>
      </c>
      <c r="AG260" s="894" t="s">
        <v>1615</v>
      </c>
      <c r="AH260" s="954" t="s">
        <v>1616</v>
      </c>
      <c r="AI260" s="893"/>
      <c r="AJ260" s="893"/>
      <c r="AK260" s="893"/>
      <c r="AL260" s="893"/>
    </row>
    <row r="261" spans="1:38" ht="15" customHeight="1">
      <c r="A261" s="1132"/>
      <c r="B261" s="1135"/>
      <c r="C261" s="1142"/>
      <c r="D261" s="895">
        <v>1</v>
      </c>
      <c r="E261" s="894">
        <v>2</v>
      </c>
      <c r="F261" s="954">
        <v>3</v>
      </c>
      <c r="G261" s="954">
        <v>4</v>
      </c>
      <c r="H261" s="894">
        <v>5</v>
      </c>
      <c r="I261" s="894">
        <v>6</v>
      </c>
      <c r="J261" s="894">
        <v>7</v>
      </c>
      <c r="K261" s="894">
        <v>8</v>
      </c>
      <c r="L261" s="894">
        <v>9</v>
      </c>
      <c r="M261" s="954">
        <v>10</v>
      </c>
      <c r="N261" s="954">
        <v>11</v>
      </c>
      <c r="O261" s="894">
        <v>12</v>
      </c>
      <c r="P261" s="894">
        <v>13</v>
      </c>
      <c r="Q261" s="894">
        <v>14</v>
      </c>
      <c r="R261" s="954">
        <v>15</v>
      </c>
      <c r="S261" s="894">
        <v>16</v>
      </c>
      <c r="T261" s="954">
        <v>17</v>
      </c>
      <c r="U261" s="954">
        <v>18</v>
      </c>
      <c r="V261" s="954">
        <v>19</v>
      </c>
      <c r="W261" s="894">
        <v>20</v>
      </c>
      <c r="X261" s="894">
        <v>21</v>
      </c>
      <c r="Y261" s="894">
        <v>22</v>
      </c>
      <c r="Z261" s="894">
        <v>23</v>
      </c>
      <c r="AA261" s="954">
        <v>24</v>
      </c>
      <c r="AB261" s="954">
        <v>25</v>
      </c>
      <c r="AC261" s="894">
        <v>26</v>
      </c>
      <c r="AD261" s="894">
        <v>27</v>
      </c>
      <c r="AE261" s="894">
        <v>28</v>
      </c>
      <c r="AF261" s="894">
        <v>29</v>
      </c>
      <c r="AG261" s="894">
        <v>30</v>
      </c>
      <c r="AH261" s="954">
        <v>31</v>
      </c>
      <c r="AI261" s="893"/>
      <c r="AJ261" s="893"/>
      <c r="AK261" s="893"/>
      <c r="AL261" s="893"/>
    </row>
    <row r="262" spans="1:38">
      <c r="A262" s="1114">
        <v>5</v>
      </c>
      <c r="B262" s="908" t="s">
        <v>1609</v>
      </c>
      <c r="C262" s="1127">
        <v>42186</v>
      </c>
      <c r="D262" s="911" t="s">
        <v>1649</v>
      </c>
      <c r="E262" s="900"/>
      <c r="F262" s="898"/>
      <c r="G262" s="898"/>
      <c r="H262" s="898"/>
      <c r="I262" s="898"/>
      <c r="J262" s="898"/>
      <c r="K262" s="898"/>
      <c r="L262" s="898"/>
      <c r="M262" s="898"/>
      <c r="N262" s="898"/>
      <c r="O262" s="898"/>
      <c r="P262" s="898"/>
      <c r="Q262" s="898"/>
      <c r="R262" s="898"/>
      <c r="S262" s="898"/>
      <c r="T262" s="898"/>
      <c r="U262" s="898"/>
      <c r="V262" s="898"/>
      <c r="W262" s="898"/>
      <c r="X262" s="898"/>
      <c r="Y262" s="898"/>
      <c r="Z262" s="898"/>
      <c r="AA262" s="898"/>
      <c r="AB262" s="898"/>
      <c r="AC262" s="898"/>
      <c r="AD262" s="898"/>
      <c r="AE262" s="898"/>
      <c r="AF262" s="898"/>
      <c r="AG262" s="898"/>
      <c r="AH262" s="898"/>
    </row>
    <row r="263" spans="1:38">
      <c r="A263" s="1115"/>
      <c r="B263" s="908" t="s">
        <v>1622</v>
      </c>
      <c r="C263" s="1128"/>
      <c r="D263" s="913"/>
      <c r="E263" s="911" t="s">
        <v>1649</v>
      </c>
      <c r="F263" s="898"/>
      <c r="G263" s="900"/>
      <c r="H263" s="900"/>
      <c r="I263" s="900"/>
      <c r="J263" s="900"/>
      <c r="K263" s="900"/>
      <c r="L263" s="900"/>
      <c r="M263" s="900"/>
      <c r="N263" s="900"/>
      <c r="O263" s="900"/>
      <c r="P263" s="900"/>
      <c r="Q263" s="900"/>
      <c r="R263" s="900"/>
      <c r="S263" s="900"/>
      <c r="T263" s="898"/>
      <c r="U263" s="898"/>
      <c r="V263" s="898"/>
      <c r="W263" s="898"/>
      <c r="X263" s="898"/>
      <c r="Y263" s="898"/>
      <c r="Z263" s="898"/>
      <c r="AA263" s="898"/>
      <c r="AB263" s="898"/>
      <c r="AC263" s="898"/>
      <c r="AD263" s="898"/>
      <c r="AE263" s="898"/>
      <c r="AF263" s="898"/>
      <c r="AG263" s="898"/>
      <c r="AH263" s="898"/>
    </row>
    <row r="264" spans="1:38">
      <c r="A264" s="1115"/>
      <c r="B264" s="908" t="s">
        <v>1623</v>
      </c>
      <c r="C264" s="1128"/>
      <c r="D264" s="913"/>
      <c r="E264" s="900"/>
      <c r="F264" s="898"/>
      <c r="G264" s="900"/>
      <c r="H264" s="911" t="s">
        <v>1649</v>
      </c>
      <c r="I264" s="900"/>
      <c r="J264" s="900"/>
      <c r="K264" s="900"/>
      <c r="L264" s="900"/>
      <c r="M264" s="900"/>
      <c r="N264" s="900"/>
      <c r="O264" s="900"/>
      <c r="P264" s="900"/>
      <c r="Q264" s="900"/>
      <c r="R264" s="900"/>
      <c r="S264" s="900"/>
      <c r="T264" s="898"/>
      <c r="U264" s="898"/>
      <c r="V264" s="898"/>
      <c r="W264" s="898"/>
      <c r="X264" s="898"/>
      <c r="Y264" s="898"/>
      <c r="Z264" s="898"/>
      <c r="AA264" s="898"/>
      <c r="AB264" s="898"/>
      <c r="AC264" s="898"/>
      <c r="AD264" s="898"/>
      <c r="AE264" s="898"/>
      <c r="AF264" s="898"/>
      <c r="AG264" s="898"/>
      <c r="AH264" s="898"/>
      <c r="AI264" s="661"/>
      <c r="AJ264" s="661"/>
      <c r="AK264" s="661"/>
      <c r="AL264" s="661"/>
    </row>
    <row r="265" spans="1:38">
      <c r="A265" s="1115"/>
      <c r="B265" s="908" t="s">
        <v>1624</v>
      </c>
      <c r="C265" s="1128"/>
      <c r="D265" s="907"/>
      <c r="E265" s="898"/>
      <c r="F265" s="898"/>
      <c r="G265" s="900"/>
      <c r="H265" s="900"/>
      <c r="I265" s="911" t="s">
        <v>1649</v>
      </c>
      <c r="J265" s="900"/>
      <c r="K265" s="900"/>
      <c r="L265" s="900"/>
      <c r="M265" s="900"/>
      <c r="N265" s="900"/>
      <c r="O265" s="900"/>
      <c r="P265" s="900"/>
      <c r="Q265" s="900"/>
      <c r="R265" s="900"/>
      <c r="S265" s="900"/>
      <c r="T265" s="898"/>
      <c r="U265" s="898"/>
      <c r="V265" s="898"/>
      <c r="W265" s="898"/>
      <c r="X265" s="898"/>
      <c r="Y265" s="898"/>
      <c r="Z265" s="898"/>
      <c r="AA265" s="898"/>
      <c r="AB265" s="898"/>
      <c r="AC265" s="898"/>
      <c r="AD265" s="898"/>
      <c r="AE265" s="898"/>
      <c r="AF265" s="898"/>
      <c r="AG265" s="898"/>
      <c r="AH265" s="898"/>
      <c r="AI265" s="661"/>
      <c r="AJ265" s="661"/>
      <c r="AK265" s="661"/>
      <c r="AL265" s="661"/>
    </row>
    <row r="266" spans="1:38">
      <c r="A266" s="1115"/>
      <c r="B266" s="908" t="s">
        <v>1625</v>
      </c>
      <c r="C266" s="1128"/>
      <c r="D266" s="907"/>
      <c r="E266" s="898"/>
      <c r="F266" s="899"/>
      <c r="G266" s="912"/>
      <c r="H266" s="912"/>
      <c r="I266" s="912"/>
      <c r="J266" s="911" t="s">
        <v>1649</v>
      </c>
      <c r="K266" s="900"/>
      <c r="L266" s="900"/>
      <c r="M266" s="900"/>
      <c r="N266" s="900"/>
      <c r="O266" s="900"/>
      <c r="P266" s="900"/>
      <c r="Q266" s="900"/>
      <c r="R266" s="900"/>
      <c r="S266" s="900"/>
      <c r="T266" s="898"/>
      <c r="U266" s="898"/>
      <c r="V266" s="898"/>
      <c r="W266" s="898"/>
      <c r="X266" s="898"/>
      <c r="Y266" s="898"/>
      <c r="Z266" s="898"/>
      <c r="AA266" s="898"/>
      <c r="AB266" s="898"/>
      <c r="AC266" s="898"/>
      <c r="AD266" s="898"/>
      <c r="AE266" s="898"/>
      <c r="AF266" s="898"/>
      <c r="AG266" s="898"/>
      <c r="AH266" s="898"/>
      <c r="AI266" s="661"/>
      <c r="AJ266" s="661"/>
      <c r="AK266" s="661"/>
      <c r="AL266" s="661"/>
    </row>
    <row r="267" spans="1:38">
      <c r="A267" s="1115"/>
      <c r="B267" s="908" t="s">
        <v>1626</v>
      </c>
      <c r="C267" s="1128"/>
      <c r="D267" s="907"/>
      <c r="E267" s="898"/>
      <c r="F267" s="898"/>
      <c r="G267" s="900"/>
      <c r="H267" s="900"/>
      <c r="I267" s="912"/>
      <c r="J267" s="913"/>
      <c r="K267" s="911" t="s">
        <v>1649</v>
      </c>
      <c r="L267" s="900"/>
      <c r="M267" s="900"/>
      <c r="N267" s="900"/>
      <c r="O267" s="900"/>
      <c r="P267" s="900"/>
      <c r="Q267" s="900"/>
      <c r="R267" s="900"/>
      <c r="S267" s="900"/>
      <c r="T267" s="898"/>
      <c r="U267" s="898"/>
      <c r="V267" s="898"/>
      <c r="W267" s="898"/>
      <c r="X267" s="898"/>
      <c r="Y267" s="898"/>
      <c r="Z267" s="898"/>
      <c r="AA267" s="898"/>
      <c r="AB267" s="898"/>
      <c r="AC267" s="898"/>
      <c r="AD267" s="898"/>
      <c r="AE267" s="898"/>
      <c r="AF267" s="898"/>
      <c r="AG267" s="898"/>
      <c r="AH267" s="898"/>
    </row>
    <row r="268" spans="1:38">
      <c r="A268" s="1115"/>
      <c r="B268" s="908" t="s">
        <v>1627</v>
      </c>
      <c r="C268" s="1128"/>
      <c r="D268" s="899"/>
      <c r="E268" s="899"/>
      <c r="F268" s="899"/>
      <c r="G268" s="912"/>
      <c r="H268" s="912"/>
      <c r="I268" s="912"/>
      <c r="J268" s="913"/>
      <c r="K268" s="900"/>
      <c r="L268" s="911" t="s">
        <v>1649</v>
      </c>
      <c r="M268" s="900"/>
      <c r="N268" s="900"/>
      <c r="O268" s="900"/>
      <c r="P268" s="900"/>
      <c r="Q268" s="900"/>
      <c r="R268" s="912"/>
      <c r="S268" s="912"/>
      <c r="T268" s="899"/>
      <c r="U268" s="899"/>
      <c r="V268" s="899"/>
      <c r="W268" s="899"/>
      <c r="X268" s="899"/>
      <c r="Y268" s="912"/>
      <c r="Z268" s="912"/>
      <c r="AA268" s="912"/>
      <c r="AB268" s="912"/>
      <c r="AC268" s="912"/>
      <c r="AD268" s="912"/>
      <c r="AE268" s="912"/>
      <c r="AF268" s="912"/>
      <c r="AG268" s="912"/>
      <c r="AH268" s="912"/>
    </row>
    <row r="269" spans="1:38">
      <c r="A269" s="1115"/>
      <c r="B269" s="908" t="s">
        <v>1628</v>
      </c>
      <c r="C269" s="1128"/>
      <c r="D269" s="900"/>
      <c r="E269" s="900"/>
      <c r="F269" s="900"/>
      <c r="G269" s="900"/>
      <c r="H269" s="900"/>
      <c r="I269" s="900"/>
      <c r="J269" s="913"/>
      <c r="K269" s="900"/>
      <c r="L269" s="900"/>
      <c r="M269" s="900"/>
      <c r="N269" s="900"/>
      <c r="O269" s="911" t="s">
        <v>1649</v>
      </c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</row>
    <row r="270" spans="1:38">
      <c r="A270" s="1115"/>
      <c r="B270" s="908" t="s">
        <v>1629</v>
      </c>
      <c r="C270" s="1128"/>
      <c r="D270" s="899"/>
      <c r="E270" s="899"/>
      <c r="F270" s="899"/>
      <c r="G270" s="912"/>
      <c r="H270" s="912"/>
      <c r="I270" s="912"/>
      <c r="J270" s="912"/>
      <c r="K270" s="912"/>
      <c r="L270" s="912"/>
      <c r="M270" s="900"/>
      <c r="N270" s="900"/>
      <c r="O270" s="900"/>
      <c r="P270" s="911" t="s">
        <v>1649</v>
      </c>
      <c r="Q270" s="900"/>
      <c r="R270" s="912"/>
      <c r="S270" s="912"/>
      <c r="T270" s="899"/>
      <c r="U270" s="899"/>
      <c r="V270" s="899"/>
      <c r="W270" s="899"/>
      <c r="X270" s="899"/>
      <c r="Y270" s="912"/>
      <c r="Z270" s="912"/>
      <c r="AA270" s="912"/>
      <c r="AB270" s="912"/>
      <c r="AC270" s="912"/>
      <c r="AD270" s="912"/>
      <c r="AE270" s="912"/>
      <c r="AF270" s="912"/>
      <c r="AG270" s="912"/>
      <c r="AH270" s="912"/>
    </row>
    <row r="271" spans="1:38">
      <c r="A271" s="1115"/>
      <c r="B271" s="908" t="s">
        <v>1630</v>
      </c>
      <c r="C271" s="1128"/>
      <c r="D271" s="899"/>
      <c r="E271" s="899"/>
      <c r="F271" s="899"/>
      <c r="G271" s="912"/>
      <c r="H271" s="912"/>
      <c r="I271" s="912"/>
      <c r="J271" s="912"/>
      <c r="K271" s="912"/>
      <c r="L271" s="912"/>
      <c r="M271" s="912"/>
      <c r="N271" s="912"/>
      <c r="O271" s="912"/>
      <c r="P271" s="912"/>
      <c r="Q271" s="911" t="s">
        <v>1649</v>
      </c>
      <c r="R271" s="912"/>
      <c r="S271" s="912"/>
      <c r="T271" s="898"/>
      <c r="U271" s="899"/>
      <c r="V271" s="899"/>
      <c r="W271" s="899"/>
      <c r="X271" s="900"/>
      <c r="Y271" s="912"/>
      <c r="Z271" s="900"/>
      <c r="AA271" s="912"/>
      <c r="AB271" s="912"/>
      <c r="AC271" s="912"/>
      <c r="AD271" s="912"/>
      <c r="AE271" s="912"/>
      <c r="AF271" s="912"/>
      <c r="AG271" s="912"/>
      <c r="AH271" s="912"/>
    </row>
    <row r="272" spans="1:38">
      <c r="A272" s="1115"/>
      <c r="B272" s="908" t="s">
        <v>1631</v>
      </c>
      <c r="C272" s="1128"/>
      <c r="D272" s="899"/>
      <c r="E272" s="899"/>
      <c r="F272" s="899"/>
      <c r="G272" s="912"/>
      <c r="H272" s="912"/>
      <c r="I272" s="912"/>
      <c r="J272" s="912"/>
      <c r="K272" s="912"/>
      <c r="L272" s="912"/>
      <c r="M272" s="900"/>
      <c r="N272" s="900"/>
      <c r="O272" s="900"/>
      <c r="P272" s="912"/>
      <c r="Q272" s="912"/>
      <c r="R272" s="912"/>
      <c r="S272" s="912"/>
      <c r="T272" s="898"/>
      <c r="U272" s="898"/>
      <c r="V272" s="898"/>
      <c r="W272" s="911" t="s">
        <v>1649</v>
      </c>
      <c r="X272" s="900"/>
      <c r="Y272" s="900"/>
      <c r="Z272" s="900"/>
      <c r="AA272" s="912"/>
      <c r="AB272" s="912"/>
      <c r="AC272" s="900"/>
      <c r="AD272" s="900"/>
      <c r="AE272" s="912"/>
      <c r="AF272" s="912"/>
      <c r="AG272" s="900"/>
      <c r="AH272" s="900"/>
    </row>
    <row r="273" spans="1:34">
      <c r="A273" s="1115"/>
      <c r="B273" s="908" t="s">
        <v>1632</v>
      </c>
      <c r="C273" s="1128"/>
      <c r="D273" s="900"/>
      <c r="E273" s="900"/>
      <c r="F273" s="900"/>
      <c r="G273" s="900"/>
      <c r="H273" s="900"/>
      <c r="I273" s="900"/>
      <c r="J273" s="900"/>
      <c r="K273" s="900"/>
      <c r="L273" s="900"/>
      <c r="M273" s="912"/>
      <c r="N273" s="912"/>
      <c r="O273" s="912"/>
      <c r="P273" s="912"/>
      <c r="Q273" s="912"/>
      <c r="R273" s="912"/>
      <c r="S273" s="912"/>
      <c r="T273" s="898"/>
      <c r="U273" s="898"/>
      <c r="V273" s="898"/>
      <c r="W273" s="900"/>
      <c r="X273" s="911" t="s">
        <v>1649</v>
      </c>
      <c r="Y273" s="900"/>
      <c r="Z273" s="900"/>
      <c r="AA273" s="900"/>
      <c r="AB273" s="900"/>
      <c r="AC273" s="900"/>
      <c r="AD273" s="900"/>
      <c r="AE273" s="900"/>
      <c r="AF273" s="900"/>
      <c r="AG273" s="900"/>
      <c r="AH273" s="900"/>
    </row>
    <row r="274" spans="1:34">
      <c r="A274" s="1115"/>
      <c r="B274" s="908" t="s">
        <v>1633</v>
      </c>
      <c r="C274" s="1128"/>
      <c r="D274" s="900"/>
      <c r="E274" s="900"/>
      <c r="F274" s="900"/>
      <c r="G274" s="900"/>
      <c r="H274" s="900"/>
      <c r="I274" s="900"/>
      <c r="J274" s="900"/>
      <c r="K274" s="900"/>
      <c r="L274" s="900"/>
      <c r="M274" s="899"/>
      <c r="N274" s="899"/>
      <c r="O274" s="899"/>
      <c r="P274" s="899"/>
      <c r="Q274" s="899"/>
      <c r="R274" s="899"/>
      <c r="S274" s="899"/>
      <c r="T274" s="898"/>
      <c r="U274" s="898"/>
      <c r="V274" s="898"/>
      <c r="W274" s="900"/>
      <c r="X274" s="900"/>
      <c r="Y274" s="911" t="s">
        <v>1649</v>
      </c>
      <c r="Z274" s="900"/>
      <c r="AA274" s="900"/>
      <c r="AB274" s="900"/>
      <c r="AC274" s="900"/>
      <c r="AD274" s="900"/>
      <c r="AE274" s="900"/>
      <c r="AF274" s="900"/>
      <c r="AG274" s="900"/>
      <c r="AH274" s="900"/>
    </row>
    <row r="275" spans="1:34">
      <c r="A275" s="1115"/>
      <c r="B275" s="908" t="s">
        <v>1644</v>
      </c>
      <c r="C275" s="1128"/>
      <c r="D275" s="900"/>
      <c r="E275" s="900"/>
      <c r="F275" s="900"/>
      <c r="G275" s="900"/>
      <c r="H275" s="900"/>
      <c r="I275" s="900"/>
      <c r="J275" s="900"/>
      <c r="K275" s="900"/>
      <c r="L275" s="900"/>
      <c r="M275" s="899"/>
      <c r="N275" s="899"/>
      <c r="O275" s="899"/>
      <c r="P275" s="899"/>
      <c r="Q275" s="899"/>
      <c r="R275" s="899"/>
      <c r="S275" s="899"/>
      <c r="T275" s="898"/>
      <c r="U275" s="898"/>
      <c r="V275" s="898"/>
      <c r="W275" s="900"/>
      <c r="X275" s="900"/>
      <c r="Y275" s="900"/>
      <c r="Z275" s="911" t="s">
        <v>1649</v>
      </c>
      <c r="AA275" s="900"/>
      <c r="AB275" s="900"/>
      <c r="AC275" s="900"/>
      <c r="AD275" s="900"/>
      <c r="AE275" s="900"/>
      <c r="AF275" s="900"/>
      <c r="AG275" s="900"/>
      <c r="AH275" s="900"/>
    </row>
    <row r="276" spans="1:34">
      <c r="A276" s="1115"/>
      <c r="B276" s="908" t="s">
        <v>1645</v>
      </c>
      <c r="C276" s="1128"/>
      <c r="D276" s="900"/>
      <c r="E276" s="900"/>
      <c r="F276" s="900"/>
      <c r="G276" s="900"/>
      <c r="H276" s="900"/>
      <c r="I276" s="900"/>
      <c r="J276" s="900"/>
      <c r="K276" s="900"/>
      <c r="L276" s="900"/>
      <c r="M276" s="899"/>
      <c r="N276" s="899"/>
      <c r="O276" s="899"/>
      <c r="P276" s="899"/>
      <c r="Q276" s="899"/>
      <c r="R276" s="899"/>
      <c r="S276" s="899"/>
      <c r="T276" s="898"/>
      <c r="U276" s="898"/>
      <c r="V276" s="898"/>
      <c r="W276" s="900"/>
      <c r="X276" s="900"/>
      <c r="Y276" s="900"/>
      <c r="Z276" s="900"/>
      <c r="AA276" s="900"/>
      <c r="AB276" s="900"/>
      <c r="AC276" s="911" t="s">
        <v>1649</v>
      </c>
      <c r="AD276" s="900"/>
      <c r="AE276" s="900"/>
      <c r="AF276" s="900"/>
      <c r="AG276" s="900"/>
      <c r="AH276" s="900"/>
    </row>
    <row r="277" spans="1:34">
      <c r="A277" s="1115"/>
      <c r="B277" s="908" t="s">
        <v>1646</v>
      </c>
      <c r="C277" s="1128"/>
      <c r="D277" s="900"/>
      <c r="E277" s="900"/>
      <c r="F277" s="900"/>
      <c r="G277" s="900"/>
      <c r="H277" s="900"/>
      <c r="I277" s="900"/>
      <c r="J277" s="900"/>
      <c r="K277" s="900"/>
      <c r="L277" s="900"/>
      <c r="M277" s="899"/>
      <c r="N277" s="899"/>
      <c r="O277" s="899"/>
      <c r="P277" s="899"/>
      <c r="Q277" s="899"/>
      <c r="R277" s="899"/>
      <c r="S277" s="899"/>
      <c r="T277" s="898"/>
      <c r="U277" s="898"/>
      <c r="V277" s="898"/>
      <c r="W277" s="900"/>
      <c r="X277" s="900"/>
      <c r="Y277" s="900"/>
      <c r="Z277" s="900"/>
      <c r="AA277" s="900"/>
      <c r="AB277" s="900"/>
      <c r="AC277" s="900"/>
      <c r="AD277" s="911" t="s">
        <v>1649</v>
      </c>
      <c r="AE277" s="900"/>
      <c r="AF277" s="900"/>
      <c r="AG277" s="900"/>
      <c r="AH277" s="912"/>
    </row>
    <row r="278" spans="1:34">
      <c r="A278" s="1115"/>
      <c r="B278" s="908" t="s">
        <v>1647</v>
      </c>
      <c r="C278" s="1128"/>
      <c r="D278" s="899"/>
      <c r="E278" s="899"/>
      <c r="F278" s="899"/>
      <c r="G278" s="899"/>
      <c r="H278" s="899"/>
      <c r="I278" s="899"/>
      <c r="J278" s="899"/>
      <c r="K278" s="899"/>
      <c r="L278" s="899"/>
      <c r="M278" s="899"/>
      <c r="N278" s="899"/>
      <c r="O278" s="899"/>
      <c r="P278" s="899"/>
      <c r="Q278" s="907"/>
      <c r="R278" s="898"/>
      <c r="S278" s="898"/>
      <c r="T278" s="898"/>
      <c r="U278" s="899"/>
      <c r="V278" s="898"/>
      <c r="W278" s="899"/>
      <c r="X278" s="899"/>
      <c r="Y278" s="912"/>
      <c r="Z278" s="912"/>
      <c r="AA278" s="912"/>
      <c r="AB278" s="912"/>
      <c r="AC278" s="900"/>
      <c r="AD278" s="900"/>
      <c r="AE278" s="911" t="s">
        <v>1649</v>
      </c>
      <c r="AF278" s="900"/>
      <c r="AG278" s="900"/>
      <c r="AH278" s="912"/>
    </row>
    <row r="279" spans="1:34">
      <c r="A279" s="1116"/>
      <c r="B279" s="908" t="s">
        <v>1668</v>
      </c>
      <c r="C279" s="1129"/>
      <c r="D279" s="899"/>
      <c r="E279" s="899"/>
      <c r="F279" s="899"/>
      <c r="G279" s="899"/>
      <c r="H279" s="899"/>
      <c r="I279" s="899"/>
      <c r="J279" s="899"/>
      <c r="K279" s="899"/>
      <c r="L279" s="899"/>
      <c r="M279" s="899"/>
      <c r="N279" s="899"/>
      <c r="O279" s="899"/>
      <c r="P279" s="899"/>
      <c r="Q279" s="907"/>
      <c r="R279" s="898"/>
      <c r="S279" s="898"/>
      <c r="T279" s="898"/>
      <c r="U279" s="899"/>
      <c r="V279" s="898"/>
      <c r="W279" s="899"/>
      <c r="X279" s="899"/>
      <c r="Y279" s="912"/>
      <c r="Z279" s="912"/>
      <c r="AA279" s="912"/>
      <c r="AB279" s="912"/>
      <c r="AC279" s="912"/>
      <c r="AD279" s="912"/>
      <c r="AE279" s="912"/>
      <c r="AF279" s="911" t="s">
        <v>1649</v>
      </c>
      <c r="AG279" s="900"/>
      <c r="AH279" s="912"/>
    </row>
    <row r="280" spans="1:34">
      <c r="A280" s="1114"/>
      <c r="B280" s="1140"/>
      <c r="C280" s="1127">
        <v>42217</v>
      </c>
      <c r="D280" s="954" t="s">
        <v>1617</v>
      </c>
      <c r="E280" s="894" t="s">
        <v>1611</v>
      </c>
      <c r="F280" s="894" t="s">
        <v>1612</v>
      </c>
      <c r="G280" s="894" t="s">
        <v>1613</v>
      </c>
      <c r="H280" s="894" t="s">
        <v>1614</v>
      </c>
      <c r="I280" s="894" t="s">
        <v>1615</v>
      </c>
      <c r="J280" s="954" t="s">
        <v>1616</v>
      </c>
      <c r="K280" s="954" t="s">
        <v>1617</v>
      </c>
      <c r="L280" s="894" t="s">
        <v>1611</v>
      </c>
      <c r="M280" s="894" t="s">
        <v>1612</v>
      </c>
      <c r="N280" s="894" t="s">
        <v>1613</v>
      </c>
      <c r="O280" s="894" t="s">
        <v>1614</v>
      </c>
      <c r="P280" s="894" t="s">
        <v>1615</v>
      </c>
      <c r="Q280" s="954" t="s">
        <v>1616</v>
      </c>
      <c r="R280" s="954" t="s">
        <v>1617</v>
      </c>
      <c r="S280" s="894" t="s">
        <v>1611</v>
      </c>
      <c r="T280" s="894" t="s">
        <v>1612</v>
      </c>
      <c r="U280" s="894" t="s">
        <v>1613</v>
      </c>
      <c r="V280" s="894" t="s">
        <v>1614</v>
      </c>
      <c r="W280" s="894" t="s">
        <v>1615</v>
      </c>
      <c r="X280" s="954" t="s">
        <v>1616</v>
      </c>
      <c r="Y280" s="954" t="s">
        <v>1617</v>
      </c>
      <c r="Z280" s="894" t="s">
        <v>1611</v>
      </c>
      <c r="AA280" s="894" t="s">
        <v>1612</v>
      </c>
      <c r="AB280" s="894" t="s">
        <v>1613</v>
      </c>
      <c r="AC280" s="894" t="s">
        <v>1614</v>
      </c>
      <c r="AD280" s="894" t="s">
        <v>1615</v>
      </c>
      <c r="AE280" s="954" t="s">
        <v>1616</v>
      </c>
      <c r="AF280" s="954" t="s">
        <v>1617</v>
      </c>
      <c r="AG280" s="894" t="s">
        <v>1611</v>
      </c>
      <c r="AH280" s="894" t="s">
        <v>1612</v>
      </c>
    </row>
    <row r="281" spans="1:34">
      <c r="A281" s="1116"/>
      <c r="B281" s="1138"/>
      <c r="C281" s="1138"/>
      <c r="D281" s="968">
        <v>1</v>
      </c>
      <c r="E281" s="894">
        <v>2</v>
      </c>
      <c r="F281" s="894">
        <v>3</v>
      </c>
      <c r="G281" s="894">
        <v>4</v>
      </c>
      <c r="H281" s="894">
        <v>5</v>
      </c>
      <c r="I281" s="894">
        <v>6</v>
      </c>
      <c r="J281" s="954">
        <v>7</v>
      </c>
      <c r="K281" s="954">
        <v>8</v>
      </c>
      <c r="L281" s="894">
        <v>9</v>
      </c>
      <c r="M281" s="894">
        <v>10</v>
      </c>
      <c r="N281" s="894">
        <v>11</v>
      </c>
      <c r="O281" s="894">
        <v>12</v>
      </c>
      <c r="P281" s="894">
        <v>13</v>
      </c>
      <c r="Q281" s="954">
        <v>14</v>
      </c>
      <c r="R281" s="954">
        <v>15</v>
      </c>
      <c r="S281" s="894">
        <v>16</v>
      </c>
      <c r="T281" s="894">
        <v>17</v>
      </c>
      <c r="U281" s="894">
        <v>18</v>
      </c>
      <c r="V281" s="894">
        <v>19</v>
      </c>
      <c r="W281" s="894">
        <v>20</v>
      </c>
      <c r="X281" s="954">
        <v>21</v>
      </c>
      <c r="Y281" s="954">
        <v>22</v>
      </c>
      <c r="Z281" s="894">
        <v>23</v>
      </c>
      <c r="AA281" s="894">
        <v>24</v>
      </c>
      <c r="AB281" s="894">
        <v>25</v>
      </c>
      <c r="AC281" s="894">
        <v>26</v>
      </c>
      <c r="AD281" s="894">
        <v>27</v>
      </c>
      <c r="AE281" s="954">
        <v>28</v>
      </c>
      <c r="AF281" s="954">
        <v>29</v>
      </c>
      <c r="AG281" s="894">
        <v>30</v>
      </c>
      <c r="AH281" s="894">
        <v>31</v>
      </c>
    </row>
    <row r="282" spans="1:34">
      <c r="A282" s="1114">
        <v>6</v>
      </c>
      <c r="B282" s="908" t="s">
        <v>1609</v>
      </c>
      <c r="C282" s="1127">
        <v>42217</v>
      </c>
      <c r="D282" s="898"/>
      <c r="E282" s="911" t="s">
        <v>1650</v>
      </c>
      <c r="F282" s="900"/>
      <c r="G282" s="900"/>
      <c r="H282" s="900"/>
      <c r="I282" s="912"/>
      <c r="J282" s="912"/>
      <c r="K282" s="899"/>
      <c r="L282" s="899"/>
      <c r="M282" s="899"/>
      <c r="N282" s="899"/>
      <c r="O282" s="899"/>
      <c r="P282" s="899"/>
      <c r="Q282" s="899"/>
      <c r="R282" s="899"/>
      <c r="S282" s="899"/>
      <c r="T282" s="907"/>
      <c r="U282" s="899"/>
      <c r="V282" s="900"/>
      <c r="W282" s="899"/>
      <c r="X282" s="899"/>
      <c r="Y282" s="899"/>
      <c r="Z282" s="899"/>
      <c r="AA282" s="899"/>
      <c r="AB282" s="899"/>
      <c r="AC282" s="899"/>
      <c r="AD282" s="899"/>
      <c r="AE282" s="899"/>
      <c r="AF282" s="899"/>
      <c r="AG282" s="899"/>
      <c r="AH282" s="899"/>
    </row>
    <row r="283" spans="1:34">
      <c r="A283" s="1115"/>
      <c r="B283" s="908" t="s">
        <v>1622</v>
      </c>
      <c r="C283" s="1128"/>
      <c r="D283" s="898"/>
      <c r="E283" s="900"/>
      <c r="F283" s="911" t="s">
        <v>1650</v>
      </c>
      <c r="G283" s="900"/>
      <c r="H283" s="900"/>
      <c r="I283" s="912"/>
      <c r="J283" s="900"/>
      <c r="K283" s="898"/>
      <c r="L283" s="899"/>
      <c r="M283" s="899"/>
      <c r="N283" s="899"/>
      <c r="O283" s="899"/>
      <c r="P283" s="899"/>
      <c r="Q283" s="899"/>
      <c r="R283" s="899"/>
      <c r="S283" s="899"/>
      <c r="T283" s="907"/>
      <c r="U283" s="899"/>
      <c r="V283" s="900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/>
      <c r="AH283" s="899"/>
    </row>
    <row r="284" spans="1:34">
      <c r="A284" s="1115"/>
      <c r="B284" s="908" t="s">
        <v>1623</v>
      </c>
      <c r="C284" s="1128"/>
      <c r="D284" s="898"/>
      <c r="E284" s="900"/>
      <c r="F284" s="913"/>
      <c r="G284" s="911" t="s">
        <v>1650</v>
      </c>
      <c r="H284" s="900"/>
      <c r="I284" s="912"/>
      <c r="J284" s="900"/>
      <c r="K284" s="900"/>
      <c r="L284" s="912"/>
      <c r="M284" s="912"/>
      <c r="N284" s="912"/>
      <c r="O284" s="912"/>
      <c r="P284" s="912"/>
      <c r="Q284" s="912"/>
      <c r="R284" s="912"/>
      <c r="S284" s="912"/>
      <c r="T284" s="913"/>
      <c r="U284" s="912"/>
      <c r="V284" s="900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/>
      <c r="AH284" s="899"/>
    </row>
    <row r="285" spans="1:34">
      <c r="A285" s="1115"/>
      <c r="B285" s="908" t="s">
        <v>1624</v>
      </c>
      <c r="C285" s="1128"/>
      <c r="D285" s="898"/>
      <c r="E285" s="900"/>
      <c r="F285" s="913"/>
      <c r="G285" s="900"/>
      <c r="H285" s="911" t="s">
        <v>1650</v>
      </c>
      <c r="I285" s="912"/>
      <c r="J285" s="900"/>
      <c r="K285" s="900"/>
      <c r="L285" s="912"/>
      <c r="M285" s="912"/>
      <c r="N285" s="912"/>
      <c r="O285" s="912"/>
      <c r="P285" s="912"/>
      <c r="Q285" s="912"/>
      <c r="R285" s="912"/>
      <c r="S285" s="912"/>
      <c r="T285" s="913"/>
      <c r="U285" s="912"/>
      <c r="V285" s="900"/>
      <c r="W285" s="899"/>
      <c r="X285" s="899"/>
      <c r="Y285" s="912"/>
      <c r="Z285" s="912"/>
      <c r="AA285" s="912"/>
      <c r="AB285" s="912"/>
      <c r="AC285" s="912"/>
      <c r="AD285" s="912"/>
      <c r="AE285" s="912"/>
      <c r="AF285" s="912"/>
      <c r="AG285" s="912"/>
      <c r="AH285" s="899"/>
    </row>
    <row r="286" spans="1:34">
      <c r="A286" s="1115"/>
      <c r="B286" s="908" t="s">
        <v>1625</v>
      </c>
      <c r="C286" s="1128"/>
      <c r="D286" s="899"/>
      <c r="E286" s="912"/>
      <c r="F286" s="912"/>
      <c r="G286" s="913"/>
      <c r="H286" s="900"/>
      <c r="I286" s="911" t="s">
        <v>1650</v>
      </c>
      <c r="J286" s="900"/>
      <c r="K286" s="900"/>
      <c r="L286" s="900"/>
      <c r="M286" s="900"/>
      <c r="N286" s="900"/>
      <c r="O286" s="900"/>
      <c r="P286" s="900"/>
      <c r="Q286" s="912"/>
      <c r="R286" s="912"/>
      <c r="S286" s="912"/>
      <c r="T286" s="913"/>
      <c r="U286" s="912"/>
      <c r="V286" s="900"/>
      <c r="W286" s="899"/>
      <c r="X286" s="899"/>
      <c r="Y286" s="912"/>
      <c r="Z286" s="912"/>
      <c r="AA286" s="912"/>
      <c r="AB286" s="912"/>
      <c r="AC286" s="912"/>
      <c r="AD286" s="912"/>
      <c r="AE286" s="912"/>
      <c r="AF286" s="912"/>
      <c r="AG286" s="912"/>
      <c r="AH286" s="899"/>
    </row>
    <row r="287" spans="1:34">
      <c r="A287" s="1115"/>
      <c r="B287" s="908" t="s">
        <v>1626</v>
      </c>
      <c r="C287" s="1128"/>
      <c r="D287" s="899"/>
      <c r="E287" s="912"/>
      <c r="F287" s="912"/>
      <c r="G287" s="912"/>
      <c r="H287" s="912"/>
      <c r="I287" s="912"/>
      <c r="J287" s="900"/>
      <c r="K287" s="900"/>
      <c r="L287" s="911" t="s">
        <v>1650</v>
      </c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899"/>
      <c r="X287" s="899"/>
      <c r="Y287" s="912"/>
      <c r="Z287" s="912"/>
      <c r="AA287" s="912"/>
      <c r="AB287" s="912"/>
      <c r="AC287" s="912"/>
      <c r="AD287" s="912"/>
      <c r="AE287" s="912"/>
      <c r="AF287" s="912"/>
      <c r="AG287" s="912"/>
      <c r="AH287" s="899"/>
    </row>
    <row r="288" spans="1:34">
      <c r="A288" s="1115"/>
      <c r="B288" s="908" t="s">
        <v>1627</v>
      </c>
      <c r="C288" s="1128"/>
      <c r="D288" s="899"/>
      <c r="E288" s="899"/>
      <c r="F288" s="899"/>
      <c r="G288" s="899"/>
      <c r="H288" s="899"/>
      <c r="I288" s="899"/>
      <c r="J288" s="899"/>
      <c r="K288" s="900"/>
      <c r="L288" s="900"/>
      <c r="M288" s="911" t="s">
        <v>1650</v>
      </c>
      <c r="N288" s="900"/>
      <c r="O288" s="900"/>
      <c r="P288" s="912"/>
      <c r="Q288" s="900"/>
      <c r="R288" s="900"/>
      <c r="S288" s="912"/>
      <c r="T288" s="913"/>
      <c r="U288" s="912"/>
      <c r="V288" s="900"/>
      <c r="W288" s="899"/>
      <c r="X288" s="899"/>
      <c r="Y288" s="912"/>
      <c r="Z288" s="912"/>
      <c r="AA288" s="912"/>
      <c r="AB288" s="912"/>
      <c r="AC288" s="912"/>
      <c r="AD288" s="912"/>
      <c r="AE288" s="912"/>
      <c r="AF288" s="912"/>
      <c r="AG288" s="912"/>
      <c r="AH288" s="899"/>
    </row>
    <row r="289" spans="1:34">
      <c r="A289" s="1115"/>
      <c r="B289" s="908" t="s">
        <v>1628</v>
      </c>
      <c r="C289" s="1128"/>
      <c r="D289" s="899"/>
      <c r="E289" s="899"/>
      <c r="F289" s="899"/>
      <c r="G289" s="899"/>
      <c r="H289" s="899"/>
      <c r="I289" s="899"/>
      <c r="J289" s="899"/>
      <c r="K289" s="900"/>
      <c r="L289" s="900"/>
      <c r="M289" s="900"/>
      <c r="N289" s="911" t="s">
        <v>1650</v>
      </c>
      <c r="O289" s="900"/>
      <c r="P289" s="900"/>
      <c r="Q289" s="900"/>
      <c r="R289" s="900"/>
      <c r="S289" s="900"/>
      <c r="T289" s="913"/>
      <c r="U289" s="912"/>
      <c r="V289" s="900"/>
      <c r="W289" s="899"/>
      <c r="X289" s="899"/>
      <c r="Y289" s="912"/>
      <c r="Z289" s="912"/>
      <c r="AA289" s="912"/>
      <c r="AB289" s="912"/>
      <c r="AC289" s="912"/>
      <c r="AD289" s="912"/>
      <c r="AE289" s="912"/>
      <c r="AF289" s="912"/>
      <c r="AG289" s="912"/>
      <c r="AH289" s="899"/>
    </row>
    <row r="290" spans="1:34">
      <c r="A290" s="1115"/>
      <c r="B290" s="908" t="s">
        <v>1629</v>
      </c>
      <c r="C290" s="1128"/>
      <c r="D290" s="899"/>
      <c r="E290" s="899"/>
      <c r="F290" s="899"/>
      <c r="G290" s="899"/>
      <c r="H290" s="899"/>
      <c r="I290" s="899"/>
      <c r="J290" s="899"/>
      <c r="K290" s="900"/>
      <c r="L290" s="900"/>
      <c r="M290" s="900"/>
      <c r="N290" s="913"/>
      <c r="O290" s="911" t="s">
        <v>1650</v>
      </c>
      <c r="P290" s="900"/>
      <c r="Q290" s="900"/>
      <c r="R290" s="900"/>
      <c r="S290" s="912"/>
      <c r="T290" s="913"/>
      <c r="U290" s="912"/>
      <c r="V290" s="900"/>
      <c r="W290" s="899"/>
      <c r="X290" s="899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899"/>
    </row>
    <row r="291" spans="1:34">
      <c r="A291" s="1115"/>
      <c r="B291" s="908" t="s">
        <v>1630</v>
      </c>
      <c r="C291" s="1128"/>
      <c r="D291" s="899"/>
      <c r="E291" s="899"/>
      <c r="F291" s="899"/>
      <c r="G291" s="899"/>
      <c r="H291" s="899"/>
      <c r="I291" s="899"/>
      <c r="J291" s="899"/>
      <c r="K291" s="912"/>
      <c r="L291" s="900"/>
      <c r="M291" s="900"/>
      <c r="N291" s="913"/>
      <c r="O291" s="900"/>
      <c r="P291" s="911" t="s">
        <v>1650</v>
      </c>
      <c r="Q291" s="900"/>
      <c r="R291" s="900"/>
      <c r="S291" s="900"/>
      <c r="T291" s="900"/>
      <c r="U291" s="900"/>
      <c r="V291" s="900"/>
      <c r="W291" s="899"/>
      <c r="X291" s="899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899"/>
    </row>
    <row r="292" spans="1:34">
      <c r="A292" s="1115"/>
      <c r="B292" s="908" t="s">
        <v>1631</v>
      </c>
      <c r="C292" s="1128"/>
      <c r="D292" s="899"/>
      <c r="E292" s="899"/>
      <c r="F292" s="899"/>
      <c r="G292" s="899"/>
      <c r="H292" s="899"/>
      <c r="I292" s="899"/>
      <c r="J292" s="899"/>
      <c r="K292" s="912"/>
      <c r="L292" s="912"/>
      <c r="M292" s="912"/>
      <c r="N292" s="912"/>
      <c r="O292" s="912"/>
      <c r="P292" s="912"/>
      <c r="Q292" s="900"/>
      <c r="R292" s="912"/>
      <c r="S292" s="911" t="s">
        <v>1650</v>
      </c>
      <c r="T292" s="913"/>
      <c r="U292" s="912"/>
      <c r="V292" s="900"/>
      <c r="W292" s="899"/>
      <c r="X292" s="899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899"/>
    </row>
    <row r="293" spans="1:34">
      <c r="A293" s="1115"/>
      <c r="B293" s="908" t="s">
        <v>1632</v>
      </c>
      <c r="C293" s="1128"/>
      <c r="D293" s="899"/>
      <c r="E293" s="899"/>
      <c r="F293" s="899"/>
      <c r="G293" s="899"/>
      <c r="H293" s="899"/>
      <c r="I293" s="899"/>
      <c r="J293" s="899"/>
      <c r="K293" s="912"/>
      <c r="L293" s="912"/>
      <c r="M293" s="912"/>
      <c r="N293" s="912"/>
      <c r="O293" s="912"/>
      <c r="P293" s="912"/>
      <c r="Q293" s="912"/>
      <c r="R293" s="900"/>
      <c r="S293" s="900"/>
      <c r="T293" s="911" t="s">
        <v>1650</v>
      </c>
      <c r="U293" s="913"/>
      <c r="V293" s="907"/>
      <c r="W293" s="899"/>
      <c r="X293" s="899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899"/>
    </row>
    <row r="294" spans="1:34">
      <c r="A294" s="1115"/>
      <c r="B294" s="908" t="s">
        <v>1633</v>
      </c>
      <c r="C294" s="1128"/>
      <c r="D294" s="899"/>
      <c r="E294" s="899"/>
      <c r="F294" s="899"/>
      <c r="G294" s="899"/>
      <c r="H294" s="899"/>
      <c r="I294" s="899"/>
      <c r="J294" s="899"/>
      <c r="K294" s="912"/>
      <c r="L294" s="912"/>
      <c r="M294" s="912"/>
      <c r="N294" s="912"/>
      <c r="O294" s="912"/>
      <c r="P294" s="912"/>
      <c r="Q294" s="912"/>
      <c r="R294" s="900"/>
      <c r="S294" s="900"/>
      <c r="T294" s="900"/>
      <c r="U294" s="911" t="s">
        <v>1650</v>
      </c>
      <c r="V294" s="907"/>
      <c r="W294" s="899"/>
      <c r="X294" s="899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899"/>
    </row>
    <row r="295" spans="1:34">
      <c r="A295" s="1115"/>
      <c r="B295" s="908" t="s">
        <v>1644</v>
      </c>
      <c r="C295" s="1128"/>
      <c r="D295" s="899"/>
      <c r="E295" s="899"/>
      <c r="F295" s="899"/>
      <c r="G295" s="899"/>
      <c r="H295" s="899"/>
      <c r="I295" s="899"/>
      <c r="J295" s="899"/>
      <c r="K295" s="912"/>
      <c r="L295" s="912"/>
      <c r="M295" s="912"/>
      <c r="N295" s="912"/>
      <c r="O295" s="912"/>
      <c r="P295" s="912"/>
      <c r="Q295" s="912"/>
      <c r="R295" s="900"/>
      <c r="S295" s="900"/>
      <c r="T295" s="900"/>
      <c r="U295" s="913"/>
      <c r="V295" s="911" t="s">
        <v>1650</v>
      </c>
      <c r="W295" s="912"/>
      <c r="X295" s="899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899"/>
    </row>
    <row r="296" spans="1:34">
      <c r="A296" s="1115"/>
      <c r="B296" s="908" t="s">
        <v>1645</v>
      </c>
      <c r="C296" s="1128"/>
      <c r="D296" s="899"/>
      <c r="E296" s="899"/>
      <c r="F296" s="899"/>
      <c r="G296" s="899"/>
      <c r="H296" s="899"/>
      <c r="I296" s="899"/>
      <c r="J296" s="899"/>
      <c r="K296" s="912"/>
      <c r="L296" s="912"/>
      <c r="M296" s="912"/>
      <c r="N296" s="912"/>
      <c r="O296" s="912"/>
      <c r="P296" s="912"/>
      <c r="Q296" s="912"/>
      <c r="R296" s="900"/>
      <c r="S296" s="900"/>
      <c r="T296" s="900"/>
      <c r="U296" s="913"/>
      <c r="V296" s="912"/>
      <c r="W296" s="911" t="s">
        <v>1650</v>
      </c>
      <c r="X296" s="899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899"/>
    </row>
    <row r="297" spans="1:34">
      <c r="A297" s="1115"/>
      <c r="B297" s="908" t="s">
        <v>1646</v>
      </c>
      <c r="C297" s="1128"/>
      <c r="D297" s="899"/>
      <c r="E297" s="899"/>
      <c r="F297" s="899"/>
      <c r="G297" s="899"/>
      <c r="H297" s="899"/>
      <c r="I297" s="899"/>
      <c r="J297" s="899"/>
      <c r="K297" s="899"/>
      <c r="L297" s="899"/>
      <c r="M297" s="899"/>
      <c r="N297" s="899"/>
      <c r="O297" s="899"/>
      <c r="P297" s="899"/>
      <c r="Q297" s="899"/>
      <c r="R297" s="898"/>
      <c r="S297" s="898"/>
      <c r="T297" s="898"/>
      <c r="U297" s="907"/>
      <c r="V297" s="907"/>
      <c r="W297" s="900"/>
      <c r="X297" s="899"/>
      <c r="Y297" s="912"/>
      <c r="Z297" s="911" t="s">
        <v>1650</v>
      </c>
      <c r="AA297" s="912"/>
      <c r="AB297" s="912"/>
      <c r="AC297" s="912"/>
      <c r="AD297" s="900"/>
      <c r="AE297" s="912"/>
      <c r="AF297" s="912"/>
      <c r="AG297" s="912"/>
      <c r="AH297" s="899"/>
    </row>
    <row r="298" spans="1:34">
      <c r="A298" s="1115"/>
      <c r="B298" s="908" t="s">
        <v>1647</v>
      </c>
      <c r="C298" s="1128"/>
      <c r="D298" s="899"/>
      <c r="E298" s="899"/>
      <c r="F298" s="959"/>
      <c r="G298" s="899"/>
      <c r="H298" s="899"/>
      <c r="I298" s="899"/>
      <c r="J298" s="899"/>
      <c r="K298" s="899"/>
      <c r="L298" s="899"/>
      <c r="M298" s="899"/>
      <c r="N298" s="899"/>
      <c r="O298" s="899"/>
      <c r="P298" s="899"/>
      <c r="Q298" s="899"/>
      <c r="R298" s="899"/>
      <c r="S298" s="899"/>
      <c r="T298" s="899"/>
      <c r="U298" s="899"/>
      <c r="V298" s="899"/>
      <c r="W298" s="899"/>
      <c r="X298" s="899"/>
      <c r="Y298" s="899"/>
      <c r="Z298" s="899"/>
      <c r="AA298" s="911" t="s">
        <v>1650</v>
      </c>
      <c r="AB298" s="899"/>
      <c r="AC298" s="899"/>
      <c r="AD298" s="899"/>
      <c r="AE298" s="899"/>
      <c r="AF298" s="899"/>
      <c r="AG298" s="899"/>
      <c r="AH298" s="899"/>
    </row>
    <row r="299" spans="1:34">
      <c r="A299" s="1116"/>
      <c r="B299" s="908" t="s">
        <v>1668</v>
      </c>
      <c r="C299" s="1129"/>
      <c r="D299" s="899"/>
      <c r="E299" s="899"/>
      <c r="F299" s="959"/>
      <c r="G299" s="899"/>
      <c r="H299" s="899"/>
      <c r="I299" s="899"/>
      <c r="J299" s="899"/>
      <c r="K299" s="899"/>
      <c r="L299" s="899"/>
      <c r="M299" s="899"/>
      <c r="N299" s="899"/>
      <c r="O299" s="899"/>
      <c r="P299" s="899"/>
      <c r="Q299" s="899"/>
      <c r="R299" s="899"/>
      <c r="S299" s="899"/>
      <c r="T299" s="899"/>
      <c r="U299" s="899"/>
      <c r="V299" s="899"/>
      <c r="W299" s="899"/>
      <c r="X299" s="899"/>
      <c r="Y299" s="899"/>
      <c r="Z299" s="899"/>
      <c r="AA299" s="899"/>
      <c r="AB299" s="911" t="s">
        <v>1650</v>
      </c>
      <c r="AC299" s="899"/>
      <c r="AD299" s="899"/>
      <c r="AE299" s="899"/>
      <c r="AF299" s="899"/>
      <c r="AG299" s="899"/>
      <c r="AH299" s="899"/>
    </row>
    <row r="300" spans="1:34">
      <c r="B300" s="247" t="s">
        <v>1686</v>
      </c>
      <c r="C300" s="896"/>
    </row>
    <row r="303" spans="1:34" ht="6" customHeight="1"/>
    <row r="304" spans="1:34" ht="18">
      <c r="A304" s="1118" t="s">
        <v>3</v>
      </c>
      <c r="B304" s="1118"/>
      <c r="C304" s="1118"/>
      <c r="D304" s="1118"/>
      <c r="E304" s="1118"/>
      <c r="F304" s="1118"/>
      <c r="G304" s="1118"/>
      <c r="H304" s="1118"/>
      <c r="I304" s="1118"/>
      <c r="J304" s="1118"/>
      <c r="K304" s="1118"/>
      <c r="L304" s="1118"/>
      <c r="M304" s="1118"/>
      <c r="N304" s="1118"/>
      <c r="O304" s="1118"/>
      <c r="P304" s="1118"/>
      <c r="Q304" s="1118"/>
      <c r="R304" s="1118"/>
      <c r="S304" s="1118"/>
      <c r="T304" s="1118"/>
      <c r="U304" s="1118"/>
      <c r="V304" s="1118"/>
      <c r="W304" s="1118"/>
      <c r="X304" s="1118"/>
      <c r="Y304" s="1118"/>
      <c r="Z304" s="1118"/>
      <c r="AA304" s="1118"/>
      <c r="AB304" s="1118"/>
      <c r="AC304" s="1118"/>
      <c r="AD304" s="1118"/>
      <c r="AE304" s="1118"/>
      <c r="AF304" s="1118"/>
      <c r="AG304" s="1118"/>
      <c r="AH304" s="1118"/>
    </row>
    <row r="305" spans="1:38" ht="18">
      <c r="A305" s="1118" t="s">
        <v>1586</v>
      </c>
      <c r="B305" s="1118"/>
      <c r="C305" s="1118"/>
      <c r="D305" s="1118"/>
      <c r="E305" s="1118"/>
      <c r="F305" s="1118"/>
      <c r="G305" s="1118"/>
      <c r="H305" s="1118"/>
      <c r="I305" s="1118"/>
      <c r="J305" s="1118"/>
      <c r="K305" s="1118"/>
      <c r="L305" s="1118"/>
      <c r="M305" s="1118"/>
      <c r="N305" s="1118"/>
      <c r="O305" s="1118"/>
      <c r="P305" s="1118"/>
      <c r="Q305" s="1118"/>
      <c r="R305" s="1118"/>
      <c r="S305" s="1118"/>
      <c r="T305" s="1118"/>
      <c r="U305" s="1118"/>
      <c r="V305" s="1118"/>
      <c r="W305" s="1118"/>
      <c r="X305" s="1118"/>
      <c r="Y305" s="1118"/>
      <c r="Z305" s="1118"/>
      <c r="AA305" s="1118"/>
      <c r="AB305" s="1118"/>
      <c r="AC305" s="1118"/>
      <c r="AD305" s="1118"/>
      <c r="AE305" s="1118"/>
      <c r="AF305" s="1118"/>
      <c r="AG305" s="1118"/>
      <c r="AH305" s="1118"/>
    </row>
    <row r="306" spans="1:38" ht="18">
      <c r="A306" s="1118" t="s">
        <v>1666</v>
      </c>
      <c r="B306" s="1118"/>
      <c r="C306" s="1118"/>
      <c r="D306" s="1118"/>
      <c r="E306" s="1118"/>
      <c r="F306" s="1118"/>
      <c r="G306" s="1118"/>
      <c r="H306" s="1118"/>
      <c r="I306" s="1118"/>
      <c r="J306" s="1118"/>
      <c r="K306" s="1118"/>
      <c r="L306" s="1118"/>
      <c r="M306" s="1118"/>
      <c r="N306" s="1118"/>
      <c r="O306" s="1118"/>
      <c r="P306" s="1118"/>
      <c r="Q306" s="1118"/>
      <c r="R306" s="1118"/>
      <c r="S306" s="1118"/>
      <c r="T306" s="1118"/>
      <c r="U306" s="1118"/>
      <c r="V306" s="1118"/>
      <c r="W306" s="1118"/>
      <c r="X306" s="1118"/>
      <c r="Y306" s="1118"/>
      <c r="Z306" s="1118"/>
      <c r="AA306" s="1118"/>
      <c r="AB306" s="1118"/>
      <c r="AC306" s="1118"/>
      <c r="AD306" s="1118"/>
      <c r="AE306" s="1118"/>
      <c r="AF306" s="1118"/>
      <c r="AG306" s="1118"/>
      <c r="AH306" s="1118"/>
    </row>
    <row r="307" spans="1:38" ht="18">
      <c r="A307" s="1118" t="s">
        <v>1587</v>
      </c>
      <c r="B307" s="1118"/>
      <c r="C307" s="1118"/>
      <c r="D307" s="1118"/>
      <c r="E307" s="1118"/>
      <c r="F307" s="1118"/>
      <c r="G307" s="1118"/>
      <c r="H307" s="1118"/>
      <c r="I307" s="1118"/>
      <c r="J307" s="1118"/>
      <c r="K307" s="1118"/>
      <c r="L307" s="1118"/>
      <c r="M307" s="1118"/>
      <c r="N307" s="1118"/>
      <c r="O307" s="1118"/>
      <c r="P307" s="1118"/>
      <c r="Q307" s="1118"/>
      <c r="R307" s="1118"/>
      <c r="S307" s="1118"/>
      <c r="T307" s="1118"/>
      <c r="U307" s="1118"/>
      <c r="V307" s="1118"/>
      <c r="W307" s="1118"/>
      <c r="X307" s="1118"/>
      <c r="Y307" s="1118"/>
      <c r="Z307" s="1118"/>
      <c r="AA307" s="1118"/>
      <c r="AB307" s="1118"/>
      <c r="AC307" s="1118"/>
      <c r="AD307" s="1118"/>
      <c r="AE307" s="1118"/>
      <c r="AF307" s="1118"/>
      <c r="AG307" s="1118"/>
      <c r="AH307" s="1118"/>
    </row>
    <row r="308" spans="1:38" ht="18">
      <c r="A308" s="1118" t="s">
        <v>1667</v>
      </c>
      <c r="B308" s="1118"/>
      <c r="C308" s="1118"/>
      <c r="D308" s="1118"/>
      <c r="E308" s="1118"/>
      <c r="F308" s="1118"/>
      <c r="G308" s="1118"/>
      <c r="H308" s="1118"/>
      <c r="I308" s="1118"/>
      <c r="J308" s="1118"/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  <c r="Z308" s="1118"/>
      <c r="AA308" s="1118"/>
      <c r="AB308" s="1118"/>
      <c r="AC308" s="1118"/>
      <c r="AD308" s="1118"/>
      <c r="AE308" s="1118"/>
      <c r="AF308" s="1118"/>
      <c r="AG308" s="1118"/>
      <c r="AH308" s="1118"/>
    </row>
    <row r="309" spans="1:38" ht="18">
      <c r="A309" s="915" t="s">
        <v>1608</v>
      </c>
      <c r="B309" s="890"/>
    </row>
    <row r="310" spans="1:38">
      <c r="A310" s="902" t="s">
        <v>1683</v>
      </c>
    </row>
    <row r="311" spans="1:38" s="966" customFormat="1" ht="12.75" customHeight="1">
      <c r="A311" s="1130" t="s">
        <v>129</v>
      </c>
      <c r="B311" s="1133" t="s">
        <v>1610</v>
      </c>
      <c r="C311" s="955" t="s">
        <v>1618</v>
      </c>
      <c r="D311" s="1283" t="s">
        <v>1619</v>
      </c>
      <c r="E311" s="1284"/>
      <c r="F311" s="1284"/>
      <c r="G311" s="1284"/>
      <c r="H311" s="1284"/>
      <c r="I311" s="1284"/>
      <c r="J311" s="1284"/>
      <c r="K311" s="1284"/>
      <c r="L311" s="1284"/>
      <c r="M311" s="1284"/>
      <c r="N311" s="1284"/>
      <c r="O311" s="1284"/>
      <c r="P311" s="1284"/>
      <c r="Q311" s="1284"/>
      <c r="R311" s="1284"/>
      <c r="S311" s="1284"/>
      <c r="T311" s="1284"/>
      <c r="U311" s="1284"/>
      <c r="V311" s="1284"/>
      <c r="W311" s="1284"/>
      <c r="X311" s="1284"/>
      <c r="Y311" s="1284"/>
      <c r="Z311" s="1284"/>
      <c r="AA311" s="1284"/>
      <c r="AB311" s="1284"/>
      <c r="AC311" s="1284"/>
      <c r="AD311" s="1284"/>
      <c r="AE311" s="1284"/>
      <c r="AF311" s="1284"/>
      <c r="AG311" s="1284"/>
      <c r="AH311" s="1285"/>
    </row>
    <row r="312" spans="1:38" ht="15" customHeight="1">
      <c r="A312" s="1131"/>
      <c r="B312" s="1134"/>
      <c r="C312" s="1141">
        <v>42186</v>
      </c>
      <c r="D312" s="894" t="s">
        <v>1614</v>
      </c>
      <c r="E312" s="894" t="s">
        <v>1615</v>
      </c>
      <c r="F312" s="954" t="s">
        <v>1616</v>
      </c>
      <c r="G312" s="954" t="s">
        <v>1617</v>
      </c>
      <c r="H312" s="894" t="s">
        <v>1611</v>
      </c>
      <c r="I312" s="894" t="s">
        <v>1612</v>
      </c>
      <c r="J312" s="894" t="s">
        <v>1613</v>
      </c>
      <c r="K312" s="894" t="s">
        <v>1614</v>
      </c>
      <c r="L312" s="894" t="s">
        <v>1615</v>
      </c>
      <c r="M312" s="954" t="s">
        <v>1616</v>
      </c>
      <c r="N312" s="954" t="s">
        <v>1617</v>
      </c>
      <c r="O312" s="894" t="s">
        <v>1611</v>
      </c>
      <c r="P312" s="894" t="s">
        <v>1612</v>
      </c>
      <c r="Q312" s="894" t="s">
        <v>1613</v>
      </c>
      <c r="R312" s="954" t="s">
        <v>1614</v>
      </c>
      <c r="S312" s="894" t="s">
        <v>1615</v>
      </c>
      <c r="T312" s="954" t="s">
        <v>1616</v>
      </c>
      <c r="U312" s="954" t="s">
        <v>1617</v>
      </c>
      <c r="V312" s="954" t="s">
        <v>1611</v>
      </c>
      <c r="W312" s="894" t="s">
        <v>1612</v>
      </c>
      <c r="X312" s="894" t="s">
        <v>1613</v>
      </c>
      <c r="Y312" s="894" t="s">
        <v>1614</v>
      </c>
      <c r="Z312" s="894" t="s">
        <v>1615</v>
      </c>
      <c r="AA312" s="954" t="s">
        <v>1616</v>
      </c>
      <c r="AB312" s="954" t="s">
        <v>1617</v>
      </c>
      <c r="AC312" s="894" t="s">
        <v>1611</v>
      </c>
      <c r="AD312" s="894" t="s">
        <v>1612</v>
      </c>
      <c r="AE312" s="894" t="s">
        <v>1613</v>
      </c>
      <c r="AF312" s="894" t="s">
        <v>1614</v>
      </c>
      <c r="AG312" s="894" t="s">
        <v>1615</v>
      </c>
      <c r="AH312" s="954" t="s">
        <v>1616</v>
      </c>
      <c r="AI312" s="893"/>
      <c r="AJ312" s="893"/>
      <c r="AK312" s="893"/>
      <c r="AL312" s="893"/>
    </row>
    <row r="313" spans="1:38" ht="15" customHeight="1">
      <c r="A313" s="1132"/>
      <c r="B313" s="1135"/>
      <c r="C313" s="1142"/>
      <c r="D313" s="895">
        <v>1</v>
      </c>
      <c r="E313" s="894">
        <v>2</v>
      </c>
      <c r="F313" s="954">
        <v>3</v>
      </c>
      <c r="G313" s="954">
        <v>4</v>
      </c>
      <c r="H313" s="894">
        <v>5</v>
      </c>
      <c r="I313" s="894">
        <v>6</v>
      </c>
      <c r="J313" s="894">
        <v>7</v>
      </c>
      <c r="K313" s="894">
        <v>8</v>
      </c>
      <c r="L313" s="894">
        <v>9</v>
      </c>
      <c r="M313" s="954">
        <v>10</v>
      </c>
      <c r="N313" s="954">
        <v>11</v>
      </c>
      <c r="O313" s="894">
        <v>12</v>
      </c>
      <c r="P313" s="894">
        <v>13</v>
      </c>
      <c r="Q313" s="894">
        <v>14</v>
      </c>
      <c r="R313" s="954">
        <v>15</v>
      </c>
      <c r="S313" s="894">
        <v>16</v>
      </c>
      <c r="T313" s="954">
        <v>17</v>
      </c>
      <c r="U313" s="954">
        <v>18</v>
      </c>
      <c r="V313" s="954">
        <v>19</v>
      </c>
      <c r="W313" s="894">
        <v>20</v>
      </c>
      <c r="X313" s="894">
        <v>21</v>
      </c>
      <c r="Y313" s="894">
        <v>22</v>
      </c>
      <c r="Z313" s="894">
        <v>23</v>
      </c>
      <c r="AA313" s="954">
        <v>24</v>
      </c>
      <c r="AB313" s="954">
        <v>25</v>
      </c>
      <c r="AC313" s="894">
        <v>26</v>
      </c>
      <c r="AD313" s="894">
        <v>27</v>
      </c>
      <c r="AE313" s="894">
        <v>28</v>
      </c>
      <c r="AF313" s="894">
        <v>29</v>
      </c>
      <c r="AG313" s="894">
        <v>30</v>
      </c>
      <c r="AH313" s="954">
        <v>31</v>
      </c>
      <c r="AI313" s="893"/>
      <c r="AJ313" s="893"/>
      <c r="AK313" s="893"/>
      <c r="AL313" s="893"/>
    </row>
    <row r="314" spans="1:38">
      <c r="A314" s="1114">
        <v>5</v>
      </c>
      <c r="B314" s="908" t="s">
        <v>1609</v>
      </c>
      <c r="C314" s="1127">
        <v>42186</v>
      </c>
      <c r="D314" s="911" t="s">
        <v>1649</v>
      </c>
      <c r="E314" s="900"/>
      <c r="F314" s="898"/>
      <c r="G314" s="898"/>
      <c r="H314" s="898"/>
      <c r="I314" s="898"/>
      <c r="J314" s="898"/>
      <c r="K314" s="898"/>
      <c r="L314" s="898"/>
      <c r="M314" s="898"/>
      <c r="N314" s="898"/>
      <c r="O314" s="898"/>
      <c r="P314" s="898"/>
      <c r="Q314" s="898"/>
      <c r="R314" s="898"/>
      <c r="S314" s="898"/>
      <c r="T314" s="898"/>
      <c r="U314" s="898"/>
      <c r="V314" s="898"/>
      <c r="W314" s="898"/>
      <c r="X314" s="898"/>
      <c r="Y314" s="898"/>
      <c r="Z314" s="898"/>
      <c r="AA314" s="898"/>
      <c r="AB314" s="898"/>
      <c r="AC314" s="898"/>
      <c r="AD314" s="898"/>
      <c r="AE314" s="898"/>
      <c r="AF314" s="898"/>
      <c r="AG314" s="898"/>
      <c r="AH314" s="898"/>
    </row>
    <row r="315" spans="1:38">
      <c r="A315" s="1115"/>
      <c r="B315" s="908" t="s">
        <v>1622</v>
      </c>
      <c r="C315" s="1128"/>
      <c r="D315" s="913"/>
      <c r="E315" s="911" t="s">
        <v>1649</v>
      </c>
      <c r="F315" s="898"/>
      <c r="G315" s="900"/>
      <c r="H315" s="900"/>
      <c r="I315" s="900"/>
      <c r="J315" s="900"/>
      <c r="K315" s="900"/>
      <c r="L315" s="900"/>
      <c r="M315" s="900"/>
      <c r="N315" s="900"/>
      <c r="O315" s="900"/>
      <c r="P315" s="900"/>
      <c r="Q315" s="900"/>
      <c r="R315" s="900"/>
      <c r="S315" s="900"/>
      <c r="T315" s="898"/>
      <c r="U315" s="898"/>
      <c r="V315" s="898"/>
      <c r="W315" s="898"/>
      <c r="X315" s="898"/>
      <c r="Y315" s="898"/>
      <c r="Z315" s="898"/>
      <c r="AA315" s="898"/>
      <c r="AB315" s="898"/>
      <c r="AC315" s="898"/>
      <c r="AD315" s="898"/>
      <c r="AE315" s="898"/>
      <c r="AF315" s="898"/>
      <c r="AG315" s="898"/>
      <c r="AH315" s="898"/>
    </row>
    <row r="316" spans="1:38">
      <c r="A316" s="1115"/>
      <c r="B316" s="908" t="s">
        <v>1623</v>
      </c>
      <c r="C316" s="1128"/>
      <c r="D316" s="913"/>
      <c r="E316" s="900"/>
      <c r="F316" s="898"/>
      <c r="G316" s="900"/>
      <c r="H316" s="911" t="s">
        <v>1649</v>
      </c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898"/>
      <c r="U316" s="898"/>
      <c r="V316" s="898"/>
      <c r="W316" s="898"/>
      <c r="X316" s="898"/>
      <c r="Y316" s="898"/>
      <c r="Z316" s="898"/>
      <c r="AA316" s="898"/>
      <c r="AB316" s="898"/>
      <c r="AC316" s="898"/>
      <c r="AD316" s="898"/>
      <c r="AE316" s="898"/>
      <c r="AF316" s="898"/>
      <c r="AG316" s="898"/>
      <c r="AH316" s="898"/>
      <c r="AI316" s="661"/>
      <c r="AJ316" s="661"/>
      <c r="AK316" s="661"/>
      <c r="AL316" s="661"/>
    </row>
    <row r="317" spans="1:38">
      <c r="A317" s="1115"/>
      <c r="B317" s="908" t="s">
        <v>1624</v>
      </c>
      <c r="C317" s="1128"/>
      <c r="D317" s="907"/>
      <c r="E317" s="898"/>
      <c r="F317" s="898"/>
      <c r="G317" s="900"/>
      <c r="H317" s="900"/>
      <c r="I317" s="911" t="s">
        <v>1649</v>
      </c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898"/>
      <c r="U317" s="898"/>
      <c r="V317" s="898"/>
      <c r="W317" s="898"/>
      <c r="X317" s="898"/>
      <c r="Y317" s="898"/>
      <c r="Z317" s="898"/>
      <c r="AA317" s="898"/>
      <c r="AB317" s="898"/>
      <c r="AC317" s="898"/>
      <c r="AD317" s="898"/>
      <c r="AE317" s="898"/>
      <c r="AF317" s="898"/>
      <c r="AG317" s="898"/>
      <c r="AH317" s="898"/>
      <c r="AI317" s="661"/>
      <c r="AJ317" s="661"/>
      <c r="AK317" s="661"/>
      <c r="AL317" s="661"/>
    </row>
    <row r="318" spans="1:38">
      <c r="A318" s="1115"/>
      <c r="B318" s="908" t="s">
        <v>1625</v>
      </c>
      <c r="C318" s="1128"/>
      <c r="D318" s="907"/>
      <c r="E318" s="898"/>
      <c r="F318" s="899"/>
      <c r="G318" s="912"/>
      <c r="H318" s="912"/>
      <c r="I318" s="912"/>
      <c r="J318" s="911" t="s">
        <v>1649</v>
      </c>
      <c r="K318" s="900"/>
      <c r="L318" s="900"/>
      <c r="M318" s="900"/>
      <c r="N318" s="900"/>
      <c r="O318" s="900"/>
      <c r="P318" s="900"/>
      <c r="Q318" s="900"/>
      <c r="R318" s="900"/>
      <c r="S318" s="900"/>
      <c r="T318" s="898"/>
      <c r="U318" s="898"/>
      <c r="V318" s="898"/>
      <c r="W318" s="898"/>
      <c r="X318" s="898"/>
      <c r="Y318" s="898"/>
      <c r="Z318" s="898"/>
      <c r="AA318" s="898"/>
      <c r="AB318" s="898"/>
      <c r="AC318" s="898"/>
      <c r="AD318" s="898"/>
      <c r="AE318" s="898"/>
      <c r="AF318" s="898"/>
      <c r="AG318" s="898"/>
      <c r="AH318" s="898"/>
      <c r="AI318" s="661"/>
      <c r="AJ318" s="661"/>
      <c r="AK318" s="661"/>
      <c r="AL318" s="661"/>
    </row>
    <row r="319" spans="1:38">
      <c r="A319" s="1115"/>
      <c r="B319" s="908" t="s">
        <v>1626</v>
      </c>
      <c r="C319" s="1128"/>
      <c r="D319" s="907"/>
      <c r="E319" s="898"/>
      <c r="F319" s="898"/>
      <c r="G319" s="900"/>
      <c r="H319" s="900"/>
      <c r="I319" s="912"/>
      <c r="J319" s="913"/>
      <c r="K319" s="911" t="s">
        <v>1649</v>
      </c>
      <c r="L319" s="900"/>
      <c r="M319" s="900"/>
      <c r="N319" s="900"/>
      <c r="O319" s="900"/>
      <c r="P319" s="900"/>
      <c r="Q319" s="900"/>
      <c r="R319" s="900"/>
      <c r="S319" s="900"/>
      <c r="T319" s="898"/>
      <c r="U319" s="898"/>
      <c r="V319" s="898"/>
      <c r="W319" s="898"/>
      <c r="X319" s="898"/>
      <c r="Y319" s="898"/>
      <c r="Z319" s="898"/>
      <c r="AA319" s="898"/>
      <c r="AB319" s="898"/>
      <c r="AC319" s="898"/>
      <c r="AD319" s="898"/>
      <c r="AE319" s="898"/>
      <c r="AF319" s="898"/>
      <c r="AG319" s="898"/>
      <c r="AH319" s="898"/>
    </row>
    <row r="320" spans="1:38">
      <c r="A320" s="1115"/>
      <c r="B320" s="908" t="s">
        <v>1627</v>
      </c>
      <c r="C320" s="1128"/>
      <c r="D320" s="899"/>
      <c r="E320" s="899"/>
      <c r="F320" s="899"/>
      <c r="G320" s="912"/>
      <c r="H320" s="912"/>
      <c r="I320" s="912"/>
      <c r="J320" s="913"/>
      <c r="K320" s="900"/>
      <c r="L320" s="911" t="s">
        <v>1649</v>
      </c>
      <c r="M320" s="900"/>
      <c r="N320" s="900"/>
      <c r="O320" s="900"/>
      <c r="P320" s="900"/>
      <c r="Q320" s="900"/>
      <c r="R320" s="912"/>
      <c r="S320" s="912"/>
      <c r="T320" s="899"/>
      <c r="U320" s="899"/>
      <c r="V320" s="899"/>
      <c r="W320" s="899"/>
      <c r="X320" s="899"/>
      <c r="Y320" s="912"/>
      <c r="Z320" s="912"/>
      <c r="AA320" s="912"/>
      <c r="AB320" s="912"/>
      <c r="AC320" s="912"/>
      <c r="AD320" s="912"/>
      <c r="AE320" s="912"/>
      <c r="AF320" s="912"/>
      <c r="AG320" s="912"/>
      <c r="AH320" s="912"/>
    </row>
    <row r="321" spans="1:34">
      <c r="A321" s="1115"/>
      <c r="B321" s="908" t="s">
        <v>1628</v>
      </c>
      <c r="C321" s="1128"/>
      <c r="D321" s="900"/>
      <c r="E321" s="900"/>
      <c r="F321" s="900"/>
      <c r="G321" s="900"/>
      <c r="H321" s="900"/>
      <c r="I321" s="900"/>
      <c r="J321" s="913"/>
      <c r="K321" s="900"/>
      <c r="L321" s="900"/>
      <c r="M321" s="900"/>
      <c r="N321" s="900"/>
      <c r="O321" s="911" t="s">
        <v>1649</v>
      </c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15"/>
      <c r="B322" s="908" t="s">
        <v>1629</v>
      </c>
      <c r="C322" s="1128"/>
      <c r="D322" s="899"/>
      <c r="E322" s="899"/>
      <c r="F322" s="899"/>
      <c r="G322" s="912"/>
      <c r="H322" s="912"/>
      <c r="I322" s="912"/>
      <c r="J322" s="912"/>
      <c r="K322" s="912"/>
      <c r="L322" s="912"/>
      <c r="M322" s="900"/>
      <c r="N322" s="900"/>
      <c r="O322" s="900"/>
      <c r="P322" s="911" t="s">
        <v>1649</v>
      </c>
      <c r="Q322" s="900"/>
      <c r="R322" s="912"/>
      <c r="S322" s="912"/>
      <c r="T322" s="899"/>
      <c r="U322" s="899"/>
      <c r="V322" s="899"/>
      <c r="W322" s="899"/>
      <c r="X322" s="899"/>
      <c r="Y322" s="912"/>
      <c r="Z322" s="912"/>
      <c r="AA322" s="912"/>
      <c r="AB322" s="912"/>
      <c r="AC322" s="912"/>
      <c r="AD322" s="912"/>
      <c r="AE322" s="912"/>
      <c r="AF322" s="912"/>
      <c r="AG322" s="912"/>
      <c r="AH322" s="912"/>
    </row>
    <row r="323" spans="1:34">
      <c r="A323" s="1116"/>
      <c r="B323" s="908" t="s">
        <v>1630</v>
      </c>
      <c r="C323" s="1129"/>
      <c r="D323" s="899"/>
      <c r="E323" s="899"/>
      <c r="F323" s="899"/>
      <c r="G323" s="912"/>
      <c r="H323" s="912"/>
      <c r="I323" s="912"/>
      <c r="J323" s="912"/>
      <c r="K323" s="912"/>
      <c r="L323" s="912"/>
      <c r="M323" s="912"/>
      <c r="N323" s="912"/>
      <c r="O323" s="912"/>
      <c r="P323" s="912"/>
      <c r="Q323" s="911" t="s">
        <v>1649</v>
      </c>
      <c r="R323" s="912"/>
      <c r="S323" s="912"/>
      <c r="T323" s="898"/>
      <c r="U323" s="899"/>
      <c r="V323" s="899"/>
      <c r="W323" s="899"/>
      <c r="X323" s="900"/>
      <c r="Y323" s="912"/>
      <c r="Z323" s="900"/>
      <c r="AA323" s="912"/>
      <c r="AB323" s="912"/>
      <c r="AC323" s="912"/>
      <c r="AD323" s="912"/>
      <c r="AE323" s="912"/>
      <c r="AF323" s="912"/>
      <c r="AG323" s="912"/>
      <c r="AH323" s="912"/>
    </row>
    <row r="324" spans="1:34">
      <c r="A324" s="1114"/>
      <c r="B324" s="1140"/>
      <c r="C324" s="1127">
        <v>42217</v>
      </c>
      <c r="D324" s="954" t="s">
        <v>1617</v>
      </c>
      <c r="E324" s="894" t="s">
        <v>1611</v>
      </c>
      <c r="F324" s="894" t="s">
        <v>1612</v>
      </c>
      <c r="G324" s="894" t="s">
        <v>1613</v>
      </c>
      <c r="H324" s="894" t="s">
        <v>1614</v>
      </c>
      <c r="I324" s="894" t="s">
        <v>1615</v>
      </c>
      <c r="J324" s="954" t="s">
        <v>1616</v>
      </c>
      <c r="K324" s="954" t="s">
        <v>1617</v>
      </c>
      <c r="L324" s="894" t="s">
        <v>1611</v>
      </c>
      <c r="M324" s="894" t="s">
        <v>1612</v>
      </c>
      <c r="N324" s="894" t="s">
        <v>1613</v>
      </c>
      <c r="O324" s="894" t="s">
        <v>1614</v>
      </c>
      <c r="P324" s="894" t="s">
        <v>1615</v>
      </c>
      <c r="Q324" s="954" t="s">
        <v>1616</v>
      </c>
      <c r="R324" s="954" t="s">
        <v>1617</v>
      </c>
      <c r="S324" s="894" t="s">
        <v>1611</v>
      </c>
      <c r="T324" s="894" t="s">
        <v>1612</v>
      </c>
      <c r="U324" s="894" t="s">
        <v>1613</v>
      </c>
      <c r="V324" s="894" t="s">
        <v>1614</v>
      </c>
      <c r="W324" s="894" t="s">
        <v>1615</v>
      </c>
      <c r="X324" s="954" t="s">
        <v>1616</v>
      </c>
      <c r="Y324" s="954" t="s">
        <v>1617</v>
      </c>
      <c r="Z324" s="894" t="s">
        <v>1611</v>
      </c>
      <c r="AA324" s="894" t="s">
        <v>1612</v>
      </c>
      <c r="AB324" s="894" t="s">
        <v>1613</v>
      </c>
      <c r="AC324" s="894" t="s">
        <v>1614</v>
      </c>
      <c r="AD324" s="894" t="s">
        <v>1615</v>
      </c>
      <c r="AE324" s="954" t="s">
        <v>1616</v>
      </c>
      <c r="AF324" s="954" t="s">
        <v>1617</v>
      </c>
      <c r="AG324" s="894" t="s">
        <v>1611</v>
      </c>
      <c r="AH324" s="894" t="s">
        <v>1612</v>
      </c>
    </row>
    <row r="325" spans="1:34">
      <c r="A325" s="1116"/>
      <c r="B325" s="1138"/>
      <c r="C325" s="1129"/>
      <c r="D325" s="968">
        <v>1</v>
      </c>
      <c r="E325" s="894">
        <v>2</v>
      </c>
      <c r="F325" s="894">
        <v>3</v>
      </c>
      <c r="G325" s="894">
        <v>4</v>
      </c>
      <c r="H325" s="894">
        <v>5</v>
      </c>
      <c r="I325" s="894">
        <v>6</v>
      </c>
      <c r="J325" s="954">
        <v>7</v>
      </c>
      <c r="K325" s="954">
        <v>8</v>
      </c>
      <c r="L325" s="894">
        <v>9</v>
      </c>
      <c r="M325" s="894">
        <v>10</v>
      </c>
      <c r="N325" s="894">
        <v>11</v>
      </c>
      <c r="O325" s="894">
        <v>12</v>
      </c>
      <c r="P325" s="894">
        <v>13</v>
      </c>
      <c r="Q325" s="954">
        <v>14</v>
      </c>
      <c r="R325" s="954">
        <v>15</v>
      </c>
      <c r="S325" s="894">
        <v>16</v>
      </c>
      <c r="T325" s="894">
        <v>17</v>
      </c>
      <c r="U325" s="894">
        <v>18</v>
      </c>
      <c r="V325" s="894">
        <v>19</v>
      </c>
      <c r="W325" s="894">
        <v>20</v>
      </c>
      <c r="X325" s="954">
        <v>21</v>
      </c>
      <c r="Y325" s="954">
        <v>22</v>
      </c>
      <c r="Z325" s="894">
        <v>23</v>
      </c>
      <c r="AA325" s="894">
        <v>24</v>
      </c>
      <c r="AB325" s="894">
        <v>25</v>
      </c>
      <c r="AC325" s="894">
        <v>26</v>
      </c>
      <c r="AD325" s="894">
        <v>27</v>
      </c>
      <c r="AE325" s="954">
        <v>28</v>
      </c>
      <c r="AF325" s="954">
        <v>29</v>
      </c>
      <c r="AG325" s="894">
        <v>30</v>
      </c>
      <c r="AH325" s="894">
        <v>31</v>
      </c>
    </row>
    <row r="326" spans="1:34">
      <c r="A326" s="1114">
        <v>6</v>
      </c>
      <c r="B326" s="908" t="s">
        <v>1609</v>
      </c>
      <c r="C326" s="1127">
        <v>42217</v>
      </c>
      <c r="D326" s="898"/>
      <c r="E326" s="911" t="s">
        <v>1650</v>
      </c>
      <c r="F326" s="900"/>
      <c r="G326" s="900"/>
      <c r="H326" s="900"/>
      <c r="I326" s="912"/>
      <c r="J326" s="912"/>
      <c r="K326" s="899"/>
      <c r="L326" s="899"/>
      <c r="M326" s="899"/>
      <c r="N326" s="899"/>
      <c r="O326" s="899"/>
      <c r="P326" s="899"/>
      <c r="Q326" s="899"/>
      <c r="R326" s="899"/>
      <c r="S326" s="899"/>
      <c r="T326" s="907"/>
      <c r="U326" s="899"/>
      <c r="V326" s="900"/>
      <c r="W326" s="899"/>
      <c r="X326" s="899"/>
      <c r="Y326" s="899"/>
      <c r="Z326" s="899"/>
      <c r="AA326" s="899"/>
      <c r="AB326" s="899"/>
      <c r="AC326" s="899"/>
      <c r="AD326" s="899"/>
      <c r="AE326" s="899"/>
      <c r="AF326" s="899"/>
      <c r="AG326" s="899"/>
      <c r="AH326" s="899"/>
    </row>
    <row r="327" spans="1:34">
      <c r="A327" s="1115"/>
      <c r="B327" s="908" t="s">
        <v>1622</v>
      </c>
      <c r="C327" s="1128"/>
      <c r="D327" s="898"/>
      <c r="E327" s="900"/>
      <c r="F327" s="911" t="s">
        <v>1650</v>
      </c>
      <c r="G327" s="900"/>
      <c r="H327" s="900"/>
      <c r="I327" s="912"/>
      <c r="J327" s="900"/>
      <c r="K327" s="898"/>
      <c r="L327" s="899"/>
      <c r="M327" s="899"/>
      <c r="N327" s="899"/>
      <c r="O327" s="899"/>
      <c r="P327" s="899"/>
      <c r="Q327" s="899"/>
      <c r="R327" s="899"/>
      <c r="S327" s="899"/>
      <c r="T327" s="907"/>
      <c r="U327" s="899"/>
      <c r="V327" s="900"/>
      <c r="W327" s="899"/>
      <c r="X327" s="899"/>
      <c r="Y327" s="899"/>
      <c r="Z327" s="899"/>
      <c r="AA327" s="899"/>
      <c r="AB327" s="899"/>
      <c r="AC327" s="899"/>
      <c r="AD327" s="899"/>
      <c r="AE327" s="899"/>
      <c r="AF327" s="899"/>
      <c r="AG327" s="899"/>
      <c r="AH327" s="899"/>
    </row>
    <row r="328" spans="1:34">
      <c r="A328" s="1115"/>
      <c r="B328" s="908" t="s">
        <v>1623</v>
      </c>
      <c r="C328" s="1128"/>
      <c r="D328" s="898"/>
      <c r="E328" s="900"/>
      <c r="F328" s="913"/>
      <c r="G328" s="911" t="s">
        <v>1650</v>
      </c>
      <c r="H328" s="900"/>
      <c r="I328" s="912"/>
      <c r="J328" s="900"/>
      <c r="K328" s="900"/>
      <c r="L328" s="912"/>
      <c r="M328" s="912"/>
      <c r="N328" s="912"/>
      <c r="O328" s="912"/>
      <c r="P328" s="912"/>
      <c r="Q328" s="912"/>
      <c r="R328" s="912"/>
      <c r="S328" s="912"/>
      <c r="T328" s="913"/>
      <c r="U328" s="912"/>
      <c r="V328" s="900"/>
      <c r="W328" s="899"/>
      <c r="X328" s="899"/>
      <c r="Y328" s="899"/>
      <c r="Z328" s="899"/>
      <c r="AA328" s="899"/>
      <c r="AB328" s="899"/>
      <c r="AC328" s="899"/>
      <c r="AD328" s="899"/>
      <c r="AE328" s="899"/>
      <c r="AF328" s="899"/>
      <c r="AG328" s="899"/>
      <c r="AH328" s="899"/>
    </row>
    <row r="329" spans="1:34">
      <c r="A329" s="1115"/>
      <c r="B329" s="908" t="s">
        <v>1624</v>
      </c>
      <c r="C329" s="1128"/>
      <c r="D329" s="898"/>
      <c r="E329" s="900"/>
      <c r="F329" s="913"/>
      <c r="G329" s="900"/>
      <c r="H329" s="911" t="s">
        <v>1650</v>
      </c>
      <c r="I329" s="912"/>
      <c r="J329" s="900"/>
      <c r="K329" s="900"/>
      <c r="L329" s="912"/>
      <c r="M329" s="912"/>
      <c r="N329" s="912"/>
      <c r="O329" s="912"/>
      <c r="P329" s="912"/>
      <c r="Q329" s="912"/>
      <c r="R329" s="912"/>
      <c r="S329" s="912"/>
      <c r="T329" s="913"/>
      <c r="U329" s="912"/>
      <c r="V329" s="900"/>
      <c r="W329" s="899"/>
      <c r="X329" s="899"/>
      <c r="Y329" s="912"/>
      <c r="Z329" s="912"/>
      <c r="AA329" s="912"/>
      <c r="AB329" s="912"/>
      <c r="AC329" s="912"/>
      <c r="AD329" s="912"/>
      <c r="AE329" s="912"/>
      <c r="AF329" s="912"/>
      <c r="AG329" s="912"/>
      <c r="AH329" s="899"/>
    </row>
    <row r="330" spans="1:34">
      <c r="A330" s="1115"/>
      <c r="B330" s="908" t="s">
        <v>1625</v>
      </c>
      <c r="C330" s="1128"/>
      <c r="D330" s="899"/>
      <c r="E330" s="912"/>
      <c r="F330" s="912"/>
      <c r="G330" s="913"/>
      <c r="H330" s="900"/>
      <c r="I330" s="911" t="s">
        <v>1650</v>
      </c>
      <c r="J330" s="900"/>
      <c r="K330" s="900"/>
      <c r="L330" s="900"/>
      <c r="M330" s="900"/>
      <c r="N330" s="900"/>
      <c r="O330" s="900"/>
      <c r="P330" s="900"/>
      <c r="Q330" s="912"/>
      <c r="R330" s="912"/>
      <c r="S330" s="912"/>
      <c r="T330" s="913"/>
      <c r="U330" s="912"/>
      <c r="V330" s="900"/>
      <c r="W330" s="899"/>
      <c r="X330" s="899"/>
      <c r="Y330" s="912"/>
      <c r="Z330" s="912"/>
      <c r="AA330" s="912"/>
      <c r="AB330" s="912"/>
      <c r="AC330" s="912"/>
      <c r="AD330" s="912"/>
      <c r="AE330" s="912"/>
      <c r="AF330" s="912"/>
      <c r="AG330" s="912"/>
      <c r="AH330" s="899"/>
    </row>
    <row r="331" spans="1:34">
      <c r="A331" s="1115"/>
      <c r="B331" s="908" t="s">
        <v>1626</v>
      </c>
      <c r="C331" s="1128"/>
      <c r="D331" s="899"/>
      <c r="E331" s="912"/>
      <c r="F331" s="912"/>
      <c r="G331" s="912"/>
      <c r="H331" s="912"/>
      <c r="I331" s="912"/>
      <c r="J331" s="900"/>
      <c r="K331" s="900"/>
      <c r="L331" s="911" t="s">
        <v>1650</v>
      </c>
      <c r="M331" s="912"/>
      <c r="N331" s="912"/>
      <c r="O331" s="912"/>
      <c r="P331" s="912"/>
      <c r="Q331" s="912"/>
      <c r="R331" s="912"/>
      <c r="S331" s="912"/>
      <c r="T331" s="913"/>
      <c r="U331" s="912"/>
      <c r="V331" s="900"/>
      <c r="W331" s="899"/>
      <c r="X331" s="899"/>
      <c r="Y331" s="912"/>
      <c r="Z331" s="912"/>
      <c r="AA331" s="912"/>
      <c r="AB331" s="912"/>
      <c r="AC331" s="912"/>
      <c r="AD331" s="912"/>
      <c r="AE331" s="912"/>
      <c r="AF331" s="912"/>
      <c r="AG331" s="912"/>
      <c r="AH331" s="899"/>
    </row>
    <row r="332" spans="1:34">
      <c r="A332" s="1115"/>
      <c r="B332" s="908" t="s">
        <v>1627</v>
      </c>
      <c r="C332" s="1128"/>
      <c r="D332" s="899"/>
      <c r="E332" s="899"/>
      <c r="F332" s="899"/>
      <c r="G332" s="899"/>
      <c r="H332" s="899"/>
      <c r="I332" s="899"/>
      <c r="J332" s="899"/>
      <c r="K332" s="900"/>
      <c r="L332" s="900"/>
      <c r="M332" s="911" t="s">
        <v>1650</v>
      </c>
      <c r="N332" s="900"/>
      <c r="O332" s="900"/>
      <c r="P332" s="912"/>
      <c r="Q332" s="900"/>
      <c r="R332" s="900"/>
      <c r="S332" s="912"/>
      <c r="T332" s="913"/>
      <c r="U332" s="912"/>
      <c r="V332" s="900"/>
      <c r="W332" s="899"/>
      <c r="X332" s="899"/>
      <c r="Y332" s="912"/>
      <c r="Z332" s="912"/>
      <c r="AA332" s="912"/>
      <c r="AB332" s="912"/>
      <c r="AC332" s="912"/>
      <c r="AD332" s="912"/>
      <c r="AE332" s="912"/>
      <c r="AF332" s="912"/>
      <c r="AG332" s="912"/>
      <c r="AH332" s="899"/>
    </row>
    <row r="333" spans="1:34">
      <c r="A333" s="1115"/>
      <c r="B333" s="908" t="s">
        <v>1628</v>
      </c>
      <c r="C333" s="1128"/>
      <c r="D333" s="899"/>
      <c r="E333" s="899"/>
      <c r="F333" s="899"/>
      <c r="G333" s="899"/>
      <c r="H333" s="899"/>
      <c r="I333" s="899"/>
      <c r="J333" s="899"/>
      <c r="K333" s="900"/>
      <c r="L333" s="900"/>
      <c r="M333" s="900"/>
      <c r="N333" s="911" t="s">
        <v>1650</v>
      </c>
      <c r="O333" s="900"/>
      <c r="P333" s="900"/>
      <c r="Q333" s="900"/>
      <c r="R333" s="900"/>
      <c r="S333" s="900"/>
      <c r="T333" s="913"/>
      <c r="U333" s="912"/>
      <c r="V333" s="900"/>
      <c r="W333" s="899"/>
      <c r="X333" s="899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899"/>
    </row>
    <row r="334" spans="1:34">
      <c r="A334" s="1115"/>
      <c r="B334" s="908" t="s">
        <v>1629</v>
      </c>
      <c r="C334" s="1128"/>
      <c r="D334" s="899"/>
      <c r="E334" s="899"/>
      <c r="F334" s="899"/>
      <c r="G334" s="899"/>
      <c r="H334" s="899"/>
      <c r="I334" s="899"/>
      <c r="J334" s="899"/>
      <c r="K334" s="900"/>
      <c r="L334" s="900"/>
      <c r="M334" s="900"/>
      <c r="N334" s="913"/>
      <c r="O334" s="911" t="s">
        <v>1650</v>
      </c>
      <c r="P334" s="900"/>
      <c r="Q334" s="900"/>
      <c r="R334" s="900"/>
      <c r="S334" s="912"/>
      <c r="T334" s="913"/>
      <c r="U334" s="912"/>
      <c r="V334" s="900"/>
      <c r="W334" s="899"/>
      <c r="X334" s="899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899"/>
    </row>
    <row r="335" spans="1:34">
      <c r="A335" s="1115"/>
      <c r="B335" s="908" t="s">
        <v>1630</v>
      </c>
      <c r="C335" s="1128"/>
      <c r="D335" s="899"/>
      <c r="E335" s="899"/>
      <c r="F335" s="899"/>
      <c r="G335" s="899"/>
      <c r="H335" s="899"/>
      <c r="I335" s="899"/>
      <c r="J335" s="899"/>
      <c r="K335" s="912"/>
      <c r="L335" s="900"/>
      <c r="M335" s="900"/>
      <c r="N335" s="913"/>
      <c r="O335" s="900"/>
      <c r="P335" s="911" t="s">
        <v>1650</v>
      </c>
      <c r="Q335" s="900"/>
      <c r="R335" s="900"/>
      <c r="S335" s="900"/>
      <c r="T335" s="900"/>
      <c r="U335" s="900"/>
      <c r="V335" s="900"/>
      <c r="W335" s="899"/>
      <c r="X335" s="899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899"/>
    </row>
    <row r="336" spans="1:34">
      <c r="B336" s="247" t="s">
        <v>1686</v>
      </c>
      <c r="C336" s="896"/>
    </row>
    <row r="354" spans="1:38" ht="18">
      <c r="A354" s="1118" t="s">
        <v>3</v>
      </c>
      <c r="B354" s="1118"/>
      <c r="C354" s="1118"/>
      <c r="D354" s="1118"/>
      <c r="E354" s="1118"/>
      <c r="F354" s="1118"/>
      <c r="G354" s="1118"/>
      <c r="H354" s="1118"/>
      <c r="I354" s="1118"/>
      <c r="J354" s="1118"/>
      <c r="K354" s="1118"/>
      <c r="L354" s="1118"/>
      <c r="M354" s="1118"/>
      <c r="N354" s="1118"/>
      <c r="O354" s="1118"/>
      <c r="P354" s="1118"/>
      <c r="Q354" s="1118"/>
      <c r="R354" s="1118"/>
      <c r="S354" s="1118"/>
      <c r="T354" s="1118"/>
      <c r="U354" s="1118"/>
      <c r="V354" s="1118"/>
      <c r="W354" s="1118"/>
      <c r="X354" s="1118"/>
      <c r="Y354" s="1118"/>
      <c r="Z354" s="1118"/>
      <c r="AA354" s="1118"/>
      <c r="AB354" s="1118"/>
      <c r="AC354" s="1118"/>
      <c r="AD354" s="1118"/>
      <c r="AE354" s="1118"/>
      <c r="AF354" s="1118"/>
      <c r="AG354" s="1118"/>
      <c r="AH354" s="1118"/>
    </row>
    <row r="355" spans="1:38" ht="18">
      <c r="A355" s="1118" t="s">
        <v>1586</v>
      </c>
      <c r="B355" s="1118"/>
      <c r="C355" s="1118"/>
      <c r="D355" s="1118"/>
      <c r="E355" s="1118"/>
      <c r="F355" s="1118"/>
      <c r="G355" s="1118"/>
      <c r="H355" s="1118"/>
      <c r="I355" s="1118"/>
      <c r="J355" s="1118"/>
      <c r="K355" s="1118"/>
      <c r="L355" s="1118"/>
      <c r="M355" s="1118"/>
      <c r="N355" s="1118"/>
      <c r="O355" s="1118"/>
      <c r="P355" s="1118"/>
      <c r="Q355" s="1118"/>
      <c r="R355" s="1118"/>
      <c r="S355" s="1118"/>
      <c r="T355" s="1118"/>
      <c r="U355" s="1118"/>
      <c r="V355" s="1118"/>
      <c r="W355" s="1118"/>
      <c r="X355" s="1118"/>
      <c r="Y355" s="1118"/>
      <c r="Z355" s="1118"/>
      <c r="AA355" s="1118"/>
      <c r="AB355" s="1118"/>
      <c r="AC355" s="1118"/>
      <c r="AD355" s="1118"/>
      <c r="AE355" s="1118"/>
      <c r="AF355" s="1118"/>
      <c r="AG355" s="1118"/>
      <c r="AH355" s="1118"/>
    </row>
    <row r="356" spans="1:38" ht="18">
      <c r="A356" s="1118" t="s">
        <v>1666</v>
      </c>
      <c r="B356" s="1118"/>
      <c r="C356" s="1118"/>
      <c r="D356" s="1118"/>
      <c r="E356" s="1118"/>
      <c r="F356" s="1118"/>
      <c r="G356" s="1118"/>
      <c r="H356" s="1118"/>
      <c r="I356" s="1118"/>
      <c r="J356" s="1118"/>
      <c r="K356" s="1118"/>
      <c r="L356" s="1118"/>
      <c r="M356" s="1118"/>
      <c r="N356" s="1118"/>
      <c r="O356" s="1118"/>
      <c r="P356" s="1118"/>
      <c r="Q356" s="1118"/>
      <c r="R356" s="1118"/>
      <c r="S356" s="1118"/>
      <c r="T356" s="1118"/>
      <c r="U356" s="1118"/>
      <c r="V356" s="1118"/>
      <c r="W356" s="1118"/>
      <c r="X356" s="1118"/>
      <c r="Y356" s="1118"/>
      <c r="Z356" s="1118"/>
      <c r="AA356" s="1118"/>
      <c r="AB356" s="1118"/>
      <c r="AC356" s="1118"/>
      <c r="AD356" s="1118"/>
      <c r="AE356" s="1118"/>
      <c r="AF356" s="1118"/>
      <c r="AG356" s="1118"/>
      <c r="AH356" s="1118"/>
    </row>
    <row r="357" spans="1:38" ht="18">
      <c r="A357" s="1118" t="s">
        <v>1587</v>
      </c>
      <c r="B357" s="1118"/>
      <c r="C357" s="1118"/>
      <c r="D357" s="1118"/>
      <c r="E357" s="1118"/>
      <c r="F357" s="1118"/>
      <c r="G357" s="1118"/>
      <c r="H357" s="1118"/>
      <c r="I357" s="1118"/>
      <c r="J357" s="1118"/>
      <c r="K357" s="1118"/>
      <c r="L357" s="1118"/>
      <c r="M357" s="1118"/>
      <c r="N357" s="1118"/>
      <c r="O357" s="1118"/>
      <c r="P357" s="1118"/>
      <c r="Q357" s="1118"/>
      <c r="R357" s="1118"/>
      <c r="S357" s="1118"/>
      <c r="T357" s="1118"/>
      <c r="U357" s="1118"/>
      <c r="V357" s="1118"/>
      <c r="W357" s="1118"/>
      <c r="X357" s="1118"/>
      <c r="Y357" s="1118"/>
      <c r="Z357" s="1118"/>
      <c r="AA357" s="1118"/>
      <c r="AB357" s="1118"/>
      <c r="AC357" s="1118"/>
      <c r="AD357" s="1118"/>
      <c r="AE357" s="1118"/>
      <c r="AF357" s="1118"/>
      <c r="AG357" s="1118"/>
      <c r="AH357" s="1118"/>
    </row>
    <row r="358" spans="1:38" ht="18">
      <c r="A358" s="1118" t="s">
        <v>1667</v>
      </c>
      <c r="B358" s="1118"/>
      <c r="C358" s="1118"/>
      <c r="D358" s="1118"/>
      <c r="E358" s="1118"/>
      <c r="F358" s="1118"/>
      <c r="G358" s="1118"/>
      <c r="H358" s="1118"/>
      <c r="I358" s="1118"/>
      <c r="J358" s="1118"/>
      <c r="K358" s="1118"/>
      <c r="L358" s="1118"/>
      <c r="M358" s="1118"/>
      <c r="N358" s="1118"/>
      <c r="O358" s="1118"/>
      <c r="P358" s="1118"/>
      <c r="Q358" s="1118"/>
      <c r="R358" s="1118"/>
      <c r="S358" s="1118"/>
      <c r="T358" s="1118"/>
      <c r="U358" s="1118"/>
      <c r="V358" s="1118"/>
      <c r="W358" s="1118"/>
      <c r="X358" s="1118"/>
      <c r="Y358" s="1118"/>
      <c r="Z358" s="1118"/>
      <c r="AA358" s="1118"/>
      <c r="AB358" s="1118"/>
      <c r="AC358" s="1118"/>
      <c r="AD358" s="1118"/>
      <c r="AE358" s="1118"/>
      <c r="AF358" s="1118"/>
      <c r="AG358" s="1118"/>
      <c r="AH358" s="1118"/>
    </row>
    <row r="359" spans="1:38" ht="18">
      <c r="A359" s="915" t="s">
        <v>1608</v>
      </c>
      <c r="B359" s="890"/>
    </row>
    <row r="360" spans="1:38">
      <c r="A360" s="902" t="s">
        <v>1684</v>
      </c>
    </row>
    <row r="361" spans="1:38" s="966" customFormat="1" ht="12.75" customHeight="1">
      <c r="A361" s="1130" t="s">
        <v>129</v>
      </c>
      <c r="B361" s="1133" t="s">
        <v>1610</v>
      </c>
      <c r="C361" s="955" t="s">
        <v>1618</v>
      </c>
      <c r="D361" s="1283" t="s">
        <v>1619</v>
      </c>
      <c r="E361" s="1284"/>
      <c r="F361" s="1284"/>
      <c r="G361" s="1284"/>
      <c r="H361" s="1284"/>
      <c r="I361" s="1284"/>
      <c r="J361" s="1284"/>
      <c r="K361" s="1284"/>
      <c r="L361" s="1284"/>
      <c r="M361" s="1284"/>
      <c r="N361" s="1284"/>
      <c r="O361" s="1284"/>
      <c r="P361" s="1284"/>
      <c r="Q361" s="1284"/>
      <c r="R361" s="1284"/>
      <c r="S361" s="1284"/>
      <c r="T361" s="1284"/>
      <c r="U361" s="1284"/>
      <c r="V361" s="1284"/>
      <c r="W361" s="1284"/>
      <c r="X361" s="1284"/>
      <c r="Y361" s="1284"/>
      <c r="Z361" s="1284"/>
      <c r="AA361" s="1284"/>
      <c r="AB361" s="1284"/>
      <c r="AC361" s="1284"/>
      <c r="AD361" s="1284"/>
      <c r="AE361" s="1284"/>
      <c r="AF361" s="1284"/>
      <c r="AG361" s="1284"/>
      <c r="AH361" s="1285"/>
    </row>
    <row r="362" spans="1:38" ht="15" customHeight="1">
      <c r="A362" s="1131"/>
      <c r="B362" s="1134"/>
      <c r="C362" s="1141">
        <v>42186</v>
      </c>
      <c r="D362" s="894" t="s">
        <v>1614</v>
      </c>
      <c r="E362" s="894" t="s">
        <v>1615</v>
      </c>
      <c r="F362" s="954" t="s">
        <v>1616</v>
      </c>
      <c r="G362" s="954" t="s">
        <v>1617</v>
      </c>
      <c r="H362" s="894" t="s">
        <v>1611</v>
      </c>
      <c r="I362" s="894" t="s">
        <v>1612</v>
      </c>
      <c r="J362" s="894" t="s">
        <v>1613</v>
      </c>
      <c r="K362" s="894" t="s">
        <v>1614</v>
      </c>
      <c r="L362" s="894" t="s">
        <v>1615</v>
      </c>
      <c r="M362" s="954" t="s">
        <v>1616</v>
      </c>
      <c r="N362" s="954" t="s">
        <v>1617</v>
      </c>
      <c r="O362" s="894" t="s">
        <v>1611</v>
      </c>
      <c r="P362" s="894" t="s">
        <v>1612</v>
      </c>
      <c r="Q362" s="894" t="s">
        <v>1613</v>
      </c>
      <c r="R362" s="954" t="s">
        <v>1614</v>
      </c>
      <c r="S362" s="894" t="s">
        <v>1615</v>
      </c>
      <c r="T362" s="954" t="s">
        <v>1616</v>
      </c>
      <c r="U362" s="954" t="s">
        <v>1617</v>
      </c>
      <c r="V362" s="954" t="s">
        <v>1611</v>
      </c>
      <c r="W362" s="894" t="s">
        <v>1612</v>
      </c>
      <c r="X362" s="894" t="s">
        <v>1613</v>
      </c>
      <c r="Y362" s="894" t="s">
        <v>1614</v>
      </c>
      <c r="Z362" s="894" t="s">
        <v>1615</v>
      </c>
      <c r="AA362" s="954" t="s">
        <v>1616</v>
      </c>
      <c r="AB362" s="954" t="s">
        <v>1617</v>
      </c>
      <c r="AC362" s="894" t="s">
        <v>1611</v>
      </c>
      <c r="AD362" s="894" t="s">
        <v>1612</v>
      </c>
      <c r="AE362" s="894" t="s">
        <v>1613</v>
      </c>
      <c r="AF362" s="894" t="s">
        <v>1614</v>
      </c>
      <c r="AG362" s="894" t="s">
        <v>1615</v>
      </c>
      <c r="AH362" s="954" t="s">
        <v>1616</v>
      </c>
      <c r="AI362" s="893"/>
      <c r="AJ362" s="893"/>
      <c r="AK362" s="893"/>
      <c r="AL362" s="893"/>
    </row>
    <row r="363" spans="1:38" ht="15" customHeight="1">
      <c r="A363" s="1132"/>
      <c r="B363" s="1135"/>
      <c r="C363" s="1142"/>
      <c r="D363" s="895">
        <v>1</v>
      </c>
      <c r="E363" s="894">
        <v>2</v>
      </c>
      <c r="F363" s="954">
        <v>3</v>
      </c>
      <c r="G363" s="954">
        <v>4</v>
      </c>
      <c r="H363" s="894">
        <v>5</v>
      </c>
      <c r="I363" s="894">
        <v>6</v>
      </c>
      <c r="J363" s="894">
        <v>7</v>
      </c>
      <c r="K363" s="894">
        <v>8</v>
      </c>
      <c r="L363" s="894">
        <v>9</v>
      </c>
      <c r="M363" s="954">
        <v>10</v>
      </c>
      <c r="N363" s="954">
        <v>11</v>
      </c>
      <c r="O363" s="894">
        <v>12</v>
      </c>
      <c r="P363" s="894">
        <v>13</v>
      </c>
      <c r="Q363" s="894">
        <v>14</v>
      </c>
      <c r="R363" s="954">
        <v>15</v>
      </c>
      <c r="S363" s="894">
        <v>16</v>
      </c>
      <c r="T363" s="954">
        <v>17</v>
      </c>
      <c r="U363" s="954">
        <v>18</v>
      </c>
      <c r="V363" s="954">
        <v>19</v>
      </c>
      <c r="W363" s="894">
        <v>20</v>
      </c>
      <c r="X363" s="894">
        <v>21</v>
      </c>
      <c r="Y363" s="894">
        <v>22</v>
      </c>
      <c r="Z363" s="894">
        <v>23</v>
      </c>
      <c r="AA363" s="954">
        <v>24</v>
      </c>
      <c r="AB363" s="954">
        <v>25</v>
      </c>
      <c r="AC363" s="894">
        <v>26</v>
      </c>
      <c r="AD363" s="894">
        <v>27</v>
      </c>
      <c r="AE363" s="894">
        <v>28</v>
      </c>
      <c r="AF363" s="894">
        <v>29</v>
      </c>
      <c r="AG363" s="894">
        <v>30</v>
      </c>
      <c r="AH363" s="954">
        <v>31</v>
      </c>
      <c r="AI363" s="893"/>
      <c r="AJ363" s="893"/>
      <c r="AK363" s="893"/>
      <c r="AL363" s="893"/>
    </row>
    <row r="364" spans="1:38">
      <c r="A364" s="1114">
        <v>5</v>
      </c>
      <c r="B364" s="908" t="s">
        <v>1609</v>
      </c>
      <c r="C364" s="1127">
        <v>42186</v>
      </c>
      <c r="D364" s="911" t="s">
        <v>1649</v>
      </c>
      <c r="E364" s="900"/>
      <c r="F364" s="898"/>
      <c r="G364" s="898"/>
      <c r="H364" s="898"/>
      <c r="I364" s="898"/>
      <c r="J364" s="898"/>
      <c r="K364" s="898"/>
      <c r="L364" s="898"/>
      <c r="M364" s="898"/>
      <c r="N364" s="898"/>
      <c r="O364" s="898"/>
      <c r="P364" s="898"/>
      <c r="Q364" s="898"/>
      <c r="R364" s="898"/>
      <c r="S364" s="898"/>
      <c r="T364" s="898"/>
      <c r="U364" s="898"/>
      <c r="V364" s="898"/>
      <c r="W364" s="898"/>
      <c r="X364" s="898"/>
      <c r="Y364" s="898"/>
      <c r="Z364" s="898"/>
      <c r="AA364" s="898"/>
      <c r="AB364" s="898"/>
      <c r="AC364" s="898"/>
      <c r="AD364" s="898"/>
      <c r="AE364" s="898"/>
      <c r="AF364" s="898"/>
      <c r="AG364" s="898"/>
      <c r="AH364" s="898"/>
    </row>
    <row r="365" spans="1:38">
      <c r="A365" s="1115"/>
      <c r="B365" s="908" t="s">
        <v>1622</v>
      </c>
      <c r="C365" s="1128"/>
      <c r="D365" s="913"/>
      <c r="E365" s="911" t="s">
        <v>1649</v>
      </c>
      <c r="F365" s="898"/>
      <c r="G365" s="900"/>
      <c r="H365" s="900"/>
      <c r="I365" s="900"/>
      <c r="J365" s="900"/>
      <c r="K365" s="900"/>
      <c r="L365" s="900"/>
      <c r="M365" s="900"/>
      <c r="N365" s="900"/>
      <c r="O365" s="900"/>
      <c r="P365" s="900"/>
      <c r="Q365" s="900"/>
      <c r="R365" s="900"/>
      <c r="S365" s="900"/>
      <c r="T365" s="898"/>
      <c r="U365" s="898"/>
      <c r="V365" s="898"/>
      <c r="W365" s="898"/>
      <c r="X365" s="898"/>
      <c r="Y365" s="898"/>
      <c r="Z365" s="898"/>
      <c r="AA365" s="898"/>
      <c r="AB365" s="898"/>
      <c r="AC365" s="898"/>
      <c r="AD365" s="898"/>
      <c r="AE365" s="898"/>
      <c r="AF365" s="898"/>
      <c r="AG365" s="898"/>
      <c r="AH365" s="898"/>
    </row>
    <row r="366" spans="1:38">
      <c r="A366" s="1115"/>
      <c r="B366" s="908" t="s">
        <v>1623</v>
      </c>
      <c r="C366" s="1128"/>
      <c r="D366" s="913"/>
      <c r="E366" s="900"/>
      <c r="F366" s="898"/>
      <c r="G366" s="900"/>
      <c r="H366" s="911" t="s">
        <v>1649</v>
      </c>
      <c r="I366" s="900"/>
      <c r="J366" s="900"/>
      <c r="K366" s="900"/>
      <c r="L366" s="900"/>
      <c r="M366" s="900"/>
      <c r="N366" s="900"/>
      <c r="O366" s="900"/>
      <c r="P366" s="900"/>
      <c r="Q366" s="900"/>
      <c r="R366" s="900"/>
      <c r="S366" s="900"/>
      <c r="T366" s="898"/>
      <c r="U366" s="898"/>
      <c r="V366" s="898"/>
      <c r="W366" s="898"/>
      <c r="X366" s="898"/>
      <c r="Y366" s="898"/>
      <c r="Z366" s="898"/>
      <c r="AA366" s="898"/>
      <c r="AB366" s="898"/>
      <c r="AC366" s="898"/>
      <c r="AD366" s="898"/>
      <c r="AE366" s="898"/>
      <c r="AF366" s="898"/>
      <c r="AG366" s="898"/>
      <c r="AH366" s="898"/>
      <c r="AI366" s="661"/>
      <c r="AJ366" s="661"/>
      <c r="AK366" s="661"/>
      <c r="AL366" s="661"/>
    </row>
    <row r="367" spans="1:38">
      <c r="A367" s="1115"/>
      <c r="B367" s="908" t="s">
        <v>1624</v>
      </c>
      <c r="C367" s="1128"/>
      <c r="D367" s="907"/>
      <c r="E367" s="898"/>
      <c r="F367" s="898"/>
      <c r="G367" s="900"/>
      <c r="H367" s="900"/>
      <c r="I367" s="911" t="s">
        <v>1649</v>
      </c>
      <c r="J367" s="900"/>
      <c r="K367" s="900"/>
      <c r="L367" s="900"/>
      <c r="M367" s="900"/>
      <c r="N367" s="900"/>
      <c r="O367" s="900"/>
      <c r="P367" s="900"/>
      <c r="Q367" s="900"/>
      <c r="R367" s="900"/>
      <c r="S367" s="900"/>
      <c r="T367" s="898"/>
      <c r="U367" s="898"/>
      <c r="V367" s="898"/>
      <c r="W367" s="898"/>
      <c r="X367" s="898"/>
      <c r="Y367" s="898"/>
      <c r="Z367" s="898"/>
      <c r="AA367" s="898"/>
      <c r="AB367" s="898"/>
      <c r="AC367" s="898"/>
      <c r="AD367" s="898"/>
      <c r="AE367" s="898"/>
      <c r="AF367" s="898"/>
      <c r="AG367" s="898"/>
      <c r="AH367" s="898"/>
      <c r="AI367" s="661"/>
      <c r="AJ367" s="661"/>
      <c r="AK367" s="661"/>
      <c r="AL367" s="661"/>
    </row>
    <row r="368" spans="1:38">
      <c r="A368" s="1115"/>
      <c r="B368" s="908" t="s">
        <v>1625</v>
      </c>
      <c r="C368" s="1128"/>
      <c r="D368" s="907"/>
      <c r="E368" s="898"/>
      <c r="F368" s="899"/>
      <c r="G368" s="912"/>
      <c r="H368" s="912"/>
      <c r="I368" s="912"/>
      <c r="J368" s="911" t="s">
        <v>1649</v>
      </c>
      <c r="K368" s="900"/>
      <c r="L368" s="900"/>
      <c r="M368" s="900"/>
      <c r="N368" s="900"/>
      <c r="O368" s="900"/>
      <c r="P368" s="900"/>
      <c r="Q368" s="900"/>
      <c r="R368" s="900"/>
      <c r="S368" s="900"/>
      <c r="T368" s="898"/>
      <c r="U368" s="898"/>
      <c r="V368" s="898"/>
      <c r="W368" s="898"/>
      <c r="X368" s="898"/>
      <c r="Y368" s="898"/>
      <c r="Z368" s="898"/>
      <c r="AA368" s="898"/>
      <c r="AB368" s="898"/>
      <c r="AC368" s="898"/>
      <c r="AD368" s="898"/>
      <c r="AE368" s="898"/>
      <c r="AF368" s="898"/>
      <c r="AG368" s="898"/>
      <c r="AH368" s="898"/>
      <c r="AI368" s="661"/>
      <c r="AJ368" s="661"/>
      <c r="AK368" s="661"/>
      <c r="AL368" s="661"/>
    </row>
    <row r="369" spans="1:34">
      <c r="A369" s="1115"/>
      <c r="B369" s="908" t="s">
        <v>1626</v>
      </c>
      <c r="C369" s="1128"/>
      <c r="D369" s="907"/>
      <c r="E369" s="898"/>
      <c r="F369" s="898"/>
      <c r="G369" s="900"/>
      <c r="H369" s="900"/>
      <c r="I369" s="912"/>
      <c r="J369" s="913"/>
      <c r="K369" s="911" t="s">
        <v>1649</v>
      </c>
      <c r="L369" s="900"/>
      <c r="M369" s="900"/>
      <c r="N369" s="900"/>
      <c r="O369" s="900"/>
      <c r="P369" s="900"/>
      <c r="Q369" s="900"/>
      <c r="R369" s="900"/>
      <c r="S369" s="900"/>
      <c r="T369" s="898"/>
      <c r="U369" s="898"/>
      <c r="V369" s="898"/>
      <c r="W369" s="898"/>
      <c r="X369" s="898"/>
      <c r="Y369" s="898"/>
      <c r="Z369" s="898"/>
      <c r="AA369" s="898"/>
      <c r="AB369" s="898"/>
      <c r="AC369" s="898"/>
      <c r="AD369" s="898"/>
      <c r="AE369" s="898"/>
      <c r="AF369" s="898"/>
      <c r="AG369" s="898"/>
      <c r="AH369" s="898"/>
    </row>
    <row r="370" spans="1:34">
      <c r="A370" s="1115"/>
      <c r="B370" s="908" t="s">
        <v>1627</v>
      </c>
      <c r="C370" s="1128"/>
      <c r="D370" s="899"/>
      <c r="E370" s="899"/>
      <c r="F370" s="899"/>
      <c r="G370" s="912"/>
      <c r="H370" s="912"/>
      <c r="I370" s="912"/>
      <c r="J370" s="913"/>
      <c r="K370" s="900"/>
      <c r="L370" s="911" t="s">
        <v>1649</v>
      </c>
      <c r="M370" s="900"/>
      <c r="N370" s="900"/>
      <c r="O370" s="900"/>
      <c r="P370" s="900"/>
      <c r="Q370" s="900"/>
      <c r="R370" s="912"/>
      <c r="S370" s="912"/>
      <c r="T370" s="899"/>
      <c r="U370" s="899"/>
      <c r="V370" s="899"/>
      <c r="W370" s="899"/>
      <c r="X370" s="899"/>
      <c r="Y370" s="912"/>
      <c r="Z370" s="912"/>
      <c r="AA370" s="912"/>
      <c r="AB370" s="912"/>
      <c r="AC370" s="912"/>
      <c r="AD370" s="912"/>
      <c r="AE370" s="912"/>
      <c r="AF370" s="912"/>
      <c r="AG370" s="912"/>
      <c r="AH370" s="912"/>
    </row>
    <row r="371" spans="1:34">
      <c r="A371" s="1115"/>
      <c r="B371" s="908" t="s">
        <v>1628</v>
      </c>
      <c r="C371" s="1128"/>
      <c r="D371" s="900"/>
      <c r="E371" s="900"/>
      <c r="F371" s="900"/>
      <c r="G371" s="900"/>
      <c r="H371" s="900"/>
      <c r="I371" s="900"/>
      <c r="J371" s="913"/>
      <c r="K371" s="900"/>
      <c r="L371" s="900"/>
      <c r="M371" s="900"/>
      <c r="N371" s="900"/>
      <c r="O371" s="911" t="s">
        <v>1649</v>
      </c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15"/>
      <c r="B372" s="908" t="s">
        <v>1629</v>
      </c>
      <c r="C372" s="1128"/>
      <c r="D372" s="899"/>
      <c r="E372" s="899"/>
      <c r="F372" s="899"/>
      <c r="G372" s="912"/>
      <c r="H372" s="912"/>
      <c r="I372" s="912"/>
      <c r="J372" s="912"/>
      <c r="K372" s="912"/>
      <c r="L372" s="912"/>
      <c r="M372" s="900"/>
      <c r="N372" s="900"/>
      <c r="O372" s="900"/>
      <c r="P372" s="911" t="s">
        <v>1649</v>
      </c>
      <c r="Q372" s="900"/>
      <c r="R372" s="912"/>
      <c r="S372" s="912"/>
      <c r="T372" s="899"/>
      <c r="U372" s="899"/>
      <c r="V372" s="899"/>
      <c r="W372" s="899"/>
      <c r="X372" s="899"/>
      <c r="Y372" s="912"/>
      <c r="Z372" s="912"/>
      <c r="AA372" s="912"/>
      <c r="AB372" s="912"/>
      <c r="AC372" s="912"/>
      <c r="AD372" s="912"/>
      <c r="AE372" s="912"/>
      <c r="AF372" s="912"/>
      <c r="AG372" s="912"/>
      <c r="AH372" s="912"/>
    </row>
    <row r="373" spans="1:34">
      <c r="A373" s="1116"/>
      <c r="B373" s="908" t="s">
        <v>1630</v>
      </c>
      <c r="C373" s="1129"/>
      <c r="D373" s="899"/>
      <c r="E373" s="899"/>
      <c r="F373" s="899"/>
      <c r="G373" s="912"/>
      <c r="H373" s="912"/>
      <c r="I373" s="912"/>
      <c r="J373" s="912"/>
      <c r="K373" s="912"/>
      <c r="L373" s="912"/>
      <c r="M373" s="912"/>
      <c r="N373" s="912"/>
      <c r="O373" s="912"/>
      <c r="P373" s="912"/>
      <c r="Q373" s="911" t="s">
        <v>1649</v>
      </c>
      <c r="R373" s="912"/>
      <c r="S373" s="912"/>
      <c r="T373" s="898"/>
      <c r="U373" s="899"/>
      <c r="V373" s="899"/>
      <c r="W373" s="899"/>
      <c r="X373" s="900"/>
      <c r="Y373" s="912"/>
      <c r="Z373" s="900"/>
      <c r="AA373" s="912"/>
      <c r="AB373" s="912"/>
      <c r="AC373" s="912"/>
      <c r="AD373" s="912"/>
      <c r="AE373" s="912"/>
      <c r="AF373" s="912"/>
      <c r="AG373" s="912"/>
      <c r="AH373" s="912"/>
    </row>
    <row r="374" spans="1:34">
      <c r="A374" s="1114"/>
      <c r="B374" s="1140"/>
      <c r="C374" s="1127">
        <v>42217</v>
      </c>
      <c r="D374" s="954" t="s">
        <v>1617</v>
      </c>
      <c r="E374" s="894" t="s">
        <v>1611</v>
      </c>
      <c r="F374" s="894" t="s">
        <v>1612</v>
      </c>
      <c r="G374" s="894" t="s">
        <v>1613</v>
      </c>
      <c r="H374" s="894" t="s">
        <v>1614</v>
      </c>
      <c r="I374" s="894" t="s">
        <v>1615</v>
      </c>
      <c r="J374" s="954" t="s">
        <v>1616</v>
      </c>
      <c r="K374" s="954" t="s">
        <v>1617</v>
      </c>
      <c r="L374" s="894" t="s">
        <v>1611</v>
      </c>
      <c r="M374" s="894" t="s">
        <v>1612</v>
      </c>
      <c r="N374" s="894" t="s">
        <v>1613</v>
      </c>
      <c r="O374" s="894" t="s">
        <v>1614</v>
      </c>
      <c r="P374" s="894" t="s">
        <v>1615</v>
      </c>
      <c r="Q374" s="954" t="s">
        <v>1616</v>
      </c>
      <c r="R374" s="954" t="s">
        <v>1617</v>
      </c>
      <c r="S374" s="894" t="s">
        <v>1611</v>
      </c>
      <c r="T374" s="894" t="s">
        <v>1612</v>
      </c>
      <c r="U374" s="894" t="s">
        <v>1613</v>
      </c>
      <c r="V374" s="894" t="s">
        <v>1614</v>
      </c>
      <c r="W374" s="894" t="s">
        <v>1615</v>
      </c>
      <c r="X374" s="954" t="s">
        <v>1616</v>
      </c>
      <c r="Y374" s="954" t="s">
        <v>1617</v>
      </c>
      <c r="Z374" s="894" t="s">
        <v>1611</v>
      </c>
      <c r="AA374" s="894" t="s">
        <v>1612</v>
      </c>
      <c r="AB374" s="894" t="s">
        <v>1613</v>
      </c>
      <c r="AC374" s="894" t="s">
        <v>1614</v>
      </c>
      <c r="AD374" s="894" t="s">
        <v>1615</v>
      </c>
      <c r="AE374" s="954" t="s">
        <v>1616</v>
      </c>
      <c r="AF374" s="954" t="s">
        <v>1617</v>
      </c>
      <c r="AG374" s="894" t="s">
        <v>1611</v>
      </c>
      <c r="AH374" s="894" t="s">
        <v>1612</v>
      </c>
    </row>
    <row r="375" spans="1:34">
      <c r="A375" s="1116"/>
      <c r="B375" s="1138"/>
      <c r="C375" s="1129"/>
      <c r="D375" s="968">
        <v>1</v>
      </c>
      <c r="E375" s="894">
        <v>2</v>
      </c>
      <c r="F375" s="894">
        <v>3</v>
      </c>
      <c r="G375" s="894">
        <v>4</v>
      </c>
      <c r="H375" s="894">
        <v>5</v>
      </c>
      <c r="I375" s="894">
        <v>6</v>
      </c>
      <c r="J375" s="954">
        <v>7</v>
      </c>
      <c r="K375" s="954">
        <v>8</v>
      </c>
      <c r="L375" s="894">
        <v>9</v>
      </c>
      <c r="M375" s="894">
        <v>10</v>
      </c>
      <c r="N375" s="894">
        <v>11</v>
      </c>
      <c r="O375" s="894">
        <v>12</v>
      </c>
      <c r="P375" s="894">
        <v>13</v>
      </c>
      <c r="Q375" s="954">
        <v>14</v>
      </c>
      <c r="R375" s="954">
        <v>15</v>
      </c>
      <c r="S375" s="894">
        <v>16</v>
      </c>
      <c r="T375" s="894">
        <v>17</v>
      </c>
      <c r="U375" s="894">
        <v>18</v>
      </c>
      <c r="V375" s="894">
        <v>19</v>
      </c>
      <c r="W375" s="894">
        <v>20</v>
      </c>
      <c r="X375" s="954">
        <v>21</v>
      </c>
      <c r="Y375" s="954">
        <v>22</v>
      </c>
      <c r="Z375" s="894">
        <v>23</v>
      </c>
      <c r="AA375" s="894">
        <v>24</v>
      </c>
      <c r="AB375" s="894">
        <v>25</v>
      </c>
      <c r="AC375" s="894">
        <v>26</v>
      </c>
      <c r="AD375" s="894">
        <v>27</v>
      </c>
      <c r="AE375" s="954">
        <v>28</v>
      </c>
      <c r="AF375" s="954">
        <v>29</v>
      </c>
      <c r="AG375" s="894">
        <v>30</v>
      </c>
      <c r="AH375" s="894">
        <v>31</v>
      </c>
    </row>
    <row r="376" spans="1:34">
      <c r="A376" s="1114">
        <v>6</v>
      </c>
      <c r="B376" s="908" t="s">
        <v>1609</v>
      </c>
      <c r="C376" s="1127">
        <v>42217</v>
      </c>
      <c r="D376" s="898"/>
      <c r="E376" s="911" t="s">
        <v>1650</v>
      </c>
      <c r="F376" s="900"/>
      <c r="G376" s="900"/>
      <c r="H376" s="900"/>
      <c r="I376" s="912"/>
      <c r="J376" s="912"/>
      <c r="K376" s="899"/>
      <c r="L376" s="899"/>
      <c r="M376" s="899"/>
      <c r="N376" s="899"/>
      <c r="O376" s="899"/>
      <c r="P376" s="899"/>
      <c r="Q376" s="899"/>
      <c r="R376" s="899"/>
      <c r="S376" s="899"/>
      <c r="T376" s="907"/>
      <c r="U376" s="899"/>
      <c r="V376" s="900"/>
      <c r="W376" s="899"/>
      <c r="X376" s="899"/>
      <c r="Y376" s="899"/>
      <c r="Z376" s="899"/>
      <c r="AA376" s="899"/>
      <c r="AB376" s="899"/>
      <c r="AC376" s="899"/>
      <c r="AD376" s="899"/>
      <c r="AE376" s="899"/>
      <c r="AF376" s="899"/>
      <c r="AG376" s="899"/>
      <c r="AH376" s="899"/>
    </row>
    <row r="377" spans="1:34">
      <c r="A377" s="1115"/>
      <c r="B377" s="908" t="s">
        <v>1622</v>
      </c>
      <c r="C377" s="1128"/>
      <c r="D377" s="898"/>
      <c r="E377" s="900"/>
      <c r="F377" s="911" t="s">
        <v>1650</v>
      </c>
      <c r="G377" s="900"/>
      <c r="H377" s="900"/>
      <c r="I377" s="912"/>
      <c r="J377" s="900"/>
      <c r="K377" s="898"/>
      <c r="L377" s="899"/>
      <c r="M377" s="899"/>
      <c r="N377" s="899"/>
      <c r="O377" s="899"/>
      <c r="P377" s="899"/>
      <c r="Q377" s="899"/>
      <c r="R377" s="899"/>
      <c r="S377" s="899"/>
      <c r="T377" s="907"/>
      <c r="U377" s="899"/>
      <c r="V377" s="900"/>
      <c r="W377" s="899"/>
      <c r="X377" s="899"/>
      <c r="Y377" s="899"/>
      <c r="Z377" s="899"/>
      <c r="AA377" s="899"/>
      <c r="AB377" s="899"/>
      <c r="AC377" s="899"/>
      <c r="AD377" s="899"/>
      <c r="AE377" s="899"/>
      <c r="AF377" s="899"/>
      <c r="AG377" s="899"/>
      <c r="AH377" s="899"/>
    </row>
    <row r="378" spans="1:34">
      <c r="A378" s="1115"/>
      <c r="B378" s="908" t="s">
        <v>1623</v>
      </c>
      <c r="C378" s="1128"/>
      <c r="D378" s="898"/>
      <c r="E378" s="900"/>
      <c r="F378" s="913"/>
      <c r="G378" s="911" t="s">
        <v>1650</v>
      </c>
      <c r="H378" s="900"/>
      <c r="I378" s="912"/>
      <c r="J378" s="900"/>
      <c r="K378" s="900"/>
      <c r="L378" s="912"/>
      <c r="M378" s="912"/>
      <c r="N378" s="912"/>
      <c r="O378" s="912"/>
      <c r="P378" s="912"/>
      <c r="Q378" s="912"/>
      <c r="R378" s="912"/>
      <c r="S378" s="912"/>
      <c r="T378" s="913"/>
      <c r="U378" s="912"/>
      <c r="V378" s="900"/>
      <c r="W378" s="899"/>
      <c r="X378" s="899"/>
      <c r="Y378" s="899"/>
      <c r="Z378" s="899"/>
      <c r="AA378" s="899"/>
      <c r="AB378" s="899"/>
      <c r="AC378" s="899"/>
      <c r="AD378" s="899"/>
      <c r="AE378" s="899"/>
      <c r="AF378" s="899"/>
      <c r="AG378" s="899"/>
      <c r="AH378" s="899"/>
    </row>
    <row r="379" spans="1:34">
      <c r="A379" s="1115"/>
      <c r="B379" s="908" t="s">
        <v>1624</v>
      </c>
      <c r="C379" s="1128"/>
      <c r="D379" s="898"/>
      <c r="E379" s="900"/>
      <c r="F379" s="913"/>
      <c r="G379" s="900"/>
      <c r="H379" s="911" t="s">
        <v>1650</v>
      </c>
      <c r="I379" s="912"/>
      <c r="J379" s="900"/>
      <c r="K379" s="900"/>
      <c r="L379" s="912"/>
      <c r="M379" s="912"/>
      <c r="N379" s="912"/>
      <c r="O379" s="912"/>
      <c r="P379" s="912"/>
      <c r="Q379" s="912"/>
      <c r="R379" s="912"/>
      <c r="S379" s="912"/>
      <c r="T379" s="913"/>
      <c r="U379" s="912"/>
      <c r="V379" s="900"/>
      <c r="W379" s="899"/>
      <c r="X379" s="899"/>
      <c r="Y379" s="912"/>
      <c r="Z379" s="912"/>
      <c r="AA379" s="912"/>
      <c r="AB379" s="912"/>
      <c r="AC379" s="912"/>
      <c r="AD379" s="912"/>
      <c r="AE379" s="912"/>
      <c r="AF379" s="912"/>
      <c r="AG379" s="912"/>
      <c r="AH379" s="899"/>
    </row>
    <row r="380" spans="1:34">
      <c r="A380" s="1115"/>
      <c r="B380" s="908" t="s">
        <v>1625</v>
      </c>
      <c r="C380" s="1128"/>
      <c r="D380" s="899"/>
      <c r="E380" s="912"/>
      <c r="F380" s="912"/>
      <c r="G380" s="913"/>
      <c r="H380" s="900"/>
      <c r="I380" s="911" t="s">
        <v>1650</v>
      </c>
      <c r="J380" s="900"/>
      <c r="K380" s="900"/>
      <c r="L380" s="900"/>
      <c r="M380" s="900"/>
      <c r="N380" s="900"/>
      <c r="O380" s="900"/>
      <c r="P380" s="900"/>
      <c r="Q380" s="912"/>
      <c r="R380" s="912"/>
      <c r="S380" s="912"/>
      <c r="T380" s="913"/>
      <c r="U380" s="912"/>
      <c r="V380" s="900"/>
      <c r="W380" s="899"/>
      <c r="X380" s="899"/>
      <c r="Y380" s="912"/>
      <c r="Z380" s="912"/>
      <c r="AA380" s="912"/>
      <c r="AB380" s="912"/>
      <c r="AC380" s="912"/>
      <c r="AD380" s="912"/>
      <c r="AE380" s="912"/>
      <c r="AF380" s="912"/>
      <c r="AG380" s="912"/>
      <c r="AH380" s="899"/>
    </row>
    <row r="381" spans="1:34">
      <c r="A381" s="1115"/>
      <c r="B381" s="908" t="s">
        <v>1626</v>
      </c>
      <c r="C381" s="1128"/>
      <c r="D381" s="899"/>
      <c r="E381" s="912"/>
      <c r="F381" s="912"/>
      <c r="G381" s="912"/>
      <c r="H381" s="912"/>
      <c r="I381" s="912"/>
      <c r="J381" s="900"/>
      <c r="K381" s="900"/>
      <c r="L381" s="911" t="s">
        <v>1650</v>
      </c>
      <c r="M381" s="912"/>
      <c r="N381" s="912"/>
      <c r="O381" s="912"/>
      <c r="P381" s="912"/>
      <c r="Q381" s="912"/>
      <c r="R381" s="912"/>
      <c r="S381" s="912"/>
      <c r="T381" s="913"/>
      <c r="U381" s="912"/>
      <c r="V381" s="900"/>
      <c r="W381" s="899"/>
      <c r="X381" s="899"/>
      <c r="Y381" s="912"/>
      <c r="Z381" s="912"/>
      <c r="AA381" s="912"/>
      <c r="AB381" s="912"/>
      <c r="AC381" s="912"/>
      <c r="AD381" s="912"/>
      <c r="AE381" s="912"/>
      <c r="AF381" s="912"/>
      <c r="AG381" s="912"/>
      <c r="AH381" s="899"/>
    </row>
    <row r="382" spans="1:34">
      <c r="A382" s="1115"/>
      <c r="B382" s="908" t="s">
        <v>1627</v>
      </c>
      <c r="C382" s="1128"/>
      <c r="D382" s="899"/>
      <c r="E382" s="899"/>
      <c r="F382" s="899"/>
      <c r="G382" s="899"/>
      <c r="H382" s="899"/>
      <c r="I382" s="899"/>
      <c r="J382" s="899"/>
      <c r="K382" s="900"/>
      <c r="L382" s="900"/>
      <c r="M382" s="911" t="s">
        <v>1650</v>
      </c>
      <c r="N382" s="900"/>
      <c r="O382" s="900"/>
      <c r="P382" s="912"/>
      <c r="Q382" s="900"/>
      <c r="R382" s="900"/>
      <c r="S382" s="912"/>
      <c r="T382" s="913"/>
      <c r="U382" s="912"/>
      <c r="V382" s="900"/>
      <c r="W382" s="899"/>
      <c r="X382" s="899"/>
      <c r="Y382" s="912"/>
      <c r="Z382" s="912"/>
      <c r="AA382" s="912"/>
      <c r="AB382" s="912"/>
      <c r="AC382" s="912"/>
      <c r="AD382" s="912"/>
      <c r="AE382" s="912"/>
      <c r="AF382" s="912"/>
      <c r="AG382" s="912"/>
      <c r="AH382" s="899"/>
    </row>
    <row r="383" spans="1:34">
      <c r="A383" s="1115"/>
      <c r="B383" s="908" t="s">
        <v>1628</v>
      </c>
      <c r="C383" s="1128"/>
      <c r="D383" s="899"/>
      <c r="E383" s="899"/>
      <c r="F383" s="899"/>
      <c r="G383" s="899"/>
      <c r="H383" s="899"/>
      <c r="I383" s="899"/>
      <c r="J383" s="899"/>
      <c r="K383" s="900"/>
      <c r="L383" s="900"/>
      <c r="M383" s="900"/>
      <c r="N383" s="911" t="s">
        <v>1650</v>
      </c>
      <c r="O383" s="900"/>
      <c r="P383" s="900"/>
      <c r="Q383" s="900"/>
      <c r="R383" s="900"/>
      <c r="S383" s="900"/>
      <c r="T383" s="913"/>
      <c r="U383" s="912"/>
      <c r="V383" s="900"/>
      <c r="W383" s="899"/>
      <c r="X383" s="899"/>
      <c r="Y383" s="912"/>
      <c r="Z383" s="912"/>
      <c r="AA383" s="912"/>
      <c r="AB383" s="912"/>
      <c r="AC383" s="912"/>
      <c r="AD383" s="912"/>
      <c r="AE383" s="912"/>
      <c r="AF383" s="912"/>
      <c r="AG383" s="912"/>
      <c r="AH383" s="899"/>
    </row>
    <row r="384" spans="1:34">
      <c r="A384" s="1115"/>
      <c r="B384" s="908" t="s">
        <v>1629</v>
      </c>
      <c r="C384" s="1128"/>
      <c r="D384" s="899"/>
      <c r="E384" s="899"/>
      <c r="F384" s="899"/>
      <c r="G384" s="899"/>
      <c r="H384" s="899"/>
      <c r="I384" s="899"/>
      <c r="J384" s="899"/>
      <c r="K384" s="900"/>
      <c r="L384" s="900"/>
      <c r="M384" s="900"/>
      <c r="N384" s="913"/>
      <c r="O384" s="911" t="s">
        <v>1650</v>
      </c>
      <c r="P384" s="900"/>
      <c r="Q384" s="900"/>
      <c r="R384" s="900"/>
      <c r="S384" s="912"/>
      <c r="T384" s="913"/>
      <c r="U384" s="912"/>
      <c r="V384" s="900"/>
      <c r="W384" s="899"/>
      <c r="X384" s="899"/>
      <c r="Y384" s="912"/>
      <c r="Z384" s="912"/>
      <c r="AA384" s="912"/>
      <c r="AB384" s="912"/>
      <c r="AC384" s="912"/>
      <c r="AD384" s="912"/>
      <c r="AE384" s="912"/>
      <c r="AF384" s="912"/>
      <c r="AG384" s="912"/>
      <c r="AH384" s="899"/>
    </row>
    <row r="385" spans="1:34">
      <c r="A385" s="1115"/>
      <c r="B385" s="908" t="s">
        <v>1630</v>
      </c>
      <c r="C385" s="1129"/>
      <c r="D385" s="899"/>
      <c r="E385" s="899"/>
      <c r="F385" s="899"/>
      <c r="G385" s="899"/>
      <c r="H385" s="899"/>
      <c r="I385" s="899"/>
      <c r="J385" s="899"/>
      <c r="K385" s="912"/>
      <c r="L385" s="900"/>
      <c r="M385" s="900"/>
      <c r="N385" s="913"/>
      <c r="O385" s="900"/>
      <c r="P385" s="911" t="s">
        <v>1650</v>
      </c>
      <c r="Q385" s="900"/>
      <c r="R385" s="900"/>
      <c r="S385" s="900"/>
      <c r="T385" s="900"/>
      <c r="U385" s="900"/>
      <c r="V385" s="900"/>
      <c r="W385" s="899"/>
      <c r="X385" s="899"/>
      <c r="Y385" s="912"/>
      <c r="Z385" s="912"/>
      <c r="AA385" s="912"/>
      <c r="AB385" s="912"/>
      <c r="AC385" s="912"/>
      <c r="AD385" s="912"/>
      <c r="AE385" s="912"/>
      <c r="AF385" s="912"/>
      <c r="AG385" s="912"/>
      <c r="AH385" s="899"/>
    </row>
    <row r="386" spans="1:34">
      <c r="B386" s="247" t="s">
        <v>1686</v>
      </c>
      <c r="C386" s="896"/>
    </row>
  </sheetData>
  <mergeCells count="129">
    <mergeCell ref="A364:A373"/>
    <mergeCell ref="C364:C373"/>
    <mergeCell ref="A374:A375"/>
    <mergeCell ref="B374:B375"/>
    <mergeCell ref="C374:C375"/>
    <mergeCell ref="A376:A385"/>
    <mergeCell ref="C376:C385"/>
    <mergeCell ref="A354:AH354"/>
    <mergeCell ref="A355:AH355"/>
    <mergeCell ref="A356:AH356"/>
    <mergeCell ref="A357:AH357"/>
    <mergeCell ref="A358:AH358"/>
    <mergeCell ref="A361:A363"/>
    <mergeCell ref="B361:B363"/>
    <mergeCell ref="D361:AH361"/>
    <mergeCell ref="C362:C363"/>
    <mergeCell ref="A314:A323"/>
    <mergeCell ref="C314:C323"/>
    <mergeCell ref="A324:A325"/>
    <mergeCell ref="B324:B325"/>
    <mergeCell ref="C324:C325"/>
    <mergeCell ref="A326:A335"/>
    <mergeCell ref="C326:C335"/>
    <mergeCell ref="A304:AH304"/>
    <mergeCell ref="A305:AH305"/>
    <mergeCell ref="A306:AH306"/>
    <mergeCell ref="A307:AH307"/>
    <mergeCell ref="A308:AH308"/>
    <mergeCell ref="A311:A313"/>
    <mergeCell ref="B311:B313"/>
    <mergeCell ref="D311:AH311"/>
    <mergeCell ref="C312:C313"/>
    <mergeCell ref="A252:AH252"/>
    <mergeCell ref="A253:AH253"/>
    <mergeCell ref="A254:AH254"/>
    <mergeCell ref="A255:AH255"/>
    <mergeCell ref="A256:AH256"/>
    <mergeCell ref="A259:A261"/>
    <mergeCell ref="B259:B261"/>
    <mergeCell ref="D259:AH259"/>
    <mergeCell ref="C260:C261"/>
    <mergeCell ref="A262:A279"/>
    <mergeCell ref="C262:C279"/>
    <mergeCell ref="A280:A281"/>
    <mergeCell ref="B280:B281"/>
    <mergeCell ref="C280:C281"/>
    <mergeCell ref="A282:A299"/>
    <mergeCell ref="C282:C299"/>
    <mergeCell ref="A201:AH201"/>
    <mergeCell ref="A202:AH202"/>
    <mergeCell ref="A203:AH203"/>
    <mergeCell ref="A204:AH204"/>
    <mergeCell ref="A205:AH205"/>
    <mergeCell ref="A208:A210"/>
    <mergeCell ref="B208:B210"/>
    <mergeCell ref="D208:AH208"/>
    <mergeCell ref="C209:C210"/>
    <mergeCell ref="A161:A170"/>
    <mergeCell ref="C161:C170"/>
    <mergeCell ref="A171:A172"/>
    <mergeCell ref="B171:B172"/>
    <mergeCell ref="C171:C172"/>
    <mergeCell ref="A173:A182"/>
    <mergeCell ref="C173:C182"/>
    <mergeCell ref="A151:AH151"/>
    <mergeCell ref="A152:AH152"/>
    <mergeCell ref="A153:AH153"/>
    <mergeCell ref="A154:AH154"/>
    <mergeCell ref="A155:AH155"/>
    <mergeCell ref="A158:A160"/>
    <mergeCell ref="B158:B160"/>
    <mergeCell ref="D158:AH158"/>
    <mergeCell ref="C159:C160"/>
    <mergeCell ref="A229:A230"/>
    <mergeCell ref="B229:B230"/>
    <mergeCell ref="C229:C230"/>
    <mergeCell ref="C211:C228"/>
    <mergeCell ref="A211:A228"/>
    <mergeCell ref="C231:C248"/>
    <mergeCell ref="A231:A248"/>
    <mergeCell ref="A107:AH107"/>
    <mergeCell ref="A108:AH108"/>
    <mergeCell ref="D111:AH111"/>
    <mergeCell ref="C124:C125"/>
    <mergeCell ref="B124:B125"/>
    <mergeCell ref="A124:A125"/>
    <mergeCell ref="A105:AH105"/>
    <mergeCell ref="A80:A81"/>
    <mergeCell ref="B80:B81"/>
    <mergeCell ref="A82:A98"/>
    <mergeCell ref="C82:C98"/>
    <mergeCell ref="A103:AH103"/>
    <mergeCell ref="C80:C81"/>
    <mergeCell ref="A104:AH104"/>
    <mergeCell ref="B60:B62"/>
    <mergeCell ref="C61:C62"/>
    <mergeCell ref="A53:AH53"/>
    <mergeCell ref="A54:AH54"/>
    <mergeCell ref="D60:AH60"/>
    <mergeCell ref="C63:C79"/>
    <mergeCell ref="A63:A79"/>
    <mergeCell ref="C11:C27"/>
    <mergeCell ref="D8:AH8"/>
    <mergeCell ref="A55:AH55"/>
    <mergeCell ref="A56:AH56"/>
    <mergeCell ref="A28:A29"/>
    <mergeCell ref="B28:B29"/>
    <mergeCell ref="C28:C29"/>
    <mergeCell ref="C30:C46"/>
    <mergeCell ref="A30:A46"/>
    <mergeCell ref="A11:A27"/>
    <mergeCell ref="A1:AH1"/>
    <mergeCell ref="A2:AH2"/>
    <mergeCell ref="A3:AH3"/>
    <mergeCell ref="A4:AH4"/>
    <mergeCell ref="A5:AH5"/>
    <mergeCell ref="A8:A10"/>
    <mergeCell ref="B8:B10"/>
    <mergeCell ref="C9:C10"/>
    <mergeCell ref="A106:AH106"/>
    <mergeCell ref="A57:AH57"/>
    <mergeCell ref="C126:C135"/>
    <mergeCell ref="A126:A135"/>
    <mergeCell ref="C114:C123"/>
    <mergeCell ref="A114:A123"/>
    <mergeCell ref="C112:C113"/>
    <mergeCell ref="B111:B113"/>
    <mergeCell ref="A111:A113"/>
    <mergeCell ref="A60:A62"/>
  </mergeCells>
  <printOptions horizontalCentered="1"/>
  <pageMargins left="0.45" right="0.25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AL388"/>
  <sheetViews>
    <sheetView view="pageBreakPreview" topLeftCell="A363" zoomScale="90" zoomScaleSheetLayoutView="90" workbookViewId="0">
      <selection activeCell="A56" sqref="A56:IV56"/>
    </sheetView>
  </sheetViews>
  <sheetFormatPr defaultRowHeight="12.75"/>
  <cols>
    <col min="1" max="1" width="5.28515625" customWidth="1"/>
    <col min="2" max="2" width="13" customWidth="1"/>
    <col min="3" max="3" width="8.140625" customWidth="1"/>
    <col min="4" max="5" width="5" customWidth="1"/>
    <col min="6" max="6" width="4.7109375" customWidth="1"/>
    <col min="7" max="7" width="5.28515625" customWidth="1"/>
    <col min="8" max="9" width="4.85546875" customWidth="1"/>
    <col min="10" max="12" width="5" customWidth="1"/>
    <col min="13" max="14" width="4.85546875" customWidth="1"/>
    <col min="15" max="15" width="5.28515625" customWidth="1"/>
    <col min="16" max="16" width="4.85546875" customWidth="1"/>
    <col min="17" max="18" width="4.7109375" customWidth="1"/>
    <col min="19" max="19" width="4.5703125" customWidth="1"/>
    <col min="20" max="20" width="4.85546875" customWidth="1"/>
    <col min="21" max="21" width="4.7109375" customWidth="1"/>
    <col min="22" max="23" width="4.85546875" customWidth="1"/>
    <col min="24" max="24" width="4.5703125" customWidth="1"/>
    <col min="25" max="25" width="4" customWidth="1"/>
    <col min="26" max="26" width="4.5703125" customWidth="1"/>
    <col min="27" max="27" width="4.85546875" customWidth="1"/>
    <col min="28" max="30" width="4.7109375" customWidth="1"/>
    <col min="31" max="31" width="5.140625" customWidth="1"/>
    <col min="32" max="32" width="3.5703125" customWidth="1"/>
    <col min="33" max="33" width="4" customWidth="1"/>
    <col min="34" max="34" width="4.28515625" customWidth="1"/>
  </cols>
  <sheetData>
    <row r="1" spans="1:38" ht="18">
      <c r="A1" s="1118" t="s">
        <v>3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118"/>
      <c r="AA1" s="1118"/>
      <c r="AB1" s="1118"/>
      <c r="AC1" s="1118"/>
      <c r="AD1" s="1118"/>
      <c r="AE1" s="1118"/>
      <c r="AF1" s="1118"/>
      <c r="AG1" s="1118"/>
      <c r="AH1" s="1118"/>
    </row>
    <row r="2" spans="1:38" ht="18">
      <c r="A2" s="1118" t="s">
        <v>1586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  <c r="U2" s="1118"/>
      <c r="V2" s="1118"/>
      <c r="W2" s="1118"/>
      <c r="X2" s="1118"/>
      <c r="Y2" s="1118"/>
      <c r="Z2" s="1118"/>
      <c r="AA2" s="1118"/>
      <c r="AB2" s="1118"/>
      <c r="AC2" s="1118"/>
      <c r="AD2" s="1118"/>
      <c r="AE2" s="1118"/>
      <c r="AF2" s="1118"/>
      <c r="AG2" s="1118"/>
      <c r="AH2" s="1118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8">
      <c r="A6" s="1117" t="s">
        <v>1648</v>
      </c>
      <c r="B6" s="1117"/>
      <c r="C6" s="1117"/>
      <c r="D6" s="1117"/>
      <c r="E6" s="910"/>
      <c r="F6" s="910"/>
      <c r="G6" s="910"/>
      <c r="H6" s="910"/>
      <c r="I6" s="910"/>
      <c r="J6" s="910"/>
      <c r="K6" s="910"/>
      <c r="L6" s="910"/>
      <c r="M6" s="910"/>
      <c r="N6" s="910"/>
      <c r="O6" s="910"/>
      <c r="P6" s="910"/>
      <c r="Q6" s="910"/>
      <c r="R6" s="910"/>
      <c r="S6" s="910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</row>
    <row r="7" spans="1:38" s="966" customFormat="1" ht="18">
      <c r="A7" s="967" t="s">
        <v>1669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290" t="s">
        <v>129</v>
      </c>
      <c r="B8" s="1290" t="s">
        <v>1610</v>
      </c>
      <c r="C8" s="927" t="s">
        <v>1618</v>
      </c>
      <c r="D8" s="1283" t="s">
        <v>1619</v>
      </c>
      <c r="E8" s="1284"/>
      <c r="F8" s="1284"/>
      <c r="G8" s="1284"/>
      <c r="H8" s="1284"/>
      <c r="I8" s="1284"/>
      <c r="J8" s="1284"/>
      <c r="K8" s="1284"/>
      <c r="L8" s="1284"/>
      <c r="M8" s="1284"/>
      <c r="N8" s="1284"/>
      <c r="O8" s="1284"/>
      <c r="P8" s="1284"/>
      <c r="Q8" s="1284"/>
      <c r="R8" s="1284"/>
      <c r="S8" s="1284"/>
      <c r="T8" s="1284"/>
      <c r="U8" s="1284"/>
      <c r="V8" s="1284"/>
      <c r="W8" s="1284"/>
      <c r="X8" s="1284"/>
      <c r="Y8" s="1284"/>
      <c r="Z8" s="1284"/>
      <c r="AA8" s="1284"/>
      <c r="AB8" s="1284"/>
      <c r="AC8" s="1284"/>
      <c r="AD8" s="1284"/>
      <c r="AE8" s="1284"/>
      <c r="AF8" s="1284"/>
      <c r="AG8" s="1284"/>
      <c r="AH8" s="1285"/>
    </row>
    <row r="9" spans="1:38" ht="15" customHeight="1">
      <c r="A9" s="1290"/>
      <c r="B9" s="1290"/>
      <c r="C9" s="1139">
        <v>42125</v>
      </c>
      <c r="D9" s="954" t="s">
        <v>1616</v>
      </c>
      <c r="E9" s="954" t="s">
        <v>1617</v>
      </c>
      <c r="F9" s="960" t="s">
        <v>1611</v>
      </c>
      <c r="G9" s="926" t="s">
        <v>1612</v>
      </c>
      <c r="H9" s="926" t="s">
        <v>1613</v>
      </c>
      <c r="I9" s="926" t="s">
        <v>1614</v>
      </c>
      <c r="J9" s="926" t="s">
        <v>1615</v>
      </c>
      <c r="K9" s="960" t="s">
        <v>1616</v>
      </c>
      <c r="L9" s="960" t="s">
        <v>1617</v>
      </c>
      <c r="M9" s="926" t="s">
        <v>1611</v>
      </c>
      <c r="N9" s="926" t="s">
        <v>1612</v>
      </c>
      <c r="O9" s="926" t="s">
        <v>1613</v>
      </c>
      <c r="P9" s="926" t="s">
        <v>1614</v>
      </c>
      <c r="Q9" s="926" t="s">
        <v>1615</v>
      </c>
      <c r="R9" s="960" t="s">
        <v>1616</v>
      </c>
      <c r="S9" s="960" t="s">
        <v>1617</v>
      </c>
      <c r="T9" s="926" t="s">
        <v>1611</v>
      </c>
      <c r="U9" s="926" t="s">
        <v>1612</v>
      </c>
      <c r="V9" s="926" t="s">
        <v>1613</v>
      </c>
      <c r="W9" s="926" t="s">
        <v>1614</v>
      </c>
      <c r="X9" s="926" t="s">
        <v>1615</v>
      </c>
      <c r="Y9" s="960" t="s">
        <v>1616</v>
      </c>
      <c r="Z9" s="960" t="s">
        <v>1617</v>
      </c>
      <c r="AA9" s="926" t="s">
        <v>1611</v>
      </c>
      <c r="AB9" s="926" t="s">
        <v>1612</v>
      </c>
      <c r="AC9" s="926" t="s">
        <v>1613</v>
      </c>
      <c r="AD9" s="926" t="s">
        <v>1614</v>
      </c>
      <c r="AE9" s="926" t="s">
        <v>1615</v>
      </c>
      <c r="AF9" s="960" t="s">
        <v>1616</v>
      </c>
      <c r="AG9" s="960" t="s">
        <v>1617</v>
      </c>
      <c r="AH9" s="926" t="s">
        <v>1611</v>
      </c>
      <c r="AI9" s="893"/>
      <c r="AJ9" s="893"/>
      <c r="AK9" s="893"/>
      <c r="AL9" s="893"/>
    </row>
    <row r="10" spans="1:38" ht="15" customHeight="1">
      <c r="A10" s="1290"/>
      <c r="B10" s="1290"/>
      <c r="C10" s="1139"/>
      <c r="D10" s="954">
        <v>1</v>
      </c>
      <c r="E10" s="954">
        <v>2</v>
      </c>
      <c r="F10" s="954">
        <v>3</v>
      </c>
      <c r="G10" s="894">
        <v>4</v>
      </c>
      <c r="H10" s="894">
        <v>5</v>
      </c>
      <c r="I10" s="894">
        <v>6</v>
      </c>
      <c r="J10" s="894">
        <v>7</v>
      </c>
      <c r="K10" s="954">
        <v>8</v>
      </c>
      <c r="L10" s="954">
        <v>9</v>
      </c>
      <c r="M10" s="894">
        <v>10</v>
      </c>
      <c r="N10" s="894">
        <v>11</v>
      </c>
      <c r="O10" s="894">
        <v>12</v>
      </c>
      <c r="P10" s="894">
        <v>13</v>
      </c>
      <c r="Q10" s="894">
        <v>14</v>
      </c>
      <c r="R10" s="954">
        <v>15</v>
      </c>
      <c r="S10" s="954">
        <v>16</v>
      </c>
      <c r="T10" s="894">
        <v>17</v>
      </c>
      <c r="U10" s="894">
        <v>18</v>
      </c>
      <c r="V10" s="894">
        <v>19</v>
      </c>
      <c r="W10" s="894">
        <v>20</v>
      </c>
      <c r="X10" s="894">
        <v>21</v>
      </c>
      <c r="Y10" s="954">
        <v>22</v>
      </c>
      <c r="Z10" s="954">
        <v>23</v>
      </c>
      <c r="AA10" s="894">
        <v>24</v>
      </c>
      <c r="AB10" s="894">
        <v>25</v>
      </c>
      <c r="AC10" s="894">
        <v>26</v>
      </c>
      <c r="AD10" s="894">
        <v>27</v>
      </c>
      <c r="AE10" s="894">
        <v>28</v>
      </c>
      <c r="AF10" s="954">
        <v>29</v>
      </c>
      <c r="AG10" s="954">
        <v>30</v>
      </c>
      <c r="AH10" s="894">
        <v>31</v>
      </c>
      <c r="AI10" s="893"/>
      <c r="AJ10" s="893"/>
      <c r="AK10" s="893"/>
      <c r="AL10" s="893"/>
    </row>
    <row r="11" spans="1:38">
      <c r="A11" s="1114">
        <v>3</v>
      </c>
      <c r="B11" s="908" t="s">
        <v>1609</v>
      </c>
      <c r="C11" s="1127">
        <v>42125</v>
      </c>
      <c r="D11" s="916"/>
      <c r="E11" s="917"/>
      <c r="F11" s="917"/>
      <c r="G11" s="921" t="s">
        <v>1620</v>
      </c>
      <c r="H11" s="919"/>
      <c r="I11" s="919"/>
      <c r="J11" s="919"/>
      <c r="K11" s="919"/>
      <c r="L11" s="919"/>
      <c r="M11" s="919"/>
      <c r="N11" s="919"/>
      <c r="O11" s="919"/>
      <c r="P11" s="919"/>
      <c r="Q11" s="919"/>
      <c r="R11" s="919"/>
      <c r="S11" s="919"/>
      <c r="T11" s="919"/>
      <c r="U11" s="919"/>
      <c r="V11" s="919"/>
      <c r="W11" s="919"/>
      <c r="X11" s="919"/>
      <c r="Y11" s="919"/>
      <c r="Z11" s="919"/>
      <c r="AA11" s="919"/>
      <c r="AB11" s="919"/>
      <c r="AC11" s="919"/>
      <c r="AD11" s="919"/>
      <c r="AE11" s="919"/>
      <c r="AF11" s="917"/>
      <c r="AG11" s="917"/>
      <c r="AH11" s="917"/>
    </row>
    <row r="12" spans="1:38">
      <c r="A12" s="1115"/>
      <c r="B12" s="908" t="s">
        <v>1622</v>
      </c>
      <c r="C12" s="1128"/>
      <c r="D12" s="916"/>
      <c r="E12" s="917"/>
      <c r="F12" s="917"/>
      <c r="G12" s="919"/>
      <c r="H12" s="921" t="s">
        <v>1620</v>
      </c>
      <c r="I12" s="919"/>
      <c r="J12" s="919"/>
      <c r="K12" s="919"/>
      <c r="L12" s="919"/>
      <c r="M12" s="919"/>
      <c r="N12" s="919"/>
      <c r="O12" s="919"/>
      <c r="P12" s="919"/>
      <c r="Q12" s="919"/>
      <c r="R12" s="919"/>
      <c r="S12" s="919"/>
      <c r="T12" s="919"/>
      <c r="U12" s="919"/>
      <c r="V12" s="919"/>
      <c r="W12" s="919"/>
      <c r="X12" s="919"/>
      <c r="Y12" s="919"/>
      <c r="Z12" s="919"/>
      <c r="AA12" s="919"/>
      <c r="AB12" s="919"/>
      <c r="AC12" s="919"/>
      <c r="AD12" s="919"/>
      <c r="AE12" s="919"/>
      <c r="AF12" s="917"/>
      <c r="AG12" s="917"/>
      <c r="AH12" s="917"/>
    </row>
    <row r="13" spans="1:38">
      <c r="A13" s="1115"/>
      <c r="B13" s="908" t="s">
        <v>1623</v>
      </c>
      <c r="C13" s="1128"/>
      <c r="D13" s="916"/>
      <c r="E13" s="917"/>
      <c r="F13" s="917"/>
      <c r="G13" s="919"/>
      <c r="H13" s="919"/>
      <c r="I13" s="921" t="s">
        <v>1620</v>
      </c>
      <c r="J13" s="919"/>
      <c r="K13" s="919"/>
      <c r="L13" s="919"/>
      <c r="M13" s="919"/>
      <c r="N13" s="919"/>
      <c r="O13" s="919"/>
      <c r="P13" s="919"/>
      <c r="Q13" s="919"/>
      <c r="R13" s="919"/>
      <c r="S13" s="919"/>
      <c r="T13" s="919"/>
      <c r="U13" s="919"/>
      <c r="V13" s="919"/>
      <c r="W13" s="919"/>
      <c r="X13" s="919"/>
      <c r="Y13" s="919"/>
      <c r="Z13" s="919"/>
      <c r="AA13" s="919"/>
      <c r="AB13" s="919"/>
      <c r="AC13" s="919"/>
      <c r="AD13" s="919"/>
      <c r="AE13" s="919"/>
      <c r="AF13" s="917"/>
      <c r="AG13" s="917"/>
      <c r="AH13" s="917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16"/>
      <c r="E14" s="917"/>
      <c r="F14" s="917"/>
      <c r="G14" s="919"/>
      <c r="H14" s="919"/>
      <c r="I14" s="919"/>
      <c r="J14" s="921" t="s">
        <v>1620</v>
      </c>
      <c r="K14" s="919"/>
      <c r="L14" s="919"/>
      <c r="M14" s="919"/>
      <c r="N14" s="919"/>
      <c r="O14" s="919"/>
      <c r="P14" s="919"/>
      <c r="Q14" s="919"/>
      <c r="R14" s="919"/>
      <c r="S14" s="919"/>
      <c r="T14" s="919"/>
      <c r="U14" s="919"/>
      <c r="V14" s="919"/>
      <c r="W14" s="919"/>
      <c r="X14" s="919"/>
      <c r="Y14" s="919"/>
      <c r="Z14" s="919"/>
      <c r="AA14" s="919"/>
      <c r="AB14" s="919"/>
      <c r="AC14" s="919"/>
      <c r="AD14" s="919"/>
      <c r="AE14" s="919"/>
      <c r="AF14" s="917"/>
      <c r="AG14" s="917"/>
      <c r="AH14" s="917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16"/>
      <c r="E15" s="917"/>
      <c r="F15" s="918"/>
      <c r="G15" s="918"/>
      <c r="H15" s="918"/>
      <c r="I15" s="918"/>
      <c r="J15" s="919"/>
      <c r="K15" s="919"/>
      <c r="L15" s="919"/>
      <c r="M15" s="921" t="s">
        <v>1620</v>
      </c>
      <c r="N15" s="919"/>
      <c r="O15" s="919"/>
      <c r="P15" s="919"/>
      <c r="Q15" s="919"/>
      <c r="R15" s="919"/>
      <c r="S15" s="919"/>
      <c r="T15" s="919"/>
      <c r="U15" s="919"/>
      <c r="V15" s="919"/>
      <c r="W15" s="919"/>
      <c r="X15" s="919"/>
      <c r="Y15" s="919"/>
      <c r="Z15" s="919"/>
      <c r="AA15" s="919"/>
      <c r="AB15" s="919"/>
      <c r="AC15" s="919"/>
      <c r="AD15" s="919"/>
      <c r="AE15" s="919"/>
      <c r="AF15" s="917"/>
      <c r="AG15" s="917"/>
      <c r="AH15" s="917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16"/>
      <c r="E16" s="917"/>
      <c r="F16" s="917"/>
      <c r="G16" s="919"/>
      <c r="H16" s="919"/>
      <c r="I16" s="918"/>
      <c r="J16" s="919"/>
      <c r="K16" s="919"/>
      <c r="L16" s="919"/>
      <c r="M16" s="919"/>
      <c r="N16" s="921" t="s">
        <v>1620</v>
      </c>
      <c r="O16" s="919"/>
      <c r="P16" s="919"/>
      <c r="Q16" s="919"/>
      <c r="R16" s="919"/>
      <c r="S16" s="919"/>
      <c r="T16" s="919"/>
      <c r="U16" s="919"/>
      <c r="V16" s="919"/>
      <c r="W16" s="919"/>
      <c r="X16" s="919"/>
      <c r="Y16" s="919"/>
      <c r="Z16" s="919"/>
      <c r="AA16" s="919"/>
      <c r="AB16" s="919"/>
      <c r="AC16" s="919"/>
      <c r="AD16" s="919"/>
      <c r="AE16" s="919"/>
      <c r="AF16" s="917"/>
      <c r="AG16" s="917"/>
      <c r="AH16" s="917"/>
    </row>
    <row r="17" spans="1:34">
      <c r="A17" s="1115"/>
      <c r="B17" s="908" t="s">
        <v>1627</v>
      </c>
      <c r="C17" s="1128"/>
      <c r="D17" s="918"/>
      <c r="E17" s="918"/>
      <c r="F17" s="918"/>
      <c r="G17" s="918"/>
      <c r="H17" s="918"/>
      <c r="I17" s="918"/>
      <c r="J17" s="919"/>
      <c r="K17" s="918"/>
      <c r="L17" s="919"/>
      <c r="M17" s="919"/>
      <c r="N17" s="919"/>
      <c r="O17" s="921" t="s">
        <v>1620</v>
      </c>
      <c r="P17" s="919"/>
      <c r="Q17" s="919"/>
      <c r="R17" s="918"/>
      <c r="S17" s="918"/>
      <c r="T17" s="918"/>
      <c r="U17" s="918"/>
      <c r="V17" s="918"/>
      <c r="W17" s="918"/>
      <c r="X17" s="918"/>
      <c r="Y17" s="918"/>
      <c r="Z17" s="918"/>
      <c r="AA17" s="918"/>
      <c r="AB17" s="918"/>
      <c r="AC17" s="918"/>
      <c r="AD17" s="918"/>
      <c r="AE17" s="918"/>
      <c r="AF17" s="918"/>
      <c r="AG17" s="918"/>
      <c r="AH17" s="918"/>
    </row>
    <row r="18" spans="1:34">
      <c r="A18" s="1115"/>
      <c r="B18" s="908" t="s">
        <v>1628</v>
      </c>
      <c r="C18" s="1128"/>
      <c r="D18" s="919"/>
      <c r="E18" s="919"/>
      <c r="F18" s="919"/>
      <c r="G18" s="919"/>
      <c r="H18" s="919"/>
      <c r="I18" s="919"/>
      <c r="J18" s="919"/>
      <c r="K18" s="919"/>
      <c r="L18" s="919"/>
      <c r="M18" s="919"/>
      <c r="N18" s="919"/>
      <c r="O18" s="919"/>
      <c r="P18" s="921" t="s">
        <v>1620</v>
      </c>
      <c r="Q18" s="919"/>
      <c r="R18" s="919"/>
      <c r="S18" s="919"/>
      <c r="T18" s="919"/>
      <c r="U18" s="919"/>
      <c r="V18" s="919"/>
      <c r="W18" s="919"/>
      <c r="X18" s="919"/>
      <c r="Y18" s="919"/>
      <c r="Z18" s="919"/>
      <c r="AA18" s="919"/>
      <c r="AB18" s="919"/>
      <c r="AC18" s="919"/>
      <c r="AD18" s="919"/>
      <c r="AE18" s="919"/>
      <c r="AF18" s="919"/>
      <c r="AG18" s="919"/>
      <c r="AH18" s="919"/>
    </row>
    <row r="19" spans="1:34">
      <c r="A19" s="1115"/>
      <c r="B19" s="908" t="s">
        <v>1629</v>
      </c>
      <c r="C19" s="1128"/>
      <c r="D19" s="918"/>
      <c r="E19" s="918"/>
      <c r="F19" s="918"/>
      <c r="G19" s="918"/>
      <c r="H19" s="918"/>
      <c r="I19" s="918"/>
      <c r="J19" s="918"/>
      <c r="K19" s="918"/>
      <c r="L19" s="918"/>
      <c r="M19" s="919"/>
      <c r="N19" s="919"/>
      <c r="O19" s="919"/>
      <c r="P19" s="919"/>
      <c r="Q19" s="921" t="s">
        <v>1620</v>
      </c>
      <c r="R19" s="918"/>
      <c r="S19" s="918"/>
      <c r="T19" s="918"/>
      <c r="U19" s="918"/>
      <c r="V19" s="918"/>
      <c r="W19" s="918"/>
      <c r="X19" s="918"/>
      <c r="Y19" s="918"/>
      <c r="Z19" s="918"/>
      <c r="AA19" s="918"/>
      <c r="AB19" s="918"/>
      <c r="AC19" s="918"/>
      <c r="AD19" s="918"/>
      <c r="AE19" s="918"/>
      <c r="AF19" s="918"/>
      <c r="AG19" s="918"/>
      <c r="AH19" s="918"/>
    </row>
    <row r="20" spans="1:34">
      <c r="A20" s="1115"/>
      <c r="B20" s="908" t="s">
        <v>1630</v>
      </c>
      <c r="C20" s="1128"/>
      <c r="D20" s="918"/>
      <c r="E20" s="918"/>
      <c r="F20" s="918"/>
      <c r="G20" s="918"/>
      <c r="H20" s="918"/>
      <c r="I20" s="918"/>
      <c r="J20" s="918"/>
      <c r="K20" s="918"/>
      <c r="L20" s="918"/>
      <c r="M20" s="918"/>
      <c r="N20" s="918"/>
      <c r="O20" s="918"/>
      <c r="P20" s="918"/>
      <c r="Q20" s="919"/>
      <c r="R20" s="918"/>
      <c r="S20" s="918"/>
      <c r="T20" s="921" t="s">
        <v>1620</v>
      </c>
      <c r="U20" s="918"/>
      <c r="V20" s="918"/>
      <c r="W20" s="918"/>
      <c r="X20" s="918"/>
      <c r="Y20" s="918"/>
      <c r="Z20" s="918"/>
      <c r="AA20" s="918"/>
      <c r="AB20" s="918"/>
      <c r="AC20" s="918"/>
      <c r="AD20" s="918"/>
      <c r="AE20" s="918"/>
      <c r="AF20" s="918"/>
      <c r="AG20" s="918"/>
      <c r="AH20" s="918"/>
    </row>
    <row r="21" spans="1:34">
      <c r="A21" s="1115"/>
      <c r="B21" s="908" t="s">
        <v>1631</v>
      </c>
      <c r="C21" s="1128"/>
      <c r="D21" s="918"/>
      <c r="E21" s="918"/>
      <c r="F21" s="918"/>
      <c r="G21" s="918"/>
      <c r="H21" s="918"/>
      <c r="I21" s="918"/>
      <c r="J21" s="918"/>
      <c r="K21" s="918"/>
      <c r="L21" s="918"/>
      <c r="M21" s="919"/>
      <c r="N21" s="919"/>
      <c r="O21" s="919"/>
      <c r="P21" s="918"/>
      <c r="Q21" s="919"/>
      <c r="R21" s="918"/>
      <c r="S21" s="918"/>
      <c r="T21" s="918"/>
      <c r="U21" s="921" t="s">
        <v>1620</v>
      </c>
      <c r="V21" s="919"/>
      <c r="W21" s="918"/>
      <c r="X21" s="918"/>
      <c r="Y21" s="918"/>
      <c r="Z21" s="918"/>
      <c r="AA21" s="918"/>
      <c r="AB21" s="918"/>
      <c r="AC21" s="918"/>
      <c r="AD21" s="918"/>
      <c r="AE21" s="918"/>
      <c r="AF21" s="918"/>
      <c r="AG21" s="918"/>
      <c r="AH21" s="918"/>
    </row>
    <row r="22" spans="1:34">
      <c r="A22" s="1115"/>
      <c r="B22" s="908" t="s">
        <v>1632</v>
      </c>
      <c r="C22" s="1128"/>
      <c r="D22" s="919"/>
      <c r="E22" s="919"/>
      <c r="F22" s="919"/>
      <c r="G22" s="919"/>
      <c r="H22" s="919"/>
      <c r="I22" s="919"/>
      <c r="J22" s="919"/>
      <c r="K22" s="919"/>
      <c r="L22" s="919"/>
      <c r="M22" s="918"/>
      <c r="N22" s="918"/>
      <c r="O22" s="918"/>
      <c r="P22" s="918"/>
      <c r="Q22" s="919"/>
      <c r="R22" s="919"/>
      <c r="S22" s="918"/>
      <c r="T22" s="919"/>
      <c r="U22" s="919"/>
      <c r="V22" s="921" t="s">
        <v>1620</v>
      </c>
      <c r="W22" s="919"/>
      <c r="X22" s="919"/>
      <c r="Y22" s="919"/>
      <c r="Z22" s="919"/>
      <c r="AA22" s="919"/>
      <c r="AB22" s="919"/>
      <c r="AC22" s="919"/>
      <c r="AD22" s="919"/>
      <c r="AE22" s="919"/>
      <c r="AF22" s="919"/>
      <c r="AG22" s="919"/>
      <c r="AH22" s="919"/>
    </row>
    <row r="23" spans="1:34">
      <c r="A23" s="1115"/>
      <c r="B23" s="908" t="s">
        <v>1633</v>
      </c>
      <c r="C23" s="1128"/>
      <c r="D23" s="919"/>
      <c r="E23" s="919"/>
      <c r="F23" s="919"/>
      <c r="G23" s="919"/>
      <c r="H23" s="919"/>
      <c r="I23" s="919"/>
      <c r="J23" s="919"/>
      <c r="K23" s="919"/>
      <c r="L23" s="919"/>
      <c r="M23" s="918"/>
      <c r="N23" s="918"/>
      <c r="O23" s="918"/>
      <c r="P23" s="918"/>
      <c r="Q23" s="919"/>
      <c r="R23" s="919"/>
      <c r="S23" s="918"/>
      <c r="T23" s="919"/>
      <c r="U23" s="919"/>
      <c r="V23" s="919"/>
      <c r="W23" s="921" t="s">
        <v>1620</v>
      </c>
      <c r="X23" s="919"/>
      <c r="Y23" s="919"/>
      <c r="Z23" s="919"/>
      <c r="AA23" s="919"/>
      <c r="AB23" s="919"/>
      <c r="AC23" s="919"/>
      <c r="AD23" s="919"/>
      <c r="AE23" s="919"/>
      <c r="AF23" s="919"/>
      <c r="AG23" s="919"/>
      <c r="AH23" s="919"/>
    </row>
    <row r="24" spans="1:34">
      <c r="A24" s="1115"/>
      <c r="B24" s="908" t="s">
        <v>1644</v>
      </c>
      <c r="C24" s="1128"/>
      <c r="D24" s="919"/>
      <c r="E24" s="919"/>
      <c r="F24" s="919"/>
      <c r="G24" s="919"/>
      <c r="H24" s="919"/>
      <c r="I24" s="919"/>
      <c r="J24" s="919"/>
      <c r="K24" s="919"/>
      <c r="L24" s="919"/>
      <c r="M24" s="918"/>
      <c r="N24" s="918"/>
      <c r="O24" s="918"/>
      <c r="P24" s="918"/>
      <c r="Q24" s="919"/>
      <c r="R24" s="919"/>
      <c r="S24" s="918"/>
      <c r="T24" s="919"/>
      <c r="U24" s="919"/>
      <c r="V24" s="919"/>
      <c r="W24" s="919"/>
      <c r="X24" s="921" t="s">
        <v>1620</v>
      </c>
      <c r="Y24" s="919"/>
      <c r="Z24" s="919"/>
      <c r="AA24" s="919"/>
      <c r="AB24" s="919"/>
      <c r="AC24" s="919"/>
      <c r="AD24" s="919"/>
      <c r="AE24" s="919"/>
      <c r="AF24" s="919"/>
      <c r="AG24" s="919"/>
      <c r="AH24" s="919"/>
    </row>
    <row r="25" spans="1:34">
      <c r="A25" s="1115"/>
      <c r="B25" s="908" t="s">
        <v>1645</v>
      </c>
      <c r="C25" s="1128"/>
      <c r="D25" s="919"/>
      <c r="E25" s="919"/>
      <c r="F25" s="919"/>
      <c r="G25" s="919"/>
      <c r="H25" s="919"/>
      <c r="I25" s="919"/>
      <c r="J25" s="919"/>
      <c r="K25" s="919"/>
      <c r="L25" s="919"/>
      <c r="M25" s="918"/>
      <c r="N25" s="918"/>
      <c r="O25" s="918"/>
      <c r="P25" s="918"/>
      <c r="Q25" s="919"/>
      <c r="R25" s="919"/>
      <c r="S25" s="918"/>
      <c r="T25" s="919"/>
      <c r="U25" s="919"/>
      <c r="V25" s="919"/>
      <c r="W25" s="919"/>
      <c r="X25" s="919"/>
      <c r="Y25" s="919"/>
      <c r="Z25" s="919"/>
      <c r="AA25" s="921" t="s">
        <v>1620</v>
      </c>
      <c r="AB25" s="919"/>
      <c r="AC25" s="919"/>
      <c r="AD25" s="919"/>
      <c r="AE25" s="919"/>
      <c r="AF25" s="919"/>
      <c r="AG25" s="919"/>
      <c r="AH25" s="919"/>
    </row>
    <row r="26" spans="1:34">
      <c r="A26" s="1115"/>
      <c r="B26" s="908" t="s">
        <v>1646</v>
      </c>
      <c r="C26" s="1128"/>
      <c r="D26" s="918"/>
      <c r="E26" s="918"/>
      <c r="F26" s="918"/>
      <c r="G26" s="918"/>
      <c r="H26" s="918"/>
      <c r="I26" s="918"/>
      <c r="J26" s="918"/>
      <c r="K26" s="918"/>
      <c r="L26" s="918"/>
      <c r="M26" s="918"/>
      <c r="N26" s="918"/>
      <c r="O26" s="918"/>
      <c r="P26" s="918"/>
      <c r="Q26" s="918"/>
      <c r="R26" s="918"/>
      <c r="S26" s="918"/>
      <c r="T26" s="918"/>
      <c r="U26" s="918"/>
      <c r="V26" s="919"/>
      <c r="W26" s="918"/>
      <c r="X26" s="918"/>
      <c r="Y26" s="918"/>
      <c r="Z26" s="918"/>
      <c r="AA26" s="918"/>
      <c r="AB26" s="921" t="s">
        <v>1620</v>
      </c>
      <c r="AC26" s="918"/>
      <c r="AD26" s="918"/>
      <c r="AE26" s="918"/>
      <c r="AF26" s="918"/>
      <c r="AG26" s="918"/>
      <c r="AH26" s="918"/>
    </row>
    <row r="27" spans="1:34">
      <c r="A27" s="1116"/>
      <c r="B27" s="908" t="s">
        <v>1647</v>
      </c>
      <c r="C27" s="1129"/>
      <c r="D27" s="918"/>
      <c r="E27" s="918"/>
      <c r="F27" s="918"/>
      <c r="G27" s="918"/>
      <c r="H27" s="918"/>
      <c r="I27" s="918"/>
      <c r="J27" s="918"/>
      <c r="K27" s="918"/>
      <c r="L27" s="918"/>
      <c r="M27" s="918"/>
      <c r="N27" s="918"/>
      <c r="O27" s="918"/>
      <c r="P27" s="918"/>
      <c r="Q27" s="918"/>
      <c r="R27" s="918"/>
      <c r="S27" s="918"/>
      <c r="T27" s="918"/>
      <c r="U27" s="918"/>
      <c r="V27" s="919"/>
      <c r="W27" s="918"/>
      <c r="X27" s="918"/>
      <c r="Y27" s="918"/>
      <c r="Z27" s="918"/>
      <c r="AA27" s="918"/>
      <c r="AB27" s="918"/>
      <c r="AC27" s="921" t="s">
        <v>1620</v>
      </c>
      <c r="AD27" s="918"/>
      <c r="AE27" s="918"/>
      <c r="AF27" s="918"/>
      <c r="AG27" s="918"/>
      <c r="AH27" s="918"/>
    </row>
    <row r="28" spans="1:34">
      <c r="A28" s="1114"/>
      <c r="B28" s="1140"/>
      <c r="C28" s="1127">
        <v>42156</v>
      </c>
      <c r="D28" s="894" t="s">
        <v>1612</v>
      </c>
      <c r="E28" s="909" t="s">
        <v>1613</v>
      </c>
      <c r="F28" s="954" t="s">
        <v>1614</v>
      </c>
      <c r="G28" s="894" t="s">
        <v>1615</v>
      </c>
      <c r="H28" s="954" t="s">
        <v>1616</v>
      </c>
      <c r="I28" s="954" t="s">
        <v>1617</v>
      </c>
      <c r="J28" s="894" t="s">
        <v>1611</v>
      </c>
      <c r="K28" s="894" t="s">
        <v>1612</v>
      </c>
      <c r="L28" s="894" t="s">
        <v>1613</v>
      </c>
      <c r="M28" s="894" t="s">
        <v>1614</v>
      </c>
      <c r="N28" s="894" t="s">
        <v>1615</v>
      </c>
      <c r="O28" s="954" t="s">
        <v>1616</v>
      </c>
      <c r="P28" s="954" t="s">
        <v>1617</v>
      </c>
      <c r="Q28" s="894" t="s">
        <v>1611</v>
      </c>
      <c r="R28" s="894" t="s">
        <v>1612</v>
      </c>
      <c r="S28" s="894" t="s">
        <v>1613</v>
      </c>
      <c r="T28" s="894" t="s">
        <v>1614</v>
      </c>
      <c r="U28" s="894" t="s">
        <v>1615</v>
      </c>
      <c r="V28" s="954" t="s">
        <v>1616</v>
      </c>
      <c r="W28" s="954" t="s">
        <v>1617</v>
      </c>
      <c r="X28" s="894" t="s">
        <v>1611</v>
      </c>
      <c r="Y28" s="894" t="s">
        <v>1612</v>
      </c>
      <c r="Z28" s="894" t="s">
        <v>1613</v>
      </c>
      <c r="AA28" s="894" t="s">
        <v>1614</v>
      </c>
      <c r="AB28" s="894" t="s">
        <v>1615</v>
      </c>
      <c r="AC28" s="954" t="s">
        <v>1616</v>
      </c>
      <c r="AD28" s="954" t="s">
        <v>1617</v>
      </c>
      <c r="AE28" s="894" t="s">
        <v>1611</v>
      </c>
      <c r="AF28" s="894" t="s">
        <v>1612</v>
      </c>
      <c r="AG28" s="894" t="s">
        <v>1613</v>
      </c>
      <c r="AH28" s="899"/>
    </row>
    <row r="29" spans="1:34">
      <c r="A29" s="1116"/>
      <c r="B29" s="1138"/>
      <c r="C29" s="1138"/>
      <c r="D29" s="895">
        <v>1</v>
      </c>
      <c r="E29" s="894">
        <v>2</v>
      </c>
      <c r="F29" s="954">
        <v>3</v>
      </c>
      <c r="G29" s="894">
        <v>4</v>
      </c>
      <c r="H29" s="954">
        <v>5</v>
      </c>
      <c r="I29" s="954">
        <v>6</v>
      </c>
      <c r="J29" s="894">
        <v>7</v>
      </c>
      <c r="K29" s="894">
        <v>8</v>
      </c>
      <c r="L29" s="894">
        <v>9</v>
      </c>
      <c r="M29" s="894">
        <v>10</v>
      </c>
      <c r="N29" s="894">
        <v>11</v>
      </c>
      <c r="O29" s="954">
        <v>12</v>
      </c>
      <c r="P29" s="954">
        <v>13</v>
      </c>
      <c r="Q29" s="894">
        <v>14</v>
      </c>
      <c r="R29" s="894">
        <v>15</v>
      </c>
      <c r="S29" s="894">
        <v>16</v>
      </c>
      <c r="T29" s="894">
        <v>17</v>
      </c>
      <c r="U29" s="894">
        <v>18</v>
      </c>
      <c r="V29" s="954">
        <v>19</v>
      </c>
      <c r="W29" s="954">
        <v>20</v>
      </c>
      <c r="X29" s="894">
        <v>21</v>
      </c>
      <c r="Y29" s="894">
        <v>22</v>
      </c>
      <c r="Z29" s="894">
        <v>23</v>
      </c>
      <c r="AA29" s="894">
        <v>24</v>
      </c>
      <c r="AB29" s="894">
        <v>25</v>
      </c>
      <c r="AC29" s="954">
        <v>26</v>
      </c>
      <c r="AD29" s="954">
        <v>27</v>
      </c>
      <c r="AE29" s="894">
        <v>28</v>
      </c>
      <c r="AF29" s="894">
        <v>29</v>
      </c>
      <c r="AG29" s="894">
        <v>30</v>
      </c>
      <c r="AH29" s="899"/>
    </row>
    <row r="30" spans="1:34">
      <c r="A30" s="1114">
        <v>4</v>
      </c>
      <c r="B30" s="908" t="s">
        <v>1609</v>
      </c>
      <c r="C30" s="1127">
        <v>42156</v>
      </c>
      <c r="D30" s="921" t="s">
        <v>1620</v>
      </c>
      <c r="E30" s="900"/>
      <c r="F30" s="900"/>
      <c r="G30" s="900"/>
      <c r="H30" s="900"/>
      <c r="I30" s="912"/>
      <c r="J30" s="912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08" t="s">
        <v>1622</v>
      </c>
      <c r="C31" s="1128"/>
      <c r="D31" s="900"/>
      <c r="E31" s="921" t="s">
        <v>1620</v>
      </c>
      <c r="F31" s="900"/>
      <c r="G31" s="900"/>
      <c r="H31" s="900"/>
      <c r="I31" s="912"/>
      <c r="J31" s="912"/>
      <c r="K31" s="912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08" t="s">
        <v>1623</v>
      </c>
      <c r="C32" s="1128"/>
      <c r="D32" s="900"/>
      <c r="E32" s="900"/>
      <c r="F32" s="900"/>
      <c r="G32" s="921" t="s">
        <v>1620</v>
      </c>
      <c r="H32" s="900"/>
      <c r="I32" s="900"/>
      <c r="J32" s="900"/>
      <c r="K32" s="912"/>
      <c r="L32" s="912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08" t="s">
        <v>1624</v>
      </c>
      <c r="C33" s="1128"/>
      <c r="D33" s="900"/>
      <c r="E33" s="900"/>
      <c r="F33" s="900"/>
      <c r="G33" s="912"/>
      <c r="H33" s="900"/>
      <c r="I33" s="900"/>
      <c r="J33" s="921" t="s">
        <v>1620</v>
      </c>
      <c r="K33" s="912"/>
      <c r="L33" s="912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08" t="s">
        <v>1625</v>
      </c>
      <c r="C34" s="1128"/>
      <c r="D34" s="912"/>
      <c r="E34" s="912"/>
      <c r="F34" s="912"/>
      <c r="G34" s="912"/>
      <c r="H34" s="900"/>
      <c r="I34" s="900"/>
      <c r="J34" s="900"/>
      <c r="K34" s="921" t="s">
        <v>1620</v>
      </c>
      <c r="L34" s="912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2"/>
      <c r="I35" s="912"/>
      <c r="J35" s="912"/>
      <c r="K35" s="912"/>
      <c r="L35" s="921" t="s">
        <v>1620</v>
      </c>
      <c r="M35" s="900"/>
      <c r="N35" s="900"/>
      <c r="O35" s="900"/>
      <c r="P35" s="912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2"/>
      <c r="I36" s="912"/>
      <c r="J36" s="912"/>
      <c r="K36" s="900"/>
      <c r="L36" s="912"/>
      <c r="M36" s="921" t="s">
        <v>1620</v>
      </c>
      <c r="N36" s="900"/>
      <c r="O36" s="900"/>
      <c r="P36" s="912"/>
      <c r="Q36" s="912"/>
      <c r="R36" s="912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00"/>
      <c r="L37" s="900"/>
      <c r="M37" s="912"/>
      <c r="N37" s="921" t="s">
        <v>1620</v>
      </c>
      <c r="O37" s="900"/>
      <c r="P37" s="900"/>
      <c r="Q37" s="900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00"/>
      <c r="L38" s="900"/>
      <c r="M38" s="900"/>
      <c r="N38" s="912"/>
      <c r="O38" s="900"/>
      <c r="P38" s="900"/>
      <c r="Q38" s="921" t="s">
        <v>1620</v>
      </c>
      <c r="R38" s="900"/>
      <c r="S38" s="912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  <c r="O39" s="900"/>
      <c r="P39" s="900"/>
      <c r="Q39" s="912"/>
      <c r="R39" s="921" t="s">
        <v>1620</v>
      </c>
      <c r="S39" s="900"/>
      <c r="T39" s="913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  <c r="O40" s="912"/>
      <c r="P40" s="912"/>
      <c r="Q40" s="912"/>
      <c r="R40" s="912"/>
      <c r="S40" s="912"/>
      <c r="T40" s="912"/>
      <c r="U40" s="921" t="s">
        <v>1620</v>
      </c>
      <c r="V40" s="900"/>
      <c r="W40" s="912"/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2"/>
      <c r="P41" s="912"/>
      <c r="Q41" s="912"/>
      <c r="R41" s="900"/>
      <c r="S41" s="912"/>
      <c r="T41" s="912"/>
      <c r="U41" s="912"/>
      <c r="V41" s="900"/>
      <c r="W41" s="912"/>
      <c r="X41" s="921" t="s">
        <v>1620</v>
      </c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2"/>
      <c r="P42" s="912"/>
      <c r="Q42" s="912"/>
      <c r="R42" s="900"/>
      <c r="S42" s="912"/>
      <c r="T42" s="912"/>
      <c r="U42" s="912"/>
      <c r="V42" s="912"/>
      <c r="W42" s="912"/>
      <c r="X42" s="912"/>
      <c r="Y42" s="912"/>
      <c r="Z42" s="921" t="s">
        <v>1620</v>
      </c>
      <c r="AA42" s="912"/>
      <c r="AB42" s="912"/>
      <c r="AC42" s="912"/>
      <c r="AD42" s="912"/>
      <c r="AE42" s="912"/>
      <c r="AF42" s="912"/>
      <c r="AG42" s="912"/>
      <c r="AH42" s="912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2"/>
      <c r="P43" s="912"/>
      <c r="Q43" s="912"/>
      <c r="R43" s="900"/>
      <c r="S43" s="912"/>
      <c r="T43" s="912"/>
      <c r="U43" s="912"/>
      <c r="V43" s="912"/>
      <c r="W43" s="912"/>
      <c r="X43" s="912"/>
      <c r="Y43" s="912"/>
      <c r="Z43" s="912"/>
      <c r="AA43" s="912"/>
      <c r="AB43" s="921" t="s">
        <v>1620</v>
      </c>
      <c r="AC43" s="912"/>
      <c r="AD43" s="912"/>
      <c r="AE43" s="912"/>
      <c r="AF43" s="912"/>
      <c r="AG43" s="912"/>
      <c r="AH43" s="912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2"/>
      <c r="P44" s="912"/>
      <c r="Q44" s="912"/>
      <c r="R44" s="900"/>
      <c r="S44" s="912"/>
      <c r="T44" s="912"/>
      <c r="U44" s="912"/>
      <c r="V44" s="912"/>
      <c r="W44" s="912"/>
      <c r="X44" s="912"/>
      <c r="Y44" s="912"/>
      <c r="Z44" s="912"/>
      <c r="AA44" s="912"/>
      <c r="AB44" s="912"/>
      <c r="AC44" s="912"/>
      <c r="AD44" s="912"/>
      <c r="AE44" s="921" t="s">
        <v>1620</v>
      </c>
      <c r="AF44" s="912"/>
      <c r="AG44" s="912"/>
      <c r="AH44" s="912"/>
    </row>
    <row r="45" spans="1:34">
      <c r="A45" s="1115"/>
      <c r="B45" s="908" t="s">
        <v>1646</v>
      </c>
      <c r="C45" s="1128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00"/>
      <c r="S45" s="912"/>
      <c r="T45" s="912"/>
      <c r="U45" s="912"/>
      <c r="V45" s="912"/>
      <c r="W45" s="912"/>
      <c r="X45" s="912"/>
      <c r="Y45" s="912"/>
      <c r="Z45" s="912"/>
      <c r="AA45" s="912"/>
      <c r="AB45" s="912"/>
      <c r="AC45" s="912"/>
      <c r="AD45" s="912"/>
      <c r="AE45" s="912"/>
      <c r="AF45" s="921" t="s">
        <v>1620</v>
      </c>
      <c r="AG45" s="912"/>
      <c r="AH45" s="912"/>
    </row>
    <row r="46" spans="1:34">
      <c r="A46" s="1116"/>
      <c r="B46" s="908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2"/>
      <c r="U46" s="912"/>
      <c r="V46" s="912"/>
      <c r="W46" s="912"/>
      <c r="X46" s="912"/>
      <c r="Y46" s="912"/>
      <c r="Z46" s="912"/>
      <c r="AA46" s="912"/>
      <c r="AB46" s="912"/>
      <c r="AC46" s="912"/>
      <c r="AD46" s="912"/>
      <c r="AE46" s="912"/>
      <c r="AF46" s="912"/>
      <c r="AG46" s="921" t="s">
        <v>1620</v>
      </c>
      <c r="AH46" s="912"/>
    </row>
    <row r="47" spans="1:34" ht="12" customHeight="1">
      <c r="B47" s="1286" t="s">
        <v>1678</v>
      </c>
      <c r="C47" s="1286"/>
      <c r="D47" s="1286"/>
      <c r="E47" s="1286"/>
      <c r="F47" s="1286"/>
      <c r="G47" s="1286"/>
      <c r="H47" s="1286"/>
      <c r="I47" s="1286"/>
      <c r="J47" s="1286"/>
      <c r="K47" s="1286"/>
      <c r="L47" s="1286"/>
      <c r="M47" s="1286"/>
      <c r="N47" s="1286"/>
      <c r="O47" s="1286"/>
      <c r="P47" s="1286"/>
      <c r="Q47" s="1286"/>
      <c r="R47" s="1286"/>
      <c r="S47" s="1286"/>
      <c r="T47" s="1286"/>
      <c r="U47" s="1286"/>
      <c r="V47" s="1286"/>
      <c r="W47" s="1286"/>
      <c r="X47" s="1286"/>
      <c r="Y47" s="1286"/>
      <c r="Z47" s="1286"/>
      <c r="AA47" s="1286"/>
      <c r="AB47" s="1286"/>
      <c r="AC47" s="1286"/>
      <c r="AD47" s="1286"/>
      <c r="AE47" s="1286"/>
      <c r="AF47" s="1286"/>
      <c r="AG47" s="1286"/>
      <c r="AH47" s="1286"/>
    </row>
    <row r="48" spans="1:34" ht="21" customHeight="1">
      <c r="B48" s="920"/>
      <c r="C48" s="920"/>
      <c r="D48" s="920"/>
      <c r="E48" s="920"/>
      <c r="F48" s="920"/>
      <c r="G48" s="920"/>
      <c r="H48" s="920"/>
      <c r="I48" s="920"/>
      <c r="J48" s="920"/>
      <c r="K48" s="920"/>
      <c r="L48" s="920"/>
      <c r="M48" s="920"/>
      <c r="N48" s="920"/>
      <c r="O48" s="920"/>
      <c r="P48" s="920"/>
      <c r="Q48" s="920"/>
      <c r="R48" s="920"/>
      <c r="S48" s="920"/>
      <c r="T48" s="920"/>
      <c r="U48" s="920"/>
      <c r="V48" s="920"/>
      <c r="W48" s="920"/>
      <c r="X48" s="920"/>
      <c r="Y48" s="920"/>
      <c r="Z48" s="920"/>
      <c r="AA48" s="920"/>
      <c r="AB48" s="920"/>
      <c r="AC48" s="920"/>
      <c r="AD48" s="920"/>
      <c r="AE48" s="920"/>
      <c r="AF48" s="920"/>
      <c r="AG48" s="920"/>
      <c r="AH48" s="920"/>
    </row>
    <row r="49" spans="1:38" ht="21" customHeight="1">
      <c r="B49" s="920"/>
      <c r="C49" s="920"/>
      <c r="D49" s="920"/>
      <c r="E49" s="920"/>
      <c r="F49" s="920"/>
      <c r="G49" s="920"/>
      <c r="H49" s="920"/>
      <c r="I49" s="920"/>
      <c r="J49" s="920"/>
      <c r="K49" s="920"/>
      <c r="L49" s="920"/>
      <c r="M49" s="920"/>
      <c r="N49" s="920"/>
      <c r="O49" s="920"/>
      <c r="P49" s="920"/>
      <c r="Q49" s="920"/>
      <c r="R49" s="920"/>
      <c r="S49" s="920"/>
      <c r="T49" s="920"/>
      <c r="U49" s="920"/>
      <c r="V49" s="920"/>
      <c r="W49" s="920"/>
      <c r="X49" s="920"/>
      <c r="Y49" s="920"/>
      <c r="Z49" s="920"/>
      <c r="AA49" s="920"/>
      <c r="AB49" s="920"/>
      <c r="AC49" s="920"/>
      <c r="AD49" s="920"/>
      <c r="AE49" s="920"/>
      <c r="AF49" s="920"/>
      <c r="AG49" s="920"/>
      <c r="AH49" s="920"/>
    </row>
    <row r="50" spans="1:38" ht="15.75">
      <c r="A50" s="1117" t="s">
        <v>3</v>
      </c>
      <c r="B50" s="1117"/>
      <c r="C50" s="1117"/>
      <c r="D50" s="1117"/>
      <c r="E50" s="1117"/>
      <c r="F50" s="1117"/>
      <c r="G50" s="1117"/>
      <c r="H50" s="1117"/>
      <c r="I50" s="1117"/>
      <c r="J50" s="1117"/>
      <c r="K50" s="1117"/>
      <c r="L50" s="1117"/>
      <c r="M50" s="1117"/>
      <c r="N50" s="1117"/>
      <c r="O50" s="1117"/>
      <c r="P50" s="1117"/>
      <c r="Q50" s="1117"/>
      <c r="R50" s="1117"/>
      <c r="S50" s="1117"/>
      <c r="T50" s="1117"/>
      <c r="U50" s="1117"/>
      <c r="V50" s="1117"/>
      <c r="W50" s="1117"/>
      <c r="X50" s="1117"/>
      <c r="Y50" s="1117"/>
      <c r="Z50" s="1117"/>
      <c r="AA50" s="1117"/>
      <c r="AB50" s="1117"/>
      <c r="AC50" s="1117"/>
      <c r="AD50" s="1117"/>
      <c r="AE50" s="1117"/>
      <c r="AF50" s="1117"/>
      <c r="AG50" s="1117"/>
      <c r="AH50" s="1117"/>
    </row>
    <row r="51" spans="1:38" ht="13.5" customHeight="1">
      <c r="A51" s="1117" t="s">
        <v>1586</v>
      </c>
      <c r="B51" s="1117"/>
      <c r="C51" s="1117"/>
      <c r="D51" s="1117"/>
      <c r="E51" s="1117"/>
      <c r="F51" s="1117"/>
      <c r="G51" s="1117"/>
      <c r="H51" s="1117"/>
      <c r="I51" s="1117"/>
      <c r="J51" s="1117"/>
      <c r="K51" s="1117"/>
      <c r="L51" s="1117"/>
      <c r="M51" s="1117"/>
      <c r="N51" s="1117"/>
      <c r="O51" s="1117"/>
      <c r="P51" s="1117"/>
      <c r="Q51" s="1117"/>
      <c r="R51" s="1117"/>
      <c r="S51" s="1117"/>
      <c r="T51" s="1117"/>
      <c r="U51" s="1117"/>
      <c r="V51" s="1117"/>
      <c r="W51" s="1117"/>
      <c r="X51" s="1117"/>
      <c r="Y51" s="1117"/>
      <c r="Z51" s="1117"/>
      <c r="AA51" s="1117"/>
      <c r="AB51" s="1117"/>
      <c r="AC51" s="1117"/>
      <c r="AD51" s="1117"/>
      <c r="AE51" s="1117"/>
      <c r="AF51" s="1117"/>
      <c r="AG51" s="1117"/>
      <c r="AH51" s="1117"/>
    </row>
    <row r="52" spans="1:38" ht="18">
      <c r="A52" s="1118" t="s">
        <v>1666</v>
      </c>
      <c r="B52" s="1118"/>
      <c r="C52" s="1118"/>
      <c r="D52" s="1118"/>
      <c r="E52" s="1118"/>
      <c r="F52" s="1118"/>
      <c r="G52" s="1118"/>
      <c r="H52" s="1118"/>
      <c r="I52" s="1118"/>
      <c r="J52" s="1118"/>
      <c r="K52" s="1118"/>
      <c r="L52" s="1118"/>
      <c r="M52" s="1118"/>
      <c r="N52" s="1118"/>
      <c r="O52" s="1118"/>
      <c r="P52" s="1118"/>
      <c r="Q52" s="1118"/>
      <c r="R52" s="1118"/>
      <c r="S52" s="1118"/>
      <c r="T52" s="1118"/>
      <c r="U52" s="1118"/>
      <c r="V52" s="1118"/>
      <c r="W52" s="1118"/>
      <c r="X52" s="1118"/>
      <c r="Y52" s="1118"/>
      <c r="Z52" s="1118"/>
      <c r="AA52" s="1118"/>
      <c r="AB52" s="1118"/>
      <c r="AC52" s="1118"/>
      <c r="AD52" s="1118"/>
      <c r="AE52" s="1118"/>
      <c r="AF52" s="1118"/>
      <c r="AG52" s="1118"/>
      <c r="AH52" s="1118"/>
    </row>
    <row r="53" spans="1:38" ht="18">
      <c r="A53" s="1118" t="s">
        <v>1587</v>
      </c>
      <c r="B53" s="1118"/>
      <c r="C53" s="1118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18"/>
      <c r="O53" s="1118"/>
      <c r="P53" s="1118"/>
      <c r="Q53" s="1118"/>
      <c r="R53" s="1118"/>
      <c r="S53" s="1118"/>
      <c r="T53" s="1118"/>
      <c r="U53" s="1118"/>
      <c r="V53" s="1118"/>
      <c r="W53" s="1118"/>
      <c r="X53" s="1118"/>
      <c r="Y53" s="1118"/>
      <c r="Z53" s="1118"/>
      <c r="AA53" s="1118"/>
      <c r="AB53" s="1118"/>
      <c r="AC53" s="1118"/>
      <c r="AD53" s="1118"/>
      <c r="AE53" s="1118"/>
      <c r="AF53" s="1118"/>
      <c r="AG53" s="1118"/>
      <c r="AH53" s="1118"/>
    </row>
    <row r="54" spans="1:38" ht="18">
      <c r="A54" s="1118" t="s">
        <v>1667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8" ht="14.25" customHeight="1">
      <c r="A55" s="922" t="s">
        <v>1608</v>
      </c>
      <c r="B55" s="923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  <c r="AC55" s="79"/>
      <c r="AD55" s="79"/>
      <c r="AE55" s="79"/>
      <c r="AF55" s="79"/>
      <c r="AG55" s="79"/>
      <c r="AH55" s="79"/>
    </row>
    <row r="56" spans="1:38" s="966" customFormat="1" ht="18">
      <c r="A56" s="967" t="s">
        <v>1679</v>
      </c>
      <c r="B56" s="965"/>
      <c r="C56" s="965"/>
      <c r="D56" s="965"/>
      <c r="E56" s="965"/>
      <c r="F56" s="965"/>
      <c r="G56" s="965"/>
      <c r="H56" s="965"/>
      <c r="I56" s="965"/>
      <c r="J56" s="965"/>
      <c r="K56" s="965"/>
      <c r="L56" s="965"/>
      <c r="M56" s="965"/>
      <c r="N56" s="965"/>
      <c r="O56" s="965"/>
      <c r="P56" s="965"/>
      <c r="Q56" s="965"/>
      <c r="R56" s="965"/>
      <c r="S56" s="965"/>
      <c r="T56" s="965"/>
      <c r="U56" s="965"/>
      <c r="V56" s="965"/>
      <c r="W56" s="965"/>
      <c r="X56" s="965"/>
      <c r="Y56" s="965"/>
      <c r="Z56" s="965"/>
      <c r="AA56" s="965"/>
      <c r="AB56" s="965"/>
      <c r="AC56" s="965"/>
      <c r="AD56" s="965"/>
      <c r="AE56" s="965"/>
      <c r="AF56" s="965"/>
      <c r="AG56" s="965"/>
      <c r="AH56" s="965"/>
    </row>
    <row r="57" spans="1:38">
      <c r="A57" s="1290" t="s">
        <v>129</v>
      </c>
      <c r="B57" s="1290" t="s">
        <v>1610</v>
      </c>
      <c r="C57" s="927" t="s">
        <v>1618</v>
      </c>
      <c r="D57" s="1283" t="s">
        <v>1619</v>
      </c>
      <c r="E57" s="1284"/>
      <c r="F57" s="1284"/>
      <c r="G57" s="1284"/>
      <c r="H57" s="1284"/>
      <c r="I57" s="1284"/>
      <c r="J57" s="1284"/>
      <c r="K57" s="1284"/>
      <c r="L57" s="1284"/>
      <c r="M57" s="1284"/>
      <c r="N57" s="1284"/>
      <c r="O57" s="1284"/>
      <c r="P57" s="1284"/>
      <c r="Q57" s="1284"/>
      <c r="R57" s="1284"/>
      <c r="S57" s="1284"/>
      <c r="T57" s="1284"/>
      <c r="U57" s="1284"/>
      <c r="V57" s="1284"/>
      <c r="W57" s="1284"/>
      <c r="X57" s="1284"/>
      <c r="Y57" s="1284"/>
      <c r="Z57" s="1284"/>
      <c r="AA57" s="1284"/>
      <c r="AB57" s="1284"/>
      <c r="AC57" s="1284"/>
      <c r="AD57" s="1284"/>
      <c r="AE57" s="1284"/>
      <c r="AF57" s="1284"/>
      <c r="AG57" s="1284"/>
      <c r="AH57" s="1285"/>
    </row>
    <row r="58" spans="1:38" ht="15" customHeight="1">
      <c r="A58" s="1290"/>
      <c r="B58" s="1290"/>
      <c r="C58" s="1139">
        <v>42125</v>
      </c>
      <c r="D58" s="954" t="s">
        <v>1616</v>
      </c>
      <c r="E58" s="954" t="s">
        <v>1617</v>
      </c>
      <c r="F58" s="960" t="s">
        <v>1611</v>
      </c>
      <c r="G58" s="926" t="s">
        <v>1612</v>
      </c>
      <c r="H58" s="926" t="s">
        <v>1613</v>
      </c>
      <c r="I58" s="926" t="s">
        <v>1614</v>
      </c>
      <c r="J58" s="926" t="s">
        <v>1615</v>
      </c>
      <c r="K58" s="960" t="s">
        <v>1616</v>
      </c>
      <c r="L58" s="960" t="s">
        <v>1617</v>
      </c>
      <c r="M58" s="926" t="s">
        <v>1611</v>
      </c>
      <c r="N58" s="926" t="s">
        <v>1612</v>
      </c>
      <c r="O58" s="926" t="s">
        <v>1613</v>
      </c>
      <c r="P58" s="926" t="s">
        <v>1614</v>
      </c>
      <c r="Q58" s="926" t="s">
        <v>1615</v>
      </c>
      <c r="R58" s="960" t="s">
        <v>1616</v>
      </c>
      <c r="S58" s="960" t="s">
        <v>1617</v>
      </c>
      <c r="T58" s="926" t="s">
        <v>1611</v>
      </c>
      <c r="U58" s="926" t="s">
        <v>1612</v>
      </c>
      <c r="V58" s="926" t="s">
        <v>1613</v>
      </c>
      <c r="W58" s="926" t="s">
        <v>1614</v>
      </c>
      <c r="X58" s="926" t="s">
        <v>1615</v>
      </c>
      <c r="Y58" s="960" t="s">
        <v>1616</v>
      </c>
      <c r="Z58" s="960" t="s">
        <v>1617</v>
      </c>
      <c r="AA58" s="926" t="s">
        <v>1611</v>
      </c>
      <c r="AB58" s="926" t="s">
        <v>1612</v>
      </c>
      <c r="AC58" s="926" t="s">
        <v>1613</v>
      </c>
      <c r="AD58" s="926" t="s">
        <v>1614</v>
      </c>
      <c r="AE58" s="926" t="s">
        <v>1615</v>
      </c>
      <c r="AF58" s="960" t="s">
        <v>1616</v>
      </c>
      <c r="AG58" s="960" t="s">
        <v>1617</v>
      </c>
      <c r="AH58" s="926" t="s">
        <v>1611</v>
      </c>
      <c r="AI58" s="893"/>
      <c r="AJ58" s="893"/>
      <c r="AK58" s="893"/>
      <c r="AL58" s="893"/>
    </row>
    <row r="59" spans="1:38" ht="15" customHeight="1">
      <c r="A59" s="1290"/>
      <c r="B59" s="1290"/>
      <c r="C59" s="1139"/>
      <c r="D59" s="954">
        <v>1</v>
      </c>
      <c r="E59" s="954">
        <v>2</v>
      </c>
      <c r="F59" s="954">
        <v>3</v>
      </c>
      <c r="G59" s="894">
        <v>4</v>
      </c>
      <c r="H59" s="894">
        <v>5</v>
      </c>
      <c r="I59" s="894">
        <v>6</v>
      </c>
      <c r="J59" s="894">
        <v>7</v>
      </c>
      <c r="K59" s="954">
        <v>8</v>
      </c>
      <c r="L59" s="954">
        <v>9</v>
      </c>
      <c r="M59" s="894">
        <v>10</v>
      </c>
      <c r="N59" s="894">
        <v>11</v>
      </c>
      <c r="O59" s="894">
        <v>12</v>
      </c>
      <c r="P59" s="894">
        <v>13</v>
      </c>
      <c r="Q59" s="894">
        <v>14</v>
      </c>
      <c r="R59" s="954">
        <v>15</v>
      </c>
      <c r="S59" s="954">
        <v>16</v>
      </c>
      <c r="T59" s="894">
        <v>17</v>
      </c>
      <c r="U59" s="894">
        <v>18</v>
      </c>
      <c r="V59" s="894">
        <v>19</v>
      </c>
      <c r="W59" s="894">
        <v>20</v>
      </c>
      <c r="X59" s="894">
        <v>21</v>
      </c>
      <c r="Y59" s="954">
        <v>22</v>
      </c>
      <c r="Z59" s="954">
        <v>23</v>
      </c>
      <c r="AA59" s="894">
        <v>24</v>
      </c>
      <c r="AB59" s="894">
        <v>25</v>
      </c>
      <c r="AC59" s="894">
        <v>26</v>
      </c>
      <c r="AD59" s="894">
        <v>27</v>
      </c>
      <c r="AE59" s="894">
        <v>28</v>
      </c>
      <c r="AF59" s="954">
        <v>29</v>
      </c>
      <c r="AG59" s="954">
        <v>30</v>
      </c>
      <c r="AH59" s="894">
        <v>31</v>
      </c>
      <c r="AI59" s="893"/>
      <c r="AJ59" s="893"/>
      <c r="AK59" s="893"/>
      <c r="AL59" s="893"/>
    </row>
    <row r="60" spans="1:38">
      <c r="A60" s="1136">
        <v>3</v>
      </c>
      <c r="B60" s="908" t="s">
        <v>1609</v>
      </c>
      <c r="C60" s="1127">
        <v>42125</v>
      </c>
      <c r="D60" s="916"/>
      <c r="E60" s="917"/>
      <c r="F60" s="917"/>
      <c r="G60" s="921" t="s">
        <v>1620</v>
      </c>
      <c r="H60" s="919"/>
      <c r="I60" s="919"/>
      <c r="J60" s="919"/>
      <c r="K60" s="919"/>
      <c r="L60" s="919"/>
      <c r="M60" s="919"/>
      <c r="N60" s="919"/>
      <c r="O60" s="919"/>
      <c r="P60" s="919"/>
      <c r="Q60" s="919"/>
      <c r="R60" s="919"/>
      <c r="S60" s="919"/>
      <c r="T60" s="919"/>
      <c r="U60" s="919"/>
      <c r="V60" s="919"/>
      <c r="W60" s="919"/>
      <c r="X60" s="919"/>
      <c r="Y60" s="919"/>
      <c r="Z60" s="919"/>
      <c r="AA60" s="919"/>
      <c r="AB60" s="919"/>
      <c r="AC60" s="919"/>
      <c r="AD60" s="919"/>
      <c r="AE60" s="919"/>
      <c r="AF60" s="917"/>
      <c r="AG60" s="917"/>
      <c r="AH60" s="917"/>
    </row>
    <row r="61" spans="1:38">
      <c r="A61" s="1136"/>
      <c r="B61" s="908" t="s">
        <v>1622</v>
      </c>
      <c r="C61" s="1137"/>
      <c r="D61" s="916"/>
      <c r="E61" s="917"/>
      <c r="F61" s="917"/>
      <c r="G61" s="919"/>
      <c r="H61" s="921" t="s">
        <v>1620</v>
      </c>
      <c r="I61" s="919"/>
      <c r="J61" s="919"/>
      <c r="K61" s="919"/>
      <c r="L61" s="919"/>
      <c r="M61" s="919"/>
      <c r="N61" s="919"/>
      <c r="O61" s="919"/>
      <c r="P61" s="919"/>
      <c r="Q61" s="919"/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/>
      <c r="AD61" s="919"/>
      <c r="AE61" s="919"/>
      <c r="AF61" s="917"/>
      <c r="AG61" s="917"/>
      <c r="AH61" s="917"/>
    </row>
    <row r="62" spans="1:38">
      <c r="A62" s="1136"/>
      <c r="B62" s="908" t="s">
        <v>1623</v>
      </c>
      <c r="C62" s="1137"/>
      <c r="D62" s="916"/>
      <c r="E62" s="917"/>
      <c r="F62" s="917"/>
      <c r="G62" s="919"/>
      <c r="H62" s="919"/>
      <c r="I62" s="921" t="s">
        <v>1620</v>
      </c>
      <c r="J62" s="919"/>
      <c r="K62" s="919"/>
      <c r="L62" s="919"/>
      <c r="M62" s="919"/>
      <c r="N62" s="919"/>
      <c r="O62" s="919"/>
      <c r="P62" s="919"/>
      <c r="Q62" s="919"/>
      <c r="R62" s="919"/>
      <c r="S62" s="919"/>
      <c r="T62" s="919"/>
      <c r="U62" s="919"/>
      <c r="V62" s="919"/>
      <c r="W62" s="919"/>
      <c r="X62" s="919"/>
      <c r="Y62" s="919"/>
      <c r="Z62" s="919"/>
      <c r="AA62" s="919"/>
      <c r="AB62" s="919"/>
      <c r="AC62" s="919"/>
      <c r="AD62" s="919"/>
      <c r="AE62" s="919"/>
      <c r="AF62" s="917"/>
      <c r="AG62" s="917"/>
      <c r="AH62" s="917"/>
      <c r="AI62" s="661"/>
      <c r="AJ62" s="661"/>
      <c r="AK62" s="661"/>
      <c r="AL62" s="661"/>
    </row>
    <row r="63" spans="1:38">
      <c r="A63" s="1136"/>
      <c r="B63" s="908" t="s">
        <v>1624</v>
      </c>
      <c r="C63" s="1137"/>
      <c r="D63" s="916"/>
      <c r="E63" s="917"/>
      <c r="F63" s="917"/>
      <c r="G63" s="919"/>
      <c r="H63" s="919"/>
      <c r="I63" s="919"/>
      <c r="J63" s="921" t="s">
        <v>1620</v>
      </c>
      <c r="K63" s="919"/>
      <c r="L63" s="919"/>
      <c r="M63" s="919"/>
      <c r="N63" s="919"/>
      <c r="O63" s="919"/>
      <c r="P63" s="919"/>
      <c r="Q63" s="919"/>
      <c r="R63" s="919"/>
      <c r="S63" s="919"/>
      <c r="T63" s="919"/>
      <c r="U63" s="919"/>
      <c r="V63" s="919"/>
      <c r="W63" s="919"/>
      <c r="X63" s="919"/>
      <c r="Y63" s="919"/>
      <c r="Z63" s="919"/>
      <c r="AA63" s="919"/>
      <c r="AB63" s="919"/>
      <c r="AC63" s="919"/>
      <c r="AD63" s="919"/>
      <c r="AE63" s="919"/>
      <c r="AF63" s="917"/>
      <c r="AG63" s="917"/>
      <c r="AH63" s="917"/>
      <c r="AI63" s="661"/>
      <c r="AJ63" s="661"/>
      <c r="AK63" s="661"/>
      <c r="AL63" s="661"/>
    </row>
    <row r="64" spans="1:38">
      <c r="A64" s="1136"/>
      <c r="B64" s="908" t="s">
        <v>1625</v>
      </c>
      <c r="C64" s="1137"/>
      <c r="D64" s="916"/>
      <c r="E64" s="917"/>
      <c r="F64" s="918"/>
      <c r="G64" s="918"/>
      <c r="H64" s="918"/>
      <c r="I64" s="918"/>
      <c r="J64" s="919"/>
      <c r="K64" s="919"/>
      <c r="L64" s="919"/>
      <c r="M64" s="921" t="s">
        <v>1620</v>
      </c>
      <c r="N64" s="919"/>
      <c r="O64" s="919"/>
      <c r="P64" s="919"/>
      <c r="Q64" s="919"/>
      <c r="R64" s="919"/>
      <c r="S64" s="919"/>
      <c r="T64" s="919"/>
      <c r="U64" s="919"/>
      <c r="V64" s="919"/>
      <c r="W64" s="919"/>
      <c r="X64" s="919"/>
      <c r="Y64" s="919"/>
      <c r="Z64" s="919"/>
      <c r="AA64" s="919"/>
      <c r="AB64" s="919"/>
      <c r="AC64" s="919"/>
      <c r="AD64" s="919"/>
      <c r="AE64" s="919"/>
      <c r="AF64" s="917"/>
      <c r="AG64" s="917"/>
      <c r="AH64" s="917"/>
      <c r="AI64" s="661"/>
      <c r="AJ64" s="661"/>
      <c r="AK64" s="661"/>
      <c r="AL64" s="661"/>
    </row>
    <row r="65" spans="1:34">
      <c r="A65" s="1136"/>
      <c r="B65" s="908" t="s">
        <v>1626</v>
      </c>
      <c r="C65" s="1137"/>
      <c r="D65" s="916"/>
      <c r="E65" s="917"/>
      <c r="F65" s="917"/>
      <c r="G65" s="919"/>
      <c r="H65" s="919"/>
      <c r="I65" s="918"/>
      <c r="J65" s="919"/>
      <c r="K65" s="919"/>
      <c r="L65" s="919"/>
      <c r="M65" s="919"/>
      <c r="N65" s="921" t="s">
        <v>1620</v>
      </c>
      <c r="O65" s="919"/>
      <c r="P65" s="919"/>
      <c r="Q65" s="919"/>
      <c r="R65" s="919"/>
      <c r="S65" s="919"/>
      <c r="T65" s="919"/>
      <c r="U65" s="919"/>
      <c r="V65" s="919"/>
      <c r="W65" s="919"/>
      <c r="X65" s="919"/>
      <c r="Y65" s="919"/>
      <c r="Z65" s="919"/>
      <c r="AA65" s="919"/>
      <c r="AB65" s="919"/>
      <c r="AC65" s="919"/>
      <c r="AD65" s="919"/>
      <c r="AE65" s="919"/>
      <c r="AF65" s="917"/>
      <c r="AG65" s="917"/>
      <c r="AH65" s="917"/>
    </row>
    <row r="66" spans="1:34">
      <c r="A66" s="1136"/>
      <c r="B66" s="908" t="s">
        <v>1627</v>
      </c>
      <c r="C66" s="1137"/>
      <c r="D66" s="918"/>
      <c r="E66" s="918"/>
      <c r="F66" s="918"/>
      <c r="G66" s="918"/>
      <c r="H66" s="918"/>
      <c r="I66" s="918"/>
      <c r="J66" s="919"/>
      <c r="K66" s="918"/>
      <c r="L66" s="919"/>
      <c r="M66" s="919"/>
      <c r="N66" s="919"/>
      <c r="O66" s="921" t="s">
        <v>1620</v>
      </c>
      <c r="P66" s="919"/>
      <c r="Q66" s="919"/>
      <c r="R66" s="918"/>
      <c r="S66" s="918"/>
      <c r="T66" s="918"/>
      <c r="U66" s="918"/>
      <c r="V66" s="918"/>
      <c r="W66" s="918"/>
      <c r="X66" s="918"/>
      <c r="Y66" s="918"/>
      <c r="Z66" s="918"/>
      <c r="AA66" s="918"/>
      <c r="AB66" s="918"/>
      <c r="AC66" s="918"/>
      <c r="AD66" s="918"/>
      <c r="AE66" s="918"/>
      <c r="AF66" s="918"/>
      <c r="AG66" s="918"/>
      <c r="AH66" s="918"/>
    </row>
    <row r="67" spans="1:34">
      <c r="A67" s="1136"/>
      <c r="B67" s="908" t="s">
        <v>1628</v>
      </c>
      <c r="C67" s="1137"/>
      <c r="D67" s="919"/>
      <c r="E67" s="919"/>
      <c r="F67" s="919"/>
      <c r="G67" s="919"/>
      <c r="H67" s="919"/>
      <c r="I67" s="919"/>
      <c r="J67" s="919"/>
      <c r="K67" s="919"/>
      <c r="L67" s="919"/>
      <c r="M67" s="919"/>
      <c r="N67" s="919"/>
      <c r="O67" s="919"/>
      <c r="P67" s="921" t="s">
        <v>1620</v>
      </c>
      <c r="Q67" s="919"/>
      <c r="R67" s="919"/>
      <c r="S67" s="919"/>
      <c r="T67" s="919"/>
      <c r="U67" s="919"/>
      <c r="V67" s="919"/>
      <c r="W67" s="919"/>
      <c r="X67" s="919"/>
      <c r="Y67" s="919"/>
      <c r="Z67" s="919"/>
      <c r="AA67" s="919"/>
      <c r="AB67" s="919"/>
      <c r="AC67" s="919"/>
      <c r="AD67" s="919"/>
      <c r="AE67" s="919"/>
      <c r="AF67" s="919"/>
      <c r="AG67" s="919"/>
      <c r="AH67" s="919"/>
    </row>
    <row r="68" spans="1:34">
      <c r="A68" s="1136"/>
      <c r="B68" s="908" t="s">
        <v>1629</v>
      </c>
      <c r="C68" s="1137"/>
      <c r="D68" s="918"/>
      <c r="E68" s="918"/>
      <c r="F68" s="918"/>
      <c r="G68" s="918"/>
      <c r="H68" s="918"/>
      <c r="I68" s="918"/>
      <c r="J68" s="918"/>
      <c r="K68" s="918"/>
      <c r="L68" s="918"/>
      <c r="M68" s="919"/>
      <c r="N68" s="919"/>
      <c r="O68" s="919"/>
      <c r="P68" s="919"/>
      <c r="Q68" s="921" t="s">
        <v>1620</v>
      </c>
      <c r="R68" s="918"/>
      <c r="S68" s="918"/>
      <c r="T68" s="918"/>
      <c r="U68" s="918"/>
      <c r="V68" s="918"/>
      <c r="W68" s="918"/>
      <c r="X68" s="918"/>
      <c r="Y68" s="918"/>
      <c r="Z68" s="918"/>
      <c r="AA68" s="918"/>
      <c r="AB68" s="918"/>
      <c r="AC68" s="918"/>
      <c r="AD68" s="918"/>
      <c r="AE68" s="918"/>
      <c r="AF68" s="918"/>
      <c r="AG68" s="918"/>
      <c r="AH68" s="918"/>
    </row>
    <row r="69" spans="1:34">
      <c r="A69" s="1136"/>
      <c r="B69" s="908" t="s">
        <v>1630</v>
      </c>
      <c r="C69" s="1137"/>
      <c r="D69" s="918"/>
      <c r="E69" s="918"/>
      <c r="F69" s="918"/>
      <c r="G69" s="918"/>
      <c r="H69" s="918"/>
      <c r="I69" s="918"/>
      <c r="J69" s="918"/>
      <c r="K69" s="918"/>
      <c r="L69" s="918"/>
      <c r="M69" s="918"/>
      <c r="N69" s="918"/>
      <c r="O69" s="918"/>
      <c r="P69" s="918"/>
      <c r="Q69" s="919"/>
      <c r="R69" s="918"/>
      <c r="S69" s="918"/>
      <c r="T69" s="921" t="s">
        <v>1620</v>
      </c>
      <c r="U69" s="918"/>
      <c r="V69" s="918"/>
      <c r="W69" s="918"/>
      <c r="X69" s="918"/>
      <c r="Y69" s="918"/>
      <c r="Z69" s="918"/>
      <c r="AA69" s="918"/>
      <c r="AB69" s="918"/>
      <c r="AC69" s="918"/>
      <c r="AD69" s="918"/>
      <c r="AE69" s="918"/>
      <c r="AF69" s="918"/>
      <c r="AG69" s="918"/>
      <c r="AH69" s="918"/>
    </row>
    <row r="70" spans="1:34">
      <c r="A70" s="1136"/>
      <c r="B70" s="908" t="s">
        <v>1631</v>
      </c>
      <c r="C70" s="1137"/>
      <c r="D70" s="918"/>
      <c r="E70" s="918"/>
      <c r="F70" s="918"/>
      <c r="G70" s="918"/>
      <c r="H70" s="918"/>
      <c r="I70" s="918"/>
      <c r="J70" s="918"/>
      <c r="K70" s="918"/>
      <c r="L70" s="918"/>
      <c r="M70" s="919"/>
      <c r="N70" s="919"/>
      <c r="O70" s="919"/>
      <c r="P70" s="918"/>
      <c r="Q70" s="919"/>
      <c r="R70" s="918"/>
      <c r="S70" s="918"/>
      <c r="T70" s="918"/>
      <c r="U70" s="921" t="s">
        <v>1620</v>
      </c>
      <c r="V70" s="919"/>
      <c r="W70" s="918"/>
      <c r="X70" s="918"/>
      <c r="Y70" s="918"/>
      <c r="Z70" s="918"/>
      <c r="AA70" s="918"/>
      <c r="AB70" s="918"/>
      <c r="AC70" s="918"/>
      <c r="AD70" s="918"/>
      <c r="AE70" s="918"/>
      <c r="AF70" s="918"/>
      <c r="AG70" s="918"/>
      <c r="AH70" s="918"/>
    </row>
    <row r="71" spans="1:34">
      <c r="A71" s="1136"/>
      <c r="B71" s="908" t="s">
        <v>1632</v>
      </c>
      <c r="C71" s="1137"/>
      <c r="D71" s="919"/>
      <c r="E71" s="919"/>
      <c r="F71" s="919"/>
      <c r="G71" s="919"/>
      <c r="H71" s="919"/>
      <c r="I71" s="919"/>
      <c r="J71" s="919"/>
      <c r="K71" s="919"/>
      <c r="L71" s="919"/>
      <c r="M71" s="918"/>
      <c r="N71" s="918"/>
      <c r="O71" s="918"/>
      <c r="P71" s="918"/>
      <c r="Q71" s="919"/>
      <c r="R71" s="919"/>
      <c r="S71" s="918"/>
      <c r="T71" s="919"/>
      <c r="U71" s="919"/>
      <c r="V71" s="921" t="s">
        <v>1620</v>
      </c>
      <c r="W71" s="919"/>
      <c r="X71" s="919"/>
      <c r="Y71" s="919"/>
      <c r="Z71" s="919"/>
      <c r="AA71" s="919"/>
      <c r="AB71" s="919"/>
      <c r="AC71" s="919"/>
      <c r="AD71" s="919"/>
      <c r="AE71" s="919"/>
      <c r="AF71" s="919"/>
      <c r="AG71" s="919"/>
      <c r="AH71" s="919"/>
    </row>
    <row r="72" spans="1:34">
      <c r="A72" s="1136"/>
      <c r="B72" s="908" t="s">
        <v>1633</v>
      </c>
      <c r="C72" s="1137"/>
      <c r="D72" s="919"/>
      <c r="E72" s="919"/>
      <c r="F72" s="919"/>
      <c r="G72" s="919"/>
      <c r="H72" s="919"/>
      <c r="I72" s="919"/>
      <c r="J72" s="919"/>
      <c r="K72" s="919"/>
      <c r="L72" s="919"/>
      <c r="M72" s="918"/>
      <c r="N72" s="918"/>
      <c r="O72" s="918"/>
      <c r="P72" s="918"/>
      <c r="Q72" s="919"/>
      <c r="R72" s="919"/>
      <c r="S72" s="918"/>
      <c r="T72" s="919"/>
      <c r="U72" s="919"/>
      <c r="V72" s="919"/>
      <c r="W72" s="921" t="s">
        <v>1620</v>
      </c>
      <c r="X72" s="919"/>
      <c r="Y72" s="919"/>
      <c r="Z72" s="919"/>
      <c r="AA72" s="919"/>
      <c r="AB72" s="919"/>
      <c r="AC72" s="919"/>
      <c r="AD72" s="919"/>
      <c r="AE72" s="919"/>
      <c r="AF72" s="919"/>
      <c r="AG72" s="919"/>
      <c r="AH72" s="919"/>
    </row>
    <row r="73" spans="1:34">
      <c r="A73" s="1136"/>
      <c r="B73" s="908" t="s">
        <v>1644</v>
      </c>
      <c r="C73" s="1137"/>
      <c r="D73" s="919"/>
      <c r="E73" s="919"/>
      <c r="F73" s="919"/>
      <c r="G73" s="919"/>
      <c r="H73" s="919"/>
      <c r="I73" s="919"/>
      <c r="J73" s="919"/>
      <c r="K73" s="919"/>
      <c r="L73" s="919"/>
      <c r="M73" s="918"/>
      <c r="N73" s="918"/>
      <c r="O73" s="918"/>
      <c r="P73" s="918"/>
      <c r="Q73" s="919"/>
      <c r="R73" s="919"/>
      <c r="S73" s="918"/>
      <c r="T73" s="919"/>
      <c r="U73" s="919"/>
      <c r="V73" s="919"/>
      <c r="W73" s="919"/>
      <c r="X73" s="921" t="s">
        <v>1620</v>
      </c>
      <c r="Y73" s="919"/>
      <c r="Z73" s="919"/>
      <c r="AA73" s="919"/>
      <c r="AB73" s="919"/>
      <c r="AC73" s="919"/>
      <c r="AD73" s="919"/>
      <c r="AE73" s="919"/>
      <c r="AF73" s="919"/>
      <c r="AG73" s="919"/>
      <c r="AH73" s="919"/>
    </row>
    <row r="74" spans="1:34">
      <c r="A74" s="1136"/>
      <c r="B74" s="908" t="s">
        <v>1645</v>
      </c>
      <c r="C74" s="1137"/>
      <c r="D74" s="919"/>
      <c r="E74" s="919"/>
      <c r="F74" s="919"/>
      <c r="G74" s="919"/>
      <c r="H74" s="919"/>
      <c r="I74" s="919"/>
      <c r="J74" s="919"/>
      <c r="K74" s="919"/>
      <c r="L74" s="919"/>
      <c r="M74" s="918"/>
      <c r="N74" s="918"/>
      <c r="O74" s="918"/>
      <c r="P74" s="918"/>
      <c r="Q74" s="919"/>
      <c r="R74" s="919"/>
      <c r="S74" s="918"/>
      <c r="T74" s="919"/>
      <c r="U74" s="919"/>
      <c r="V74" s="919"/>
      <c r="W74" s="919"/>
      <c r="X74" s="919"/>
      <c r="Y74" s="919"/>
      <c r="Z74" s="919"/>
      <c r="AA74" s="921" t="s">
        <v>1620</v>
      </c>
      <c r="AB74" s="919"/>
      <c r="AC74" s="919"/>
      <c r="AD74" s="919"/>
      <c r="AE74" s="919"/>
      <c r="AF74" s="919"/>
      <c r="AG74" s="919"/>
      <c r="AH74" s="919"/>
    </row>
    <row r="75" spans="1:34">
      <c r="A75" s="1136"/>
      <c r="B75" s="908" t="s">
        <v>1646</v>
      </c>
      <c r="C75" s="1138"/>
      <c r="D75" s="918"/>
      <c r="E75" s="918"/>
      <c r="F75" s="918"/>
      <c r="G75" s="918"/>
      <c r="H75" s="918"/>
      <c r="I75" s="918"/>
      <c r="J75" s="918"/>
      <c r="K75" s="918"/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9"/>
      <c r="W75" s="918"/>
      <c r="X75" s="918"/>
      <c r="Y75" s="918"/>
      <c r="Z75" s="918"/>
      <c r="AA75" s="918"/>
      <c r="AB75" s="921" t="s">
        <v>1620</v>
      </c>
      <c r="AC75" s="918"/>
      <c r="AD75" s="918"/>
      <c r="AE75" s="918"/>
      <c r="AF75" s="918"/>
      <c r="AG75" s="918"/>
      <c r="AH75" s="918"/>
    </row>
    <row r="76" spans="1:34">
      <c r="A76" s="951"/>
      <c r="B76" s="908" t="s">
        <v>1647</v>
      </c>
      <c r="C76" s="941"/>
      <c r="D76" s="918"/>
      <c r="E76" s="918"/>
      <c r="F76" s="918"/>
      <c r="G76" s="918"/>
      <c r="H76" s="918"/>
      <c r="I76" s="918"/>
      <c r="J76" s="918"/>
      <c r="K76" s="918"/>
      <c r="L76" s="918"/>
      <c r="M76" s="918"/>
      <c r="N76" s="918"/>
      <c r="O76" s="918"/>
      <c r="P76" s="918"/>
      <c r="Q76" s="918"/>
      <c r="R76" s="918"/>
      <c r="S76" s="918"/>
      <c r="T76" s="918"/>
      <c r="U76" s="918"/>
      <c r="V76" s="919"/>
      <c r="W76" s="918"/>
      <c r="X76" s="918"/>
      <c r="Y76" s="918"/>
      <c r="Z76" s="918"/>
      <c r="AA76" s="918"/>
      <c r="AB76" s="918"/>
      <c r="AC76" s="921" t="s">
        <v>1620</v>
      </c>
      <c r="AD76" s="918"/>
      <c r="AE76" s="918"/>
      <c r="AF76" s="918"/>
      <c r="AG76" s="918"/>
      <c r="AH76" s="918"/>
    </row>
    <row r="77" spans="1:34">
      <c r="A77" s="1114"/>
      <c r="B77" s="1140"/>
      <c r="C77" s="1127">
        <v>42156</v>
      </c>
      <c r="D77" s="894" t="s">
        <v>1612</v>
      </c>
      <c r="E77" s="940" t="s">
        <v>1613</v>
      </c>
      <c r="F77" s="954" t="s">
        <v>1614</v>
      </c>
      <c r="G77" s="894" t="s">
        <v>1615</v>
      </c>
      <c r="H77" s="954" t="s">
        <v>1616</v>
      </c>
      <c r="I77" s="954" t="s">
        <v>1617</v>
      </c>
      <c r="J77" s="894" t="s">
        <v>1611</v>
      </c>
      <c r="K77" s="894" t="s">
        <v>1612</v>
      </c>
      <c r="L77" s="894" t="s">
        <v>1613</v>
      </c>
      <c r="M77" s="894" t="s">
        <v>1614</v>
      </c>
      <c r="N77" s="894" t="s">
        <v>1615</v>
      </c>
      <c r="O77" s="954" t="s">
        <v>1616</v>
      </c>
      <c r="P77" s="954" t="s">
        <v>1617</v>
      </c>
      <c r="Q77" s="894" t="s">
        <v>1611</v>
      </c>
      <c r="R77" s="894" t="s">
        <v>1612</v>
      </c>
      <c r="S77" s="894" t="s">
        <v>1613</v>
      </c>
      <c r="T77" s="894" t="s">
        <v>1614</v>
      </c>
      <c r="U77" s="894" t="s">
        <v>1615</v>
      </c>
      <c r="V77" s="954" t="s">
        <v>1616</v>
      </c>
      <c r="W77" s="954" t="s">
        <v>1617</v>
      </c>
      <c r="X77" s="894" t="s">
        <v>1611</v>
      </c>
      <c r="Y77" s="894" t="s">
        <v>1612</v>
      </c>
      <c r="Z77" s="894" t="s">
        <v>1613</v>
      </c>
      <c r="AA77" s="894" t="s">
        <v>1614</v>
      </c>
      <c r="AB77" s="894" t="s">
        <v>1615</v>
      </c>
      <c r="AC77" s="954" t="s">
        <v>1616</v>
      </c>
      <c r="AD77" s="954" t="s">
        <v>1617</v>
      </c>
      <c r="AE77" s="894" t="s">
        <v>1611</v>
      </c>
      <c r="AF77" s="894" t="s">
        <v>1612</v>
      </c>
      <c r="AG77" s="894" t="s">
        <v>1613</v>
      </c>
      <c r="AH77" s="899"/>
    </row>
    <row r="78" spans="1:34">
      <c r="A78" s="1116"/>
      <c r="B78" s="1138"/>
      <c r="C78" s="1138"/>
      <c r="D78" s="895">
        <v>1</v>
      </c>
      <c r="E78" s="894">
        <v>2</v>
      </c>
      <c r="F78" s="954">
        <v>3</v>
      </c>
      <c r="G78" s="894">
        <v>4</v>
      </c>
      <c r="H78" s="954">
        <v>5</v>
      </c>
      <c r="I78" s="954">
        <v>6</v>
      </c>
      <c r="J78" s="894">
        <v>7</v>
      </c>
      <c r="K78" s="894">
        <v>8</v>
      </c>
      <c r="L78" s="894">
        <v>9</v>
      </c>
      <c r="M78" s="894">
        <v>10</v>
      </c>
      <c r="N78" s="894">
        <v>11</v>
      </c>
      <c r="O78" s="954">
        <v>12</v>
      </c>
      <c r="P78" s="954">
        <v>13</v>
      </c>
      <c r="Q78" s="894">
        <v>14</v>
      </c>
      <c r="R78" s="894">
        <v>15</v>
      </c>
      <c r="S78" s="894">
        <v>16</v>
      </c>
      <c r="T78" s="894">
        <v>17</v>
      </c>
      <c r="U78" s="894">
        <v>18</v>
      </c>
      <c r="V78" s="954">
        <v>19</v>
      </c>
      <c r="W78" s="954">
        <v>20</v>
      </c>
      <c r="X78" s="894">
        <v>21</v>
      </c>
      <c r="Y78" s="894">
        <v>22</v>
      </c>
      <c r="Z78" s="894">
        <v>23</v>
      </c>
      <c r="AA78" s="894">
        <v>24</v>
      </c>
      <c r="AB78" s="894">
        <v>25</v>
      </c>
      <c r="AC78" s="954">
        <v>26</v>
      </c>
      <c r="AD78" s="954">
        <v>27</v>
      </c>
      <c r="AE78" s="894">
        <v>28</v>
      </c>
      <c r="AF78" s="894">
        <v>29</v>
      </c>
      <c r="AG78" s="894">
        <v>30</v>
      </c>
      <c r="AH78" s="899"/>
    </row>
    <row r="79" spans="1:34">
      <c r="A79" s="1124">
        <v>4</v>
      </c>
      <c r="B79" s="908" t="s">
        <v>1609</v>
      </c>
      <c r="C79" s="1127">
        <v>42156</v>
      </c>
      <c r="D79" s="921" t="s">
        <v>1620</v>
      </c>
      <c r="E79" s="900"/>
      <c r="F79" s="900"/>
      <c r="G79" s="900"/>
      <c r="H79" s="900"/>
      <c r="I79" s="912"/>
      <c r="J79" s="912"/>
      <c r="K79" s="912"/>
      <c r="L79" s="912"/>
      <c r="M79" s="912"/>
      <c r="N79" s="912"/>
      <c r="O79" s="912"/>
      <c r="P79" s="912"/>
      <c r="Q79" s="912"/>
      <c r="R79" s="912"/>
      <c r="S79" s="912"/>
      <c r="T79" s="913"/>
      <c r="U79" s="912"/>
      <c r="V79" s="900"/>
      <c r="W79" s="912"/>
      <c r="X79" s="912"/>
      <c r="Y79" s="912"/>
      <c r="Z79" s="912"/>
      <c r="AA79" s="912"/>
      <c r="AB79" s="912"/>
      <c r="AC79" s="912"/>
      <c r="AD79" s="912"/>
      <c r="AE79" s="912"/>
      <c r="AF79" s="912"/>
      <c r="AG79" s="912"/>
      <c r="AH79" s="912"/>
    </row>
    <row r="80" spans="1:34">
      <c r="A80" s="1124"/>
      <c r="B80" s="908" t="s">
        <v>1622</v>
      </c>
      <c r="C80" s="1137"/>
      <c r="D80" s="900"/>
      <c r="E80" s="921" t="s">
        <v>1620</v>
      </c>
      <c r="F80" s="900"/>
      <c r="G80" s="900"/>
      <c r="H80" s="900"/>
      <c r="I80" s="912"/>
      <c r="J80" s="912"/>
      <c r="K80" s="912"/>
      <c r="L80" s="912"/>
      <c r="M80" s="912"/>
      <c r="N80" s="912"/>
      <c r="O80" s="912"/>
      <c r="P80" s="912"/>
      <c r="Q80" s="912"/>
      <c r="R80" s="912"/>
      <c r="S80" s="912"/>
      <c r="T80" s="913"/>
      <c r="U80" s="912"/>
      <c r="V80" s="900"/>
      <c r="W80" s="912"/>
      <c r="X80" s="912"/>
      <c r="Y80" s="912"/>
      <c r="Z80" s="912"/>
      <c r="AA80" s="912"/>
      <c r="AB80" s="912"/>
      <c r="AC80" s="912"/>
      <c r="AD80" s="912"/>
      <c r="AE80" s="912"/>
      <c r="AF80" s="912"/>
      <c r="AG80" s="912"/>
      <c r="AH80" s="912"/>
    </row>
    <row r="81" spans="1:34">
      <c r="A81" s="1124"/>
      <c r="B81" s="908" t="s">
        <v>1623</v>
      </c>
      <c r="C81" s="1137"/>
      <c r="D81" s="900"/>
      <c r="E81" s="900"/>
      <c r="F81" s="900"/>
      <c r="G81" s="921" t="s">
        <v>1620</v>
      </c>
      <c r="H81" s="900"/>
      <c r="I81" s="900"/>
      <c r="J81" s="900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24"/>
      <c r="B82" s="908" t="s">
        <v>1624</v>
      </c>
      <c r="C82" s="1137"/>
      <c r="D82" s="900"/>
      <c r="E82" s="900"/>
      <c r="F82" s="900"/>
      <c r="G82" s="912"/>
      <c r="H82" s="900"/>
      <c r="I82" s="900"/>
      <c r="J82" s="921" t="s">
        <v>1620</v>
      </c>
      <c r="K82" s="912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24"/>
      <c r="B83" s="908" t="s">
        <v>1625</v>
      </c>
      <c r="C83" s="1137"/>
      <c r="D83" s="912"/>
      <c r="E83" s="912"/>
      <c r="F83" s="912"/>
      <c r="G83" s="912"/>
      <c r="H83" s="900"/>
      <c r="I83" s="900"/>
      <c r="J83" s="900"/>
      <c r="K83" s="921" t="s">
        <v>1620</v>
      </c>
      <c r="L83" s="912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08" t="s">
        <v>1626</v>
      </c>
      <c r="C84" s="1137"/>
      <c r="D84" s="912"/>
      <c r="E84" s="912"/>
      <c r="F84" s="912"/>
      <c r="G84" s="912"/>
      <c r="H84" s="912"/>
      <c r="I84" s="912"/>
      <c r="J84" s="912"/>
      <c r="K84" s="912"/>
      <c r="L84" s="921" t="s">
        <v>1620</v>
      </c>
      <c r="M84" s="900"/>
      <c r="N84" s="900"/>
      <c r="O84" s="900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08" t="s">
        <v>1627</v>
      </c>
      <c r="C85" s="1137"/>
      <c r="D85" s="912"/>
      <c r="E85" s="912"/>
      <c r="F85" s="912"/>
      <c r="G85" s="912"/>
      <c r="H85" s="912"/>
      <c r="I85" s="912"/>
      <c r="J85" s="912"/>
      <c r="K85" s="900"/>
      <c r="L85" s="912"/>
      <c r="M85" s="921" t="s">
        <v>1620</v>
      </c>
      <c r="N85" s="900"/>
      <c r="O85" s="900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08" t="s">
        <v>1628</v>
      </c>
      <c r="C86" s="1137"/>
      <c r="D86" s="912"/>
      <c r="E86" s="912"/>
      <c r="F86" s="912"/>
      <c r="G86" s="912"/>
      <c r="H86" s="912"/>
      <c r="I86" s="912"/>
      <c r="J86" s="912"/>
      <c r="K86" s="900"/>
      <c r="L86" s="900"/>
      <c r="M86" s="912"/>
      <c r="N86" s="921" t="s">
        <v>1620</v>
      </c>
      <c r="O86" s="900"/>
      <c r="P86" s="900"/>
      <c r="Q86" s="900"/>
      <c r="R86" s="900"/>
      <c r="S86" s="900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08" t="s">
        <v>1629</v>
      </c>
      <c r="C87" s="1137"/>
      <c r="D87" s="912"/>
      <c r="E87" s="912"/>
      <c r="F87" s="912"/>
      <c r="G87" s="912"/>
      <c r="H87" s="912"/>
      <c r="I87" s="912"/>
      <c r="J87" s="912"/>
      <c r="K87" s="900"/>
      <c r="L87" s="900"/>
      <c r="M87" s="900"/>
      <c r="N87" s="912"/>
      <c r="O87" s="900"/>
      <c r="P87" s="900"/>
      <c r="Q87" s="921" t="s">
        <v>1620</v>
      </c>
      <c r="R87" s="900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08" t="s">
        <v>1630</v>
      </c>
      <c r="C88" s="1137"/>
      <c r="D88" s="912"/>
      <c r="E88" s="912"/>
      <c r="F88" s="912"/>
      <c r="G88" s="912"/>
      <c r="H88" s="912"/>
      <c r="I88" s="912"/>
      <c r="J88" s="912"/>
      <c r="K88" s="912"/>
      <c r="L88" s="912"/>
      <c r="M88" s="912"/>
      <c r="N88" s="912"/>
      <c r="O88" s="900"/>
      <c r="P88" s="900"/>
      <c r="Q88" s="912"/>
      <c r="R88" s="921" t="s">
        <v>1620</v>
      </c>
      <c r="S88" s="900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08" t="s">
        <v>1631</v>
      </c>
      <c r="C89" s="1137"/>
      <c r="D89" s="912"/>
      <c r="E89" s="912"/>
      <c r="F89" s="912"/>
      <c r="G89" s="912"/>
      <c r="H89" s="912"/>
      <c r="I89" s="912"/>
      <c r="J89" s="912"/>
      <c r="K89" s="912"/>
      <c r="L89" s="912"/>
      <c r="M89" s="912"/>
      <c r="N89" s="912"/>
      <c r="O89" s="912"/>
      <c r="P89" s="912"/>
      <c r="Q89" s="912"/>
      <c r="R89" s="912"/>
      <c r="S89" s="912"/>
      <c r="T89" s="912"/>
      <c r="U89" s="921" t="s">
        <v>1620</v>
      </c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08" t="s">
        <v>1632</v>
      </c>
      <c r="C90" s="1137"/>
      <c r="D90" s="912"/>
      <c r="E90" s="912"/>
      <c r="F90" s="912"/>
      <c r="G90" s="912"/>
      <c r="H90" s="912"/>
      <c r="I90" s="912"/>
      <c r="J90" s="912"/>
      <c r="K90" s="912"/>
      <c r="L90" s="912"/>
      <c r="M90" s="912"/>
      <c r="N90" s="912"/>
      <c r="O90" s="912"/>
      <c r="P90" s="912"/>
      <c r="Q90" s="912"/>
      <c r="R90" s="900"/>
      <c r="S90" s="912"/>
      <c r="T90" s="912"/>
      <c r="U90" s="912"/>
      <c r="V90" s="900"/>
      <c r="W90" s="912"/>
      <c r="X90" s="921" t="s">
        <v>1620</v>
      </c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08" t="s">
        <v>1633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2"/>
      <c r="P91" s="912"/>
      <c r="Q91" s="912"/>
      <c r="R91" s="900"/>
      <c r="S91" s="912"/>
      <c r="T91" s="912"/>
      <c r="U91" s="912"/>
      <c r="V91" s="912"/>
      <c r="W91" s="912"/>
      <c r="X91" s="912"/>
      <c r="Y91" s="912"/>
      <c r="Z91" s="921" t="s">
        <v>1620</v>
      </c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08" t="s">
        <v>1644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2"/>
      <c r="P92" s="912"/>
      <c r="Q92" s="912"/>
      <c r="R92" s="900"/>
      <c r="S92" s="912"/>
      <c r="T92" s="912"/>
      <c r="U92" s="912"/>
      <c r="V92" s="912"/>
      <c r="W92" s="912"/>
      <c r="X92" s="912"/>
      <c r="Y92" s="912"/>
      <c r="Z92" s="912"/>
      <c r="AA92" s="912"/>
      <c r="AB92" s="921" t="s">
        <v>1620</v>
      </c>
      <c r="AC92" s="912"/>
      <c r="AD92" s="912"/>
      <c r="AE92" s="912"/>
      <c r="AF92" s="912"/>
      <c r="AG92" s="912"/>
      <c r="AH92" s="912"/>
    </row>
    <row r="93" spans="1:34">
      <c r="A93" s="1124"/>
      <c r="B93" s="908" t="s">
        <v>1645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2"/>
      <c r="P93" s="912"/>
      <c r="Q93" s="912"/>
      <c r="R93" s="900"/>
      <c r="S93" s="912"/>
      <c r="T93" s="912"/>
      <c r="U93" s="912"/>
      <c r="V93" s="912"/>
      <c r="W93" s="912"/>
      <c r="X93" s="912"/>
      <c r="Y93" s="912"/>
      <c r="Z93" s="912"/>
      <c r="AA93" s="912"/>
      <c r="AB93" s="912"/>
      <c r="AC93" s="912"/>
      <c r="AD93" s="912"/>
      <c r="AE93" s="921" t="s">
        <v>1620</v>
      </c>
      <c r="AF93" s="912"/>
      <c r="AG93" s="912"/>
      <c r="AH93" s="912"/>
    </row>
    <row r="94" spans="1:34">
      <c r="A94" s="1124"/>
      <c r="B94" s="908" t="s">
        <v>1646</v>
      </c>
      <c r="C94" s="1138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2"/>
      <c r="P94" s="912"/>
      <c r="Q94" s="912"/>
      <c r="R94" s="900"/>
      <c r="S94" s="912"/>
      <c r="T94" s="912"/>
      <c r="U94" s="912"/>
      <c r="V94" s="912"/>
      <c r="W94" s="912"/>
      <c r="X94" s="912"/>
      <c r="Y94" s="912"/>
      <c r="Z94" s="912"/>
      <c r="AA94" s="912"/>
      <c r="AB94" s="912"/>
      <c r="AC94" s="912"/>
      <c r="AD94" s="912"/>
      <c r="AE94" s="912"/>
      <c r="AF94" s="921" t="s">
        <v>1620</v>
      </c>
      <c r="AG94" s="912"/>
      <c r="AH94" s="912"/>
    </row>
    <row r="95" spans="1:34">
      <c r="A95" s="684"/>
      <c r="B95" s="908" t="s">
        <v>1647</v>
      </c>
      <c r="C95" s="958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2"/>
      <c r="P95" s="912"/>
      <c r="Q95" s="912"/>
      <c r="R95" s="912"/>
      <c r="S95" s="912"/>
      <c r="T95" s="912"/>
      <c r="U95" s="912"/>
      <c r="V95" s="912"/>
      <c r="W95" s="912"/>
      <c r="X95" s="912"/>
      <c r="Y95" s="912"/>
      <c r="Z95" s="912"/>
      <c r="AA95" s="912"/>
      <c r="AB95" s="912"/>
      <c r="AC95" s="912"/>
      <c r="AD95" s="912"/>
      <c r="AE95" s="912"/>
      <c r="AF95" s="912"/>
      <c r="AG95" s="921" t="s">
        <v>1620</v>
      </c>
      <c r="AH95" s="912"/>
    </row>
    <row r="96" spans="1:34" ht="12" customHeight="1">
      <c r="B96" s="1286" t="s">
        <v>1678</v>
      </c>
      <c r="C96" s="1286"/>
      <c r="D96" s="1286"/>
      <c r="E96" s="1286"/>
      <c r="F96" s="1286"/>
      <c r="G96" s="1286"/>
      <c r="H96" s="1286"/>
      <c r="I96" s="1286"/>
      <c r="J96" s="1286"/>
      <c r="K96" s="1286"/>
      <c r="L96" s="1286"/>
      <c r="M96" s="1286"/>
      <c r="N96" s="1286"/>
      <c r="O96" s="1286"/>
      <c r="P96" s="1286"/>
      <c r="Q96" s="1286"/>
      <c r="R96" s="1286"/>
      <c r="S96" s="1286"/>
      <c r="T96" s="1286"/>
      <c r="U96" s="1286"/>
      <c r="V96" s="1286"/>
      <c r="W96" s="1286"/>
      <c r="X96" s="1286"/>
      <c r="Y96" s="1286"/>
      <c r="Z96" s="1286"/>
      <c r="AA96" s="1286"/>
      <c r="AB96" s="1286"/>
      <c r="AC96" s="1286"/>
      <c r="AD96" s="1286"/>
      <c r="AE96" s="1286"/>
      <c r="AF96" s="1286"/>
      <c r="AG96" s="1286"/>
      <c r="AH96" s="1286"/>
    </row>
    <row r="97" spans="1:38">
      <c r="B97" s="920"/>
      <c r="C97" s="920"/>
      <c r="D97" s="920"/>
      <c r="E97" s="920"/>
      <c r="F97" s="920"/>
      <c r="G97" s="920"/>
      <c r="H97" s="920"/>
      <c r="I97" s="920"/>
      <c r="J97" s="920"/>
      <c r="K97" s="920"/>
      <c r="L97" s="920"/>
      <c r="M97" s="920"/>
      <c r="N97" s="920"/>
      <c r="O97" s="920"/>
      <c r="P97" s="920"/>
      <c r="Q97" s="920"/>
      <c r="R97" s="920"/>
      <c r="S97" s="920"/>
      <c r="T97" s="920"/>
      <c r="U97" s="920"/>
      <c r="V97" s="920"/>
      <c r="W97" s="920"/>
      <c r="X97" s="920"/>
      <c r="Y97" s="920"/>
      <c r="Z97" s="920"/>
      <c r="AA97" s="920"/>
      <c r="AB97" s="920"/>
      <c r="AC97" s="920"/>
      <c r="AD97" s="920"/>
      <c r="AE97" s="920"/>
      <c r="AF97" s="920"/>
      <c r="AG97" s="920"/>
      <c r="AH97" s="920"/>
    </row>
    <row r="98" spans="1:38">
      <c r="B98" s="920"/>
      <c r="C98" s="920"/>
      <c r="D98" s="920"/>
      <c r="E98" s="920"/>
      <c r="F98" s="920"/>
      <c r="G98" s="920"/>
      <c r="H98" s="920"/>
      <c r="I98" s="920"/>
      <c r="J98" s="920"/>
      <c r="K98" s="920"/>
      <c r="L98" s="920"/>
      <c r="M98" s="920"/>
      <c r="N98" s="920"/>
      <c r="O98" s="920"/>
      <c r="P98" s="920"/>
      <c r="Q98" s="920"/>
      <c r="R98" s="920"/>
      <c r="S98" s="920"/>
      <c r="T98" s="920"/>
      <c r="U98" s="920"/>
      <c r="V98" s="920"/>
      <c r="W98" s="920"/>
      <c r="X98" s="920"/>
      <c r="Y98" s="920"/>
      <c r="Z98" s="920"/>
      <c r="AA98" s="920"/>
      <c r="AB98" s="920"/>
      <c r="AC98" s="920"/>
      <c r="AD98" s="920"/>
      <c r="AE98" s="920"/>
      <c r="AF98" s="920"/>
      <c r="AG98" s="920"/>
      <c r="AH98" s="920"/>
    </row>
    <row r="99" spans="1:38">
      <c r="B99" s="920"/>
      <c r="C99" s="920"/>
      <c r="D99" s="920"/>
      <c r="E99" s="920"/>
      <c r="F99" s="920"/>
      <c r="G99" s="920"/>
      <c r="H99" s="920"/>
      <c r="I99" s="920"/>
      <c r="J99" s="920"/>
      <c r="K99" s="920"/>
      <c r="L99" s="920"/>
      <c r="M99" s="920"/>
      <c r="N99" s="920"/>
      <c r="O99" s="920"/>
      <c r="P99" s="920"/>
      <c r="Q99" s="920"/>
      <c r="R99" s="920"/>
      <c r="S99" s="920"/>
      <c r="T99" s="920"/>
      <c r="U99" s="920"/>
      <c r="V99" s="920"/>
      <c r="W99" s="920"/>
      <c r="X99" s="920"/>
      <c r="Y99" s="920"/>
      <c r="Z99" s="920"/>
      <c r="AA99" s="920"/>
      <c r="AB99" s="920"/>
      <c r="AC99" s="920"/>
      <c r="AD99" s="920"/>
      <c r="AE99" s="920"/>
      <c r="AF99" s="920"/>
      <c r="AG99" s="920"/>
      <c r="AH99" s="920"/>
    </row>
    <row r="100" spans="1:38">
      <c r="B100" s="920"/>
      <c r="C100" s="920"/>
      <c r="D100" s="920"/>
      <c r="E100" s="920"/>
      <c r="F100" s="920"/>
      <c r="G100" s="920"/>
      <c r="H100" s="920"/>
      <c r="I100" s="920"/>
      <c r="J100" s="920"/>
      <c r="K100" s="920"/>
      <c r="L100" s="920"/>
      <c r="M100" s="920"/>
      <c r="N100" s="920"/>
      <c r="O100" s="920"/>
      <c r="P100" s="920"/>
      <c r="Q100" s="920"/>
      <c r="R100" s="920"/>
      <c r="S100" s="920"/>
      <c r="T100" s="920"/>
      <c r="U100" s="920"/>
      <c r="V100" s="920"/>
      <c r="W100" s="920"/>
      <c r="X100" s="920"/>
      <c r="Y100" s="920"/>
      <c r="Z100" s="920"/>
      <c r="AA100" s="920"/>
      <c r="AB100" s="920"/>
      <c r="AC100" s="920"/>
      <c r="AD100" s="920"/>
      <c r="AE100" s="920"/>
      <c r="AF100" s="920"/>
      <c r="AG100" s="920"/>
      <c r="AH100" s="920"/>
    </row>
    <row r="101" spans="1:38" ht="15.75">
      <c r="A101" s="1117" t="s">
        <v>3</v>
      </c>
      <c r="B101" s="1117"/>
      <c r="C101" s="1117"/>
      <c r="D101" s="1117"/>
      <c r="E101" s="1117"/>
      <c r="F101" s="1117"/>
      <c r="G101" s="1117"/>
      <c r="H101" s="1117"/>
      <c r="I101" s="1117"/>
      <c r="J101" s="1117"/>
      <c r="K101" s="1117"/>
      <c r="L101" s="1117"/>
      <c r="M101" s="1117"/>
      <c r="N101" s="1117"/>
      <c r="O101" s="1117"/>
      <c r="P101" s="1117"/>
      <c r="Q101" s="1117"/>
      <c r="R101" s="1117"/>
      <c r="S101" s="1117"/>
      <c r="T101" s="1117"/>
      <c r="U101" s="1117"/>
      <c r="V101" s="1117"/>
      <c r="W101" s="1117"/>
      <c r="X101" s="1117"/>
      <c r="Y101" s="1117"/>
      <c r="Z101" s="1117"/>
      <c r="AA101" s="1117"/>
      <c r="AB101" s="1117"/>
      <c r="AC101" s="1117"/>
      <c r="AD101" s="1117"/>
      <c r="AE101" s="1117"/>
      <c r="AF101" s="1117"/>
      <c r="AG101" s="1117"/>
      <c r="AH101" s="1117"/>
    </row>
    <row r="102" spans="1:38" ht="15.75">
      <c r="A102" s="1117" t="s">
        <v>1586</v>
      </c>
      <c r="B102" s="1117"/>
      <c r="C102" s="1117"/>
      <c r="D102" s="1117"/>
      <c r="E102" s="1117"/>
      <c r="F102" s="1117"/>
      <c r="G102" s="1117"/>
      <c r="H102" s="1117"/>
      <c r="I102" s="1117"/>
      <c r="J102" s="1117"/>
      <c r="K102" s="1117"/>
      <c r="L102" s="1117"/>
      <c r="M102" s="1117"/>
      <c r="N102" s="1117"/>
      <c r="O102" s="1117"/>
      <c r="P102" s="1117"/>
      <c r="Q102" s="1117"/>
      <c r="R102" s="1117"/>
      <c r="S102" s="1117"/>
      <c r="T102" s="1117"/>
      <c r="U102" s="1117"/>
      <c r="V102" s="1117"/>
      <c r="W102" s="1117"/>
      <c r="X102" s="1117"/>
      <c r="Y102" s="1117"/>
      <c r="Z102" s="1117"/>
      <c r="AA102" s="1117"/>
      <c r="AB102" s="1117"/>
      <c r="AC102" s="1117"/>
      <c r="AD102" s="1117"/>
      <c r="AE102" s="1117"/>
      <c r="AF102" s="1117"/>
      <c r="AG102" s="1117"/>
      <c r="AH102" s="1117"/>
    </row>
    <row r="103" spans="1:38" ht="18">
      <c r="A103" s="1118" t="s">
        <v>1666</v>
      </c>
      <c r="B103" s="1118"/>
      <c r="C103" s="1118"/>
      <c r="D103" s="1118"/>
      <c r="E103" s="1118"/>
      <c r="F103" s="1118"/>
      <c r="G103" s="1118"/>
      <c r="H103" s="1118"/>
      <c r="I103" s="1118"/>
      <c r="J103" s="1118"/>
      <c r="K103" s="1118"/>
      <c r="L103" s="1118"/>
      <c r="M103" s="1118"/>
      <c r="N103" s="1118"/>
      <c r="O103" s="1118"/>
      <c r="P103" s="1118"/>
      <c r="Q103" s="1118"/>
      <c r="R103" s="1118"/>
      <c r="S103" s="1118"/>
      <c r="T103" s="1118"/>
      <c r="U103" s="1118"/>
      <c r="V103" s="1118"/>
      <c r="W103" s="1118"/>
      <c r="X103" s="1118"/>
      <c r="Y103" s="1118"/>
      <c r="Z103" s="1118"/>
      <c r="AA103" s="1118"/>
      <c r="AB103" s="1118"/>
      <c r="AC103" s="1118"/>
      <c r="AD103" s="1118"/>
      <c r="AE103" s="1118"/>
      <c r="AF103" s="1118"/>
      <c r="AG103" s="1118"/>
      <c r="AH103" s="1118"/>
    </row>
    <row r="104" spans="1:38" ht="18">
      <c r="A104" s="1118" t="s">
        <v>1587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8" ht="18">
      <c r="A105" s="1118" t="s">
        <v>1667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8" ht="18">
      <c r="A106" s="915" t="s">
        <v>1608</v>
      </c>
      <c r="B106" s="890"/>
    </row>
    <row r="107" spans="1:38">
      <c r="A107" s="902" t="s">
        <v>1680</v>
      </c>
    </row>
    <row r="108" spans="1:38" ht="12.75" customHeight="1">
      <c r="A108" s="1287" t="s">
        <v>129</v>
      </c>
      <c r="B108" s="1287" t="s">
        <v>1610</v>
      </c>
      <c r="C108" s="927" t="s">
        <v>1618</v>
      </c>
      <c r="D108" s="1283" t="s">
        <v>1619</v>
      </c>
      <c r="E108" s="1284"/>
      <c r="F108" s="1284"/>
      <c r="G108" s="1284"/>
      <c r="H108" s="1284"/>
      <c r="I108" s="1284"/>
      <c r="J108" s="1284"/>
      <c r="K108" s="1284"/>
      <c r="L108" s="1284"/>
      <c r="M108" s="1284"/>
      <c r="N108" s="1284"/>
      <c r="O108" s="1284"/>
      <c r="P108" s="1284"/>
      <c r="Q108" s="1284"/>
      <c r="R108" s="1284"/>
      <c r="S108" s="1284"/>
      <c r="T108" s="1284"/>
      <c r="U108" s="1284"/>
      <c r="V108" s="1284"/>
      <c r="W108" s="1284"/>
      <c r="X108" s="1284"/>
      <c r="Y108" s="1284"/>
      <c r="Z108" s="1284"/>
      <c r="AA108" s="1284"/>
      <c r="AB108" s="1284"/>
      <c r="AC108" s="1284"/>
      <c r="AD108" s="1284"/>
      <c r="AE108" s="1284"/>
      <c r="AF108" s="1284"/>
      <c r="AG108" s="1284"/>
      <c r="AH108" s="1285"/>
    </row>
    <row r="109" spans="1:38" ht="15" customHeight="1">
      <c r="A109" s="1288"/>
      <c r="B109" s="1288"/>
      <c r="C109" s="1141">
        <v>42125</v>
      </c>
      <c r="D109" s="954" t="s">
        <v>1616</v>
      </c>
      <c r="E109" s="954" t="s">
        <v>1617</v>
      </c>
      <c r="F109" s="960" t="s">
        <v>1611</v>
      </c>
      <c r="G109" s="926" t="s">
        <v>1612</v>
      </c>
      <c r="H109" s="926" t="s">
        <v>1613</v>
      </c>
      <c r="I109" s="926" t="s">
        <v>1614</v>
      </c>
      <c r="J109" s="926" t="s">
        <v>1615</v>
      </c>
      <c r="K109" s="960" t="s">
        <v>1616</v>
      </c>
      <c r="L109" s="960" t="s">
        <v>1617</v>
      </c>
      <c r="M109" s="926" t="s">
        <v>1611</v>
      </c>
      <c r="N109" s="926" t="s">
        <v>1612</v>
      </c>
      <c r="O109" s="926" t="s">
        <v>1613</v>
      </c>
      <c r="P109" s="926" t="s">
        <v>1614</v>
      </c>
      <c r="Q109" s="926" t="s">
        <v>1615</v>
      </c>
      <c r="R109" s="960" t="s">
        <v>1616</v>
      </c>
      <c r="S109" s="960" t="s">
        <v>1617</v>
      </c>
      <c r="T109" s="926" t="s">
        <v>1611</v>
      </c>
      <c r="U109" s="926" t="s">
        <v>1612</v>
      </c>
      <c r="V109" s="926" t="s">
        <v>1613</v>
      </c>
      <c r="W109" s="926" t="s">
        <v>1614</v>
      </c>
      <c r="X109" s="926" t="s">
        <v>1615</v>
      </c>
      <c r="Y109" s="960" t="s">
        <v>1616</v>
      </c>
      <c r="Z109" s="960" t="s">
        <v>1617</v>
      </c>
      <c r="AA109" s="926" t="s">
        <v>1611</v>
      </c>
      <c r="AB109" s="926" t="s">
        <v>1612</v>
      </c>
      <c r="AC109" s="926" t="s">
        <v>1613</v>
      </c>
      <c r="AD109" s="926" t="s">
        <v>1614</v>
      </c>
      <c r="AE109" s="926" t="s">
        <v>1615</v>
      </c>
      <c r="AF109" s="960" t="s">
        <v>1616</v>
      </c>
      <c r="AG109" s="960" t="s">
        <v>1617</v>
      </c>
      <c r="AH109" s="926" t="s">
        <v>1611</v>
      </c>
      <c r="AI109" s="893"/>
      <c r="AJ109" s="893"/>
      <c r="AK109" s="893"/>
      <c r="AL109" s="893"/>
    </row>
    <row r="110" spans="1:38" ht="15" customHeight="1">
      <c r="A110" s="1289"/>
      <c r="B110" s="1289"/>
      <c r="C110" s="1142"/>
      <c r="D110" s="954">
        <v>1</v>
      </c>
      <c r="E110" s="954">
        <v>2</v>
      </c>
      <c r="F110" s="954">
        <v>3</v>
      </c>
      <c r="G110" s="894">
        <v>4</v>
      </c>
      <c r="H110" s="894">
        <v>5</v>
      </c>
      <c r="I110" s="894">
        <v>6</v>
      </c>
      <c r="J110" s="894">
        <v>7</v>
      </c>
      <c r="K110" s="954">
        <v>8</v>
      </c>
      <c r="L110" s="954">
        <v>9</v>
      </c>
      <c r="M110" s="894">
        <v>10</v>
      </c>
      <c r="N110" s="894">
        <v>11</v>
      </c>
      <c r="O110" s="894">
        <v>12</v>
      </c>
      <c r="P110" s="894">
        <v>13</v>
      </c>
      <c r="Q110" s="894">
        <v>14</v>
      </c>
      <c r="R110" s="954">
        <v>15</v>
      </c>
      <c r="S110" s="954">
        <v>16</v>
      </c>
      <c r="T110" s="894">
        <v>17</v>
      </c>
      <c r="U110" s="894">
        <v>18</v>
      </c>
      <c r="V110" s="894">
        <v>19</v>
      </c>
      <c r="W110" s="894">
        <v>20</v>
      </c>
      <c r="X110" s="894">
        <v>21</v>
      </c>
      <c r="Y110" s="954">
        <v>22</v>
      </c>
      <c r="Z110" s="954">
        <v>23</v>
      </c>
      <c r="AA110" s="894">
        <v>24</v>
      </c>
      <c r="AB110" s="894">
        <v>25</v>
      </c>
      <c r="AC110" s="894">
        <v>26</v>
      </c>
      <c r="AD110" s="894">
        <v>27</v>
      </c>
      <c r="AE110" s="894">
        <v>28</v>
      </c>
      <c r="AF110" s="954">
        <v>29</v>
      </c>
      <c r="AG110" s="954">
        <v>30</v>
      </c>
      <c r="AH110" s="894">
        <v>31</v>
      </c>
      <c r="AI110" s="893"/>
      <c r="AJ110" s="893"/>
      <c r="AK110" s="893"/>
      <c r="AL110" s="893"/>
    </row>
    <row r="111" spans="1:38">
      <c r="A111" s="1136">
        <v>3</v>
      </c>
      <c r="B111" s="908" t="s">
        <v>1609</v>
      </c>
      <c r="C111" s="1127">
        <v>42125</v>
      </c>
      <c r="D111" s="916"/>
      <c r="E111" s="917"/>
      <c r="F111" s="917"/>
      <c r="G111" s="921" t="s">
        <v>1620</v>
      </c>
      <c r="H111" s="919"/>
      <c r="I111" s="919"/>
      <c r="J111" s="919"/>
      <c r="K111" s="919"/>
      <c r="L111" s="919"/>
      <c r="M111" s="919"/>
      <c r="N111" s="919"/>
      <c r="O111" s="919"/>
      <c r="P111" s="919"/>
      <c r="Q111" s="919"/>
      <c r="R111" s="919"/>
      <c r="S111" s="919"/>
      <c r="T111" s="919"/>
      <c r="U111" s="919"/>
      <c r="V111" s="919"/>
      <c r="W111" s="919"/>
      <c r="X111" s="919"/>
      <c r="Y111" s="919"/>
      <c r="Z111" s="919"/>
      <c r="AA111" s="919"/>
      <c r="AB111" s="919"/>
      <c r="AC111" s="919"/>
      <c r="AD111" s="919"/>
      <c r="AE111" s="919"/>
      <c r="AF111" s="919"/>
      <c r="AG111" s="919"/>
      <c r="AH111" s="919"/>
    </row>
    <row r="112" spans="1:38">
      <c r="A112" s="1136"/>
      <c r="B112" s="908" t="s">
        <v>1622</v>
      </c>
      <c r="C112" s="1137"/>
      <c r="D112" s="916"/>
      <c r="E112" s="917"/>
      <c r="F112" s="917"/>
      <c r="G112" s="919"/>
      <c r="H112" s="921" t="s">
        <v>1620</v>
      </c>
      <c r="I112" s="919"/>
      <c r="J112" s="919"/>
      <c r="K112" s="919"/>
      <c r="L112" s="919"/>
      <c r="M112" s="919"/>
      <c r="N112" s="919"/>
      <c r="O112" s="919"/>
      <c r="P112" s="919"/>
      <c r="Q112" s="919"/>
      <c r="R112" s="919"/>
      <c r="S112" s="919"/>
      <c r="T112" s="919"/>
      <c r="U112" s="919"/>
      <c r="V112" s="919"/>
      <c r="W112" s="919"/>
      <c r="X112" s="919"/>
      <c r="Y112" s="919"/>
      <c r="Z112" s="919"/>
      <c r="AA112" s="919"/>
      <c r="AB112" s="919"/>
      <c r="AC112" s="919"/>
      <c r="AD112" s="919"/>
      <c r="AE112" s="919"/>
      <c r="AF112" s="919"/>
      <c r="AG112" s="919"/>
      <c r="AH112" s="919"/>
    </row>
    <row r="113" spans="1:34">
      <c r="A113" s="1136"/>
      <c r="B113" s="908" t="s">
        <v>1623</v>
      </c>
      <c r="C113" s="1137"/>
      <c r="D113" s="916"/>
      <c r="E113" s="917"/>
      <c r="F113" s="917"/>
      <c r="G113" s="919"/>
      <c r="H113" s="919"/>
      <c r="I113" s="921" t="s">
        <v>1620</v>
      </c>
      <c r="J113" s="919"/>
      <c r="K113" s="919"/>
      <c r="L113" s="919"/>
      <c r="M113" s="919"/>
      <c r="N113" s="919"/>
      <c r="O113" s="919"/>
      <c r="P113" s="919"/>
      <c r="Q113" s="919"/>
      <c r="R113" s="919"/>
      <c r="S113" s="919"/>
      <c r="T113" s="919"/>
      <c r="U113" s="919"/>
      <c r="V113" s="919"/>
      <c r="W113" s="919"/>
      <c r="X113" s="919"/>
      <c r="Y113" s="919"/>
      <c r="Z113" s="919"/>
      <c r="AA113" s="919"/>
      <c r="AB113" s="919"/>
      <c r="AC113" s="919"/>
      <c r="AD113" s="919"/>
      <c r="AE113" s="919"/>
      <c r="AF113" s="919"/>
      <c r="AG113" s="919"/>
      <c r="AH113" s="919"/>
    </row>
    <row r="114" spans="1:34">
      <c r="A114" s="1136"/>
      <c r="B114" s="908" t="s">
        <v>1624</v>
      </c>
      <c r="C114" s="1137"/>
      <c r="D114" s="916"/>
      <c r="E114" s="917"/>
      <c r="F114" s="917"/>
      <c r="G114" s="919"/>
      <c r="H114" s="919"/>
      <c r="I114" s="919"/>
      <c r="J114" s="921" t="s">
        <v>1620</v>
      </c>
      <c r="K114" s="919"/>
      <c r="L114" s="919"/>
      <c r="M114" s="919"/>
      <c r="N114" s="919"/>
      <c r="O114" s="919"/>
      <c r="P114" s="919"/>
      <c r="Q114" s="919"/>
      <c r="R114" s="919"/>
      <c r="S114" s="919"/>
      <c r="T114" s="919"/>
      <c r="U114" s="919"/>
      <c r="V114" s="919"/>
      <c r="W114" s="919"/>
      <c r="X114" s="919"/>
      <c r="Y114" s="919"/>
      <c r="Z114" s="919"/>
      <c r="AA114" s="919"/>
      <c r="AB114" s="919"/>
      <c r="AC114" s="919"/>
      <c r="AD114" s="919"/>
      <c r="AE114" s="919"/>
      <c r="AF114" s="919"/>
      <c r="AG114" s="919"/>
      <c r="AH114" s="919"/>
    </row>
    <row r="115" spans="1:34">
      <c r="A115" s="1136"/>
      <c r="B115" s="908" t="s">
        <v>1625</v>
      </c>
      <c r="C115" s="1137"/>
      <c r="D115" s="916"/>
      <c r="E115" s="917"/>
      <c r="F115" s="918"/>
      <c r="G115" s="918"/>
      <c r="H115" s="918"/>
      <c r="I115" s="918"/>
      <c r="J115" s="919"/>
      <c r="K115" s="919"/>
      <c r="L115" s="919"/>
      <c r="M115" s="921" t="s">
        <v>1620</v>
      </c>
      <c r="N115" s="919"/>
      <c r="O115" s="919"/>
      <c r="P115" s="919"/>
      <c r="Q115" s="919"/>
      <c r="R115" s="919"/>
      <c r="S115" s="919"/>
      <c r="T115" s="919"/>
      <c r="U115" s="919"/>
      <c r="V115" s="919"/>
      <c r="W115" s="919"/>
      <c r="X115" s="919"/>
      <c r="Y115" s="919"/>
      <c r="Z115" s="919"/>
      <c r="AA115" s="919"/>
      <c r="AB115" s="919"/>
      <c r="AC115" s="919"/>
      <c r="AD115" s="919"/>
      <c r="AE115" s="919"/>
      <c r="AF115" s="919"/>
      <c r="AG115" s="919"/>
      <c r="AH115" s="919"/>
    </row>
    <row r="116" spans="1:34">
      <c r="A116" s="1136"/>
      <c r="B116" s="908" t="s">
        <v>1626</v>
      </c>
      <c r="C116" s="1137"/>
      <c r="D116" s="916"/>
      <c r="E116" s="917"/>
      <c r="F116" s="917"/>
      <c r="G116" s="919"/>
      <c r="H116" s="919"/>
      <c r="I116" s="918"/>
      <c r="J116" s="919"/>
      <c r="K116" s="919"/>
      <c r="L116" s="919"/>
      <c r="M116" s="919"/>
      <c r="N116" s="921" t="s">
        <v>1620</v>
      </c>
      <c r="O116" s="919"/>
      <c r="P116" s="919"/>
      <c r="Q116" s="919"/>
      <c r="R116" s="919"/>
      <c r="S116" s="919"/>
      <c r="T116" s="919"/>
      <c r="U116" s="919"/>
      <c r="V116" s="919"/>
      <c r="W116" s="919"/>
      <c r="X116" s="919"/>
      <c r="Y116" s="919"/>
      <c r="Z116" s="919"/>
      <c r="AA116" s="919"/>
      <c r="AB116" s="919"/>
      <c r="AC116" s="919"/>
      <c r="AD116" s="919"/>
      <c r="AE116" s="919"/>
      <c r="AF116" s="919"/>
      <c r="AG116" s="919"/>
      <c r="AH116" s="919"/>
    </row>
    <row r="117" spans="1:34">
      <c r="A117" s="1136"/>
      <c r="B117" s="908" t="s">
        <v>1627</v>
      </c>
      <c r="C117" s="1137"/>
      <c r="D117" s="918"/>
      <c r="E117" s="918"/>
      <c r="F117" s="918"/>
      <c r="G117" s="918"/>
      <c r="H117" s="918"/>
      <c r="I117" s="918"/>
      <c r="J117" s="919"/>
      <c r="K117" s="918"/>
      <c r="L117" s="919"/>
      <c r="M117" s="919"/>
      <c r="N117" s="919"/>
      <c r="O117" s="921" t="s">
        <v>1620</v>
      </c>
      <c r="P117" s="919"/>
      <c r="Q117" s="919"/>
      <c r="R117" s="918"/>
      <c r="S117" s="918"/>
      <c r="T117" s="918"/>
      <c r="U117" s="918"/>
      <c r="V117" s="918"/>
      <c r="W117" s="918"/>
      <c r="X117" s="918"/>
      <c r="Y117" s="918"/>
      <c r="Z117" s="918"/>
      <c r="AA117" s="918"/>
      <c r="AB117" s="918"/>
      <c r="AC117" s="918"/>
      <c r="AD117" s="918"/>
      <c r="AE117" s="918"/>
      <c r="AF117" s="918"/>
      <c r="AG117" s="918"/>
      <c r="AH117" s="918"/>
    </row>
    <row r="118" spans="1:34">
      <c r="A118" s="1136"/>
      <c r="B118" s="908" t="s">
        <v>1628</v>
      </c>
      <c r="C118" s="1137"/>
      <c r="D118" s="919"/>
      <c r="E118" s="919"/>
      <c r="F118" s="919"/>
      <c r="G118" s="919"/>
      <c r="H118" s="919"/>
      <c r="I118" s="919"/>
      <c r="J118" s="919"/>
      <c r="K118" s="919"/>
      <c r="L118" s="919"/>
      <c r="M118" s="919"/>
      <c r="N118" s="919"/>
      <c r="O118" s="919"/>
      <c r="P118" s="921" t="s">
        <v>1620</v>
      </c>
      <c r="Q118" s="919"/>
      <c r="R118" s="919"/>
      <c r="S118" s="919"/>
      <c r="T118" s="919"/>
      <c r="U118" s="919"/>
      <c r="V118" s="919"/>
      <c r="W118" s="919"/>
      <c r="X118" s="919"/>
      <c r="Y118" s="919"/>
      <c r="Z118" s="919"/>
      <c r="AA118" s="919"/>
      <c r="AB118" s="919"/>
      <c r="AC118" s="919"/>
      <c r="AD118" s="919"/>
      <c r="AE118" s="919"/>
      <c r="AF118" s="919"/>
      <c r="AG118" s="919"/>
      <c r="AH118" s="919"/>
    </row>
    <row r="119" spans="1:34">
      <c r="A119" s="1136"/>
      <c r="B119" s="908" t="s">
        <v>1629</v>
      </c>
      <c r="C119" s="1137"/>
      <c r="D119" s="918"/>
      <c r="E119" s="918"/>
      <c r="F119" s="918"/>
      <c r="G119" s="918"/>
      <c r="H119" s="918"/>
      <c r="I119" s="918"/>
      <c r="J119" s="918"/>
      <c r="K119" s="918"/>
      <c r="L119" s="918"/>
      <c r="M119" s="919"/>
      <c r="N119" s="919"/>
      <c r="O119" s="919"/>
      <c r="P119" s="919"/>
      <c r="Q119" s="921" t="s">
        <v>1620</v>
      </c>
      <c r="R119" s="918"/>
      <c r="S119" s="918"/>
      <c r="T119" s="918"/>
      <c r="U119" s="918"/>
      <c r="V119" s="918"/>
      <c r="W119" s="918"/>
      <c r="X119" s="918"/>
      <c r="Y119" s="918"/>
      <c r="Z119" s="918"/>
      <c r="AA119" s="918"/>
      <c r="AB119" s="918"/>
      <c r="AC119" s="918"/>
      <c r="AD119" s="918"/>
      <c r="AE119" s="918"/>
      <c r="AF119" s="918"/>
      <c r="AG119" s="918"/>
      <c r="AH119" s="918"/>
    </row>
    <row r="120" spans="1:34">
      <c r="A120" s="1136"/>
      <c r="B120" s="908" t="s">
        <v>1630</v>
      </c>
      <c r="C120" s="1137"/>
      <c r="D120" s="918"/>
      <c r="E120" s="918"/>
      <c r="F120" s="918"/>
      <c r="G120" s="918"/>
      <c r="H120" s="918"/>
      <c r="I120" s="918"/>
      <c r="J120" s="918"/>
      <c r="K120" s="918"/>
      <c r="L120" s="918"/>
      <c r="M120" s="918"/>
      <c r="N120" s="918"/>
      <c r="O120" s="918"/>
      <c r="P120" s="918"/>
      <c r="Q120" s="919"/>
      <c r="R120" s="918"/>
      <c r="S120" s="918"/>
      <c r="T120" s="921" t="s">
        <v>1620</v>
      </c>
      <c r="U120" s="918"/>
      <c r="V120" s="918"/>
      <c r="W120" s="918"/>
      <c r="X120" s="918"/>
      <c r="Y120" s="918"/>
      <c r="Z120" s="918"/>
      <c r="AA120" s="918"/>
      <c r="AB120" s="918"/>
      <c r="AC120" s="918"/>
      <c r="AD120" s="918"/>
      <c r="AE120" s="918"/>
      <c r="AF120" s="918"/>
      <c r="AG120" s="918"/>
      <c r="AH120" s="918"/>
    </row>
    <row r="121" spans="1:34">
      <c r="A121" s="1114"/>
      <c r="B121" s="1140"/>
      <c r="C121" s="1127">
        <v>42156</v>
      </c>
      <c r="D121" s="894" t="s">
        <v>1612</v>
      </c>
      <c r="E121" s="940" t="s">
        <v>1613</v>
      </c>
      <c r="F121" s="954" t="s">
        <v>1614</v>
      </c>
      <c r="G121" s="894" t="s">
        <v>1615</v>
      </c>
      <c r="H121" s="954" t="s">
        <v>1616</v>
      </c>
      <c r="I121" s="954" t="s">
        <v>1617</v>
      </c>
      <c r="J121" s="894" t="s">
        <v>1611</v>
      </c>
      <c r="K121" s="894" t="s">
        <v>1612</v>
      </c>
      <c r="L121" s="894" t="s">
        <v>1613</v>
      </c>
      <c r="M121" s="894" t="s">
        <v>1614</v>
      </c>
      <c r="N121" s="894" t="s">
        <v>1615</v>
      </c>
      <c r="O121" s="954" t="s">
        <v>1616</v>
      </c>
      <c r="P121" s="954" t="s">
        <v>1617</v>
      </c>
      <c r="Q121" s="894" t="s">
        <v>1611</v>
      </c>
      <c r="R121" s="894" t="s">
        <v>1612</v>
      </c>
      <c r="S121" s="894" t="s">
        <v>1613</v>
      </c>
      <c r="T121" s="894" t="s">
        <v>1614</v>
      </c>
      <c r="U121" s="894" t="s">
        <v>1615</v>
      </c>
      <c r="V121" s="954" t="s">
        <v>1616</v>
      </c>
      <c r="W121" s="954" t="s">
        <v>1617</v>
      </c>
      <c r="X121" s="894" t="s">
        <v>1611</v>
      </c>
      <c r="Y121" s="894" t="s">
        <v>1612</v>
      </c>
      <c r="Z121" s="894" t="s">
        <v>1613</v>
      </c>
      <c r="AA121" s="894" t="s">
        <v>1614</v>
      </c>
      <c r="AB121" s="894" t="s">
        <v>1615</v>
      </c>
      <c r="AC121" s="954" t="s">
        <v>1616</v>
      </c>
      <c r="AD121" s="954" t="s">
        <v>1617</v>
      </c>
      <c r="AE121" s="894" t="s">
        <v>1611</v>
      </c>
      <c r="AF121" s="894" t="s">
        <v>1612</v>
      </c>
      <c r="AG121" s="894" t="s">
        <v>1613</v>
      </c>
      <c r="AH121" s="899"/>
    </row>
    <row r="122" spans="1:34">
      <c r="A122" s="1116"/>
      <c r="B122" s="1138"/>
      <c r="C122" s="1138"/>
      <c r="D122" s="895">
        <v>1</v>
      </c>
      <c r="E122" s="894">
        <v>2</v>
      </c>
      <c r="F122" s="954">
        <v>3</v>
      </c>
      <c r="G122" s="894">
        <v>4</v>
      </c>
      <c r="H122" s="954">
        <v>5</v>
      </c>
      <c r="I122" s="954">
        <v>6</v>
      </c>
      <c r="J122" s="894">
        <v>7</v>
      </c>
      <c r="K122" s="894">
        <v>8</v>
      </c>
      <c r="L122" s="894">
        <v>9</v>
      </c>
      <c r="M122" s="894">
        <v>10</v>
      </c>
      <c r="N122" s="894">
        <v>11</v>
      </c>
      <c r="O122" s="954">
        <v>12</v>
      </c>
      <c r="P122" s="954">
        <v>13</v>
      </c>
      <c r="Q122" s="894">
        <v>14</v>
      </c>
      <c r="R122" s="894">
        <v>15</v>
      </c>
      <c r="S122" s="894">
        <v>16</v>
      </c>
      <c r="T122" s="894">
        <v>17</v>
      </c>
      <c r="U122" s="894">
        <v>18</v>
      </c>
      <c r="V122" s="954">
        <v>19</v>
      </c>
      <c r="W122" s="954">
        <v>20</v>
      </c>
      <c r="X122" s="894">
        <v>21</v>
      </c>
      <c r="Y122" s="894">
        <v>22</v>
      </c>
      <c r="Z122" s="894">
        <v>23</v>
      </c>
      <c r="AA122" s="894">
        <v>24</v>
      </c>
      <c r="AB122" s="894">
        <v>25</v>
      </c>
      <c r="AC122" s="954">
        <v>26</v>
      </c>
      <c r="AD122" s="954">
        <v>27</v>
      </c>
      <c r="AE122" s="894">
        <v>28</v>
      </c>
      <c r="AF122" s="894">
        <v>29</v>
      </c>
      <c r="AG122" s="894">
        <v>30</v>
      </c>
      <c r="AH122" s="899"/>
    </row>
    <row r="123" spans="1:34">
      <c r="A123" s="1124">
        <v>4</v>
      </c>
      <c r="B123" s="908" t="s">
        <v>1609</v>
      </c>
      <c r="C123" s="1125">
        <v>42156</v>
      </c>
      <c r="D123" s="921" t="s">
        <v>1620</v>
      </c>
      <c r="E123" s="900"/>
      <c r="F123" s="900"/>
      <c r="G123" s="900"/>
      <c r="H123" s="900"/>
      <c r="I123" s="912"/>
      <c r="J123" s="912"/>
      <c r="K123" s="912"/>
      <c r="L123" s="912"/>
      <c r="M123" s="912"/>
      <c r="N123" s="912"/>
      <c r="O123" s="912"/>
      <c r="P123" s="912"/>
      <c r="Q123" s="912"/>
      <c r="R123" s="912"/>
      <c r="S123" s="912"/>
      <c r="T123" s="913"/>
      <c r="U123" s="912"/>
      <c r="V123" s="900"/>
      <c r="W123" s="912"/>
      <c r="X123" s="912"/>
      <c r="Y123" s="912"/>
      <c r="Z123" s="899"/>
      <c r="AA123" s="899"/>
      <c r="AB123" s="899"/>
      <c r="AC123" s="899"/>
      <c r="AD123" s="899"/>
      <c r="AE123" s="899"/>
      <c r="AF123" s="899"/>
      <c r="AG123" s="899"/>
      <c r="AH123" s="899"/>
    </row>
    <row r="124" spans="1:34">
      <c r="A124" s="1124"/>
      <c r="B124" s="908" t="s">
        <v>1622</v>
      </c>
      <c r="C124" s="1126"/>
      <c r="D124" s="900"/>
      <c r="E124" s="921" t="s">
        <v>1620</v>
      </c>
      <c r="F124" s="900"/>
      <c r="G124" s="900"/>
      <c r="H124" s="900"/>
      <c r="I124" s="912"/>
      <c r="J124" s="912"/>
      <c r="K124" s="912"/>
      <c r="L124" s="912"/>
      <c r="M124" s="912"/>
      <c r="N124" s="912"/>
      <c r="O124" s="912"/>
      <c r="P124" s="912"/>
      <c r="Q124" s="912"/>
      <c r="R124" s="912"/>
      <c r="S124" s="912"/>
      <c r="T124" s="913"/>
      <c r="U124" s="912"/>
      <c r="V124" s="900"/>
      <c r="W124" s="912"/>
      <c r="X124" s="912"/>
      <c r="Y124" s="912"/>
      <c r="Z124" s="899"/>
      <c r="AA124" s="899"/>
      <c r="AB124" s="899"/>
      <c r="AC124" s="899"/>
      <c r="AD124" s="899"/>
      <c r="AE124" s="899"/>
      <c r="AF124" s="899"/>
      <c r="AG124" s="899"/>
      <c r="AH124" s="899"/>
    </row>
    <row r="125" spans="1:34">
      <c r="A125" s="1124"/>
      <c r="B125" s="908" t="s">
        <v>1623</v>
      </c>
      <c r="C125" s="1126"/>
      <c r="D125" s="900"/>
      <c r="E125" s="900"/>
      <c r="F125" s="900"/>
      <c r="G125" s="921" t="s">
        <v>1620</v>
      </c>
      <c r="H125" s="900"/>
      <c r="I125" s="900"/>
      <c r="J125" s="900"/>
      <c r="K125" s="912"/>
      <c r="L125" s="912"/>
      <c r="M125" s="912"/>
      <c r="N125" s="912"/>
      <c r="O125" s="912"/>
      <c r="P125" s="912"/>
      <c r="Q125" s="912"/>
      <c r="R125" s="912"/>
      <c r="S125" s="912"/>
      <c r="T125" s="913"/>
      <c r="U125" s="912"/>
      <c r="V125" s="900"/>
      <c r="W125" s="912"/>
      <c r="X125" s="912"/>
      <c r="Y125" s="912"/>
      <c r="Z125" s="899"/>
      <c r="AA125" s="899"/>
      <c r="AB125" s="899"/>
      <c r="AC125" s="899"/>
      <c r="AD125" s="899"/>
      <c r="AE125" s="899"/>
      <c r="AF125" s="899"/>
      <c r="AG125" s="899"/>
      <c r="AH125" s="899"/>
    </row>
    <row r="126" spans="1:34">
      <c r="A126" s="1124"/>
      <c r="B126" s="908" t="s">
        <v>1624</v>
      </c>
      <c r="C126" s="1126"/>
      <c r="D126" s="900"/>
      <c r="E126" s="900"/>
      <c r="F126" s="900"/>
      <c r="G126" s="912"/>
      <c r="H126" s="900"/>
      <c r="I126" s="900"/>
      <c r="J126" s="921" t="s">
        <v>1620</v>
      </c>
      <c r="K126" s="912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899"/>
      <c r="AA126" s="899"/>
      <c r="AB126" s="899"/>
      <c r="AC126" s="899"/>
      <c r="AD126" s="899"/>
      <c r="AE126" s="899"/>
      <c r="AF126" s="899"/>
      <c r="AG126" s="899"/>
      <c r="AH126" s="899"/>
    </row>
    <row r="127" spans="1:34">
      <c r="A127" s="1124"/>
      <c r="B127" s="908" t="s">
        <v>1625</v>
      </c>
      <c r="C127" s="1126"/>
      <c r="D127" s="912"/>
      <c r="E127" s="912"/>
      <c r="F127" s="912"/>
      <c r="G127" s="912"/>
      <c r="H127" s="900"/>
      <c r="I127" s="900"/>
      <c r="J127" s="900"/>
      <c r="K127" s="921" t="s">
        <v>1620</v>
      </c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899"/>
      <c r="AA127" s="899"/>
      <c r="AB127" s="899"/>
      <c r="AC127" s="899"/>
      <c r="AD127" s="899"/>
      <c r="AE127" s="899"/>
      <c r="AF127" s="899"/>
      <c r="AG127" s="899"/>
      <c r="AH127" s="899"/>
    </row>
    <row r="128" spans="1:34">
      <c r="A128" s="1124"/>
      <c r="B128" s="908" t="s">
        <v>1626</v>
      </c>
      <c r="C128" s="1126"/>
      <c r="D128" s="912"/>
      <c r="E128" s="912"/>
      <c r="F128" s="912"/>
      <c r="G128" s="912"/>
      <c r="H128" s="912"/>
      <c r="I128" s="912"/>
      <c r="J128" s="912"/>
      <c r="K128" s="912"/>
      <c r="L128" s="921" t="s">
        <v>1620</v>
      </c>
      <c r="M128" s="900"/>
      <c r="N128" s="900"/>
      <c r="O128" s="900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899"/>
      <c r="AA128" s="899"/>
      <c r="AB128" s="899"/>
      <c r="AC128" s="899"/>
      <c r="AD128" s="899"/>
      <c r="AE128" s="899"/>
      <c r="AF128" s="899"/>
      <c r="AG128" s="899"/>
      <c r="AH128" s="899"/>
    </row>
    <row r="129" spans="1:34">
      <c r="A129" s="1124"/>
      <c r="B129" s="908" t="s">
        <v>1627</v>
      </c>
      <c r="C129" s="1126"/>
      <c r="D129" s="912"/>
      <c r="E129" s="912"/>
      <c r="F129" s="912"/>
      <c r="G129" s="912"/>
      <c r="H129" s="912"/>
      <c r="I129" s="912"/>
      <c r="J129" s="912"/>
      <c r="K129" s="900"/>
      <c r="L129" s="912"/>
      <c r="M129" s="921" t="s">
        <v>1620</v>
      </c>
      <c r="N129" s="900"/>
      <c r="O129" s="900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899"/>
      <c r="AA129" s="899"/>
      <c r="AB129" s="899"/>
      <c r="AC129" s="899"/>
      <c r="AD129" s="899"/>
      <c r="AE129" s="899"/>
      <c r="AF129" s="899"/>
      <c r="AG129" s="899"/>
      <c r="AH129" s="899"/>
    </row>
    <row r="130" spans="1:34">
      <c r="A130" s="1124"/>
      <c r="B130" s="908" t="s">
        <v>1628</v>
      </c>
      <c r="C130" s="1126"/>
      <c r="D130" s="912"/>
      <c r="E130" s="912"/>
      <c r="F130" s="912"/>
      <c r="G130" s="912"/>
      <c r="H130" s="912"/>
      <c r="I130" s="912"/>
      <c r="J130" s="912"/>
      <c r="K130" s="900"/>
      <c r="L130" s="900"/>
      <c r="M130" s="912"/>
      <c r="N130" s="921" t="s">
        <v>1620</v>
      </c>
      <c r="O130" s="900"/>
      <c r="P130" s="900"/>
      <c r="Q130" s="900"/>
      <c r="R130" s="900"/>
      <c r="S130" s="900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899"/>
    </row>
    <row r="131" spans="1:34">
      <c r="A131" s="1124"/>
      <c r="B131" s="908" t="s">
        <v>1629</v>
      </c>
      <c r="C131" s="1126"/>
      <c r="D131" s="912"/>
      <c r="E131" s="912"/>
      <c r="F131" s="912"/>
      <c r="G131" s="912"/>
      <c r="H131" s="912"/>
      <c r="I131" s="912"/>
      <c r="J131" s="912"/>
      <c r="K131" s="900"/>
      <c r="L131" s="900"/>
      <c r="M131" s="900"/>
      <c r="N131" s="912"/>
      <c r="O131" s="900"/>
      <c r="P131" s="900"/>
      <c r="Q131" s="921" t="s">
        <v>1620</v>
      </c>
      <c r="R131" s="900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899"/>
    </row>
    <row r="132" spans="1:34">
      <c r="A132" s="1124"/>
      <c r="B132" s="908" t="s">
        <v>1630</v>
      </c>
      <c r="C132" s="1126"/>
      <c r="D132" s="912"/>
      <c r="E132" s="912"/>
      <c r="F132" s="912"/>
      <c r="G132" s="912"/>
      <c r="H132" s="912"/>
      <c r="I132" s="912"/>
      <c r="J132" s="912"/>
      <c r="K132" s="912"/>
      <c r="L132" s="912"/>
      <c r="M132" s="912"/>
      <c r="N132" s="912"/>
      <c r="O132" s="900"/>
      <c r="P132" s="900"/>
      <c r="Q132" s="912"/>
      <c r="R132" s="921" t="s">
        <v>1620</v>
      </c>
      <c r="S132" s="900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899"/>
    </row>
    <row r="133" spans="1:34" ht="12" customHeight="1">
      <c r="B133" s="1286" t="s">
        <v>1678</v>
      </c>
      <c r="C133" s="1286"/>
      <c r="D133" s="1286"/>
      <c r="E133" s="1286"/>
      <c r="F133" s="1286"/>
      <c r="G133" s="1286"/>
      <c r="H133" s="1286"/>
      <c r="I133" s="1286"/>
      <c r="J133" s="1286"/>
      <c r="K133" s="1286"/>
      <c r="L133" s="1286"/>
      <c r="M133" s="1286"/>
      <c r="N133" s="1286"/>
      <c r="O133" s="1286"/>
      <c r="P133" s="1286"/>
      <c r="Q133" s="1286"/>
      <c r="R133" s="1286"/>
      <c r="S133" s="1286"/>
      <c r="T133" s="1286"/>
      <c r="U133" s="1286"/>
      <c r="V133" s="1286"/>
      <c r="W133" s="1286"/>
      <c r="X133" s="1286"/>
      <c r="Y133" s="1286"/>
      <c r="Z133" s="1286"/>
      <c r="AA133" s="1286"/>
      <c r="AB133" s="1286"/>
      <c r="AC133" s="1286"/>
      <c r="AD133" s="1286"/>
      <c r="AE133" s="1286"/>
      <c r="AF133" s="1286"/>
      <c r="AG133" s="1286"/>
      <c r="AH133" s="1286"/>
    </row>
    <row r="134" spans="1:34">
      <c r="B134" s="920"/>
      <c r="C134" s="920"/>
      <c r="D134" s="920"/>
      <c r="E134" s="920"/>
      <c r="F134" s="920"/>
      <c r="G134" s="920"/>
      <c r="H134" s="920"/>
      <c r="I134" s="920"/>
      <c r="J134" s="920"/>
      <c r="K134" s="920"/>
      <c r="L134" s="920"/>
      <c r="M134" s="920"/>
      <c r="N134" s="920"/>
      <c r="O134" s="920"/>
      <c r="P134" s="920"/>
      <c r="Q134" s="920"/>
      <c r="R134" s="920"/>
      <c r="S134" s="920"/>
      <c r="T134" s="920"/>
      <c r="U134" s="920"/>
      <c r="V134" s="920"/>
      <c r="W134" s="920"/>
      <c r="X134" s="920"/>
      <c r="Y134" s="920"/>
      <c r="Z134" s="920"/>
      <c r="AA134" s="920"/>
      <c r="AB134" s="920"/>
      <c r="AC134" s="920"/>
      <c r="AD134" s="920"/>
      <c r="AE134" s="920"/>
      <c r="AF134" s="920"/>
      <c r="AG134" s="920"/>
      <c r="AH134" s="920"/>
    </row>
    <row r="135" spans="1:34">
      <c r="B135" s="920"/>
      <c r="C135" s="920"/>
      <c r="D135" s="920"/>
      <c r="E135" s="920"/>
      <c r="F135" s="920"/>
      <c r="G135" s="920"/>
      <c r="H135" s="920"/>
      <c r="I135" s="920"/>
      <c r="J135" s="920"/>
      <c r="K135" s="920"/>
      <c r="L135" s="920"/>
      <c r="M135" s="920"/>
      <c r="N135" s="920"/>
      <c r="O135" s="920"/>
      <c r="P135" s="920"/>
      <c r="Q135" s="920"/>
      <c r="R135" s="920"/>
      <c r="S135" s="920"/>
      <c r="T135" s="920"/>
      <c r="U135" s="920"/>
      <c r="V135" s="920"/>
      <c r="W135" s="920"/>
      <c r="X135" s="920"/>
      <c r="Y135" s="920"/>
      <c r="Z135" s="920"/>
      <c r="AA135" s="920"/>
      <c r="AB135" s="920"/>
      <c r="AC135" s="920"/>
      <c r="AD135" s="920"/>
      <c r="AE135" s="920"/>
      <c r="AF135" s="920"/>
      <c r="AG135" s="920"/>
      <c r="AH135" s="920"/>
    </row>
    <row r="136" spans="1:34">
      <c r="B136" s="920"/>
      <c r="C136" s="920"/>
      <c r="D136" s="920"/>
      <c r="E136" s="920"/>
      <c r="F136" s="920"/>
      <c r="G136" s="920"/>
      <c r="H136" s="920"/>
      <c r="I136" s="920"/>
      <c r="J136" s="920"/>
      <c r="K136" s="920"/>
      <c r="L136" s="920"/>
      <c r="M136" s="920"/>
      <c r="N136" s="920"/>
      <c r="O136" s="920"/>
      <c r="P136" s="920"/>
      <c r="Q136" s="920"/>
      <c r="R136" s="920"/>
      <c r="S136" s="920"/>
      <c r="T136" s="920"/>
      <c r="U136" s="920"/>
      <c r="V136" s="920"/>
      <c r="W136" s="920"/>
      <c r="X136" s="920"/>
      <c r="Y136" s="920"/>
      <c r="Z136" s="920"/>
      <c r="AA136" s="920"/>
      <c r="AB136" s="920"/>
      <c r="AC136" s="920"/>
      <c r="AD136" s="920"/>
      <c r="AE136" s="920"/>
      <c r="AF136" s="920"/>
      <c r="AG136" s="920"/>
      <c r="AH136" s="920"/>
    </row>
    <row r="137" spans="1:34">
      <c r="B137" s="920"/>
      <c r="C137" s="920"/>
      <c r="D137" s="920"/>
      <c r="E137" s="920"/>
      <c r="F137" s="920"/>
      <c r="G137" s="920"/>
      <c r="H137" s="920"/>
      <c r="I137" s="920"/>
      <c r="J137" s="920"/>
      <c r="K137" s="920"/>
      <c r="L137" s="920"/>
      <c r="M137" s="920"/>
      <c r="N137" s="920"/>
      <c r="O137" s="920"/>
      <c r="P137" s="920"/>
      <c r="Q137" s="920"/>
      <c r="R137" s="920"/>
      <c r="S137" s="920"/>
      <c r="T137" s="920"/>
      <c r="U137" s="920"/>
      <c r="V137" s="920"/>
      <c r="W137" s="920"/>
      <c r="X137" s="920"/>
      <c r="Y137" s="920"/>
      <c r="Z137" s="920"/>
      <c r="AA137" s="920"/>
      <c r="AB137" s="920"/>
      <c r="AC137" s="920"/>
      <c r="AD137" s="920"/>
      <c r="AE137" s="920"/>
      <c r="AF137" s="920"/>
      <c r="AG137" s="920"/>
      <c r="AH137" s="920"/>
    </row>
    <row r="138" spans="1:34">
      <c r="B138" s="920"/>
      <c r="C138" s="920"/>
      <c r="D138" s="920"/>
      <c r="E138" s="920"/>
      <c r="F138" s="920"/>
      <c r="G138" s="920"/>
      <c r="H138" s="920"/>
      <c r="I138" s="920"/>
      <c r="J138" s="920"/>
      <c r="K138" s="920"/>
      <c r="L138" s="920"/>
      <c r="M138" s="920"/>
      <c r="N138" s="920"/>
      <c r="O138" s="920"/>
      <c r="P138" s="920"/>
      <c r="Q138" s="920"/>
      <c r="R138" s="920"/>
      <c r="S138" s="920"/>
      <c r="T138" s="920"/>
      <c r="U138" s="920"/>
      <c r="V138" s="920"/>
      <c r="W138" s="920"/>
      <c r="X138" s="920"/>
      <c r="Y138" s="920"/>
      <c r="Z138" s="920"/>
      <c r="AA138" s="920"/>
      <c r="AB138" s="920"/>
      <c r="AC138" s="920"/>
      <c r="AD138" s="920"/>
      <c r="AE138" s="920"/>
      <c r="AF138" s="920"/>
      <c r="AG138" s="920"/>
      <c r="AH138" s="920"/>
    </row>
    <row r="139" spans="1:34">
      <c r="B139" s="920"/>
      <c r="C139" s="920"/>
      <c r="D139" s="920"/>
      <c r="E139" s="920"/>
      <c r="F139" s="920"/>
      <c r="G139" s="920"/>
      <c r="H139" s="920"/>
      <c r="I139" s="920"/>
      <c r="J139" s="920"/>
      <c r="K139" s="920"/>
      <c r="L139" s="920"/>
      <c r="M139" s="920"/>
      <c r="N139" s="920"/>
      <c r="O139" s="920"/>
      <c r="P139" s="920"/>
      <c r="Q139" s="920"/>
      <c r="R139" s="920"/>
      <c r="S139" s="920"/>
      <c r="T139" s="920"/>
      <c r="U139" s="920"/>
      <c r="V139" s="920"/>
      <c r="W139" s="920"/>
      <c r="X139" s="920"/>
      <c r="Y139" s="920"/>
      <c r="Z139" s="920"/>
      <c r="AA139" s="920"/>
      <c r="AB139" s="920"/>
      <c r="AC139" s="920"/>
      <c r="AD139" s="920"/>
      <c r="AE139" s="920"/>
      <c r="AF139" s="920"/>
      <c r="AG139" s="920"/>
      <c r="AH139" s="920"/>
    </row>
    <row r="140" spans="1:34">
      <c r="B140" s="920"/>
      <c r="C140" s="920"/>
      <c r="D140" s="920"/>
      <c r="E140" s="920"/>
      <c r="F140" s="920"/>
      <c r="G140" s="920"/>
      <c r="H140" s="920"/>
      <c r="I140" s="920"/>
      <c r="J140" s="920"/>
      <c r="K140" s="920"/>
      <c r="L140" s="920"/>
      <c r="M140" s="920"/>
      <c r="N140" s="920"/>
      <c r="O140" s="920"/>
      <c r="P140" s="920"/>
      <c r="Q140" s="920"/>
      <c r="R140" s="920"/>
      <c r="S140" s="920"/>
      <c r="T140" s="920"/>
      <c r="U140" s="920"/>
      <c r="V140" s="920"/>
      <c r="W140" s="920"/>
      <c r="X140" s="920"/>
      <c r="Y140" s="920"/>
      <c r="Z140" s="920"/>
      <c r="AA140" s="920"/>
      <c r="AB140" s="920"/>
      <c r="AC140" s="920"/>
      <c r="AD140" s="920"/>
      <c r="AE140" s="920"/>
      <c r="AF140" s="920"/>
      <c r="AG140" s="920"/>
      <c r="AH140" s="920"/>
    </row>
    <row r="141" spans="1:34">
      <c r="B141" s="920"/>
      <c r="C141" s="920"/>
      <c r="D141" s="920"/>
      <c r="E141" s="920"/>
      <c r="F141" s="920"/>
      <c r="G141" s="920"/>
      <c r="H141" s="920"/>
      <c r="I141" s="920"/>
      <c r="J141" s="920"/>
      <c r="K141" s="920"/>
      <c r="L141" s="920"/>
      <c r="M141" s="920"/>
      <c r="N141" s="920"/>
      <c r="O141" s="920"/>
      <c r="P141" s="920"/>
      <c r="Q141" s="920"/>
      <c r="R141" s="920"/>
      <c r="S141" s="920"/>
      <c r="T141" s="920"/>
      <c r="U141" s="920"/>
      <c r="V141" s="920"/>
      <c r="W141" s="920"/>
      <c r="X141" s="920"/>
      <c r="Y141" s="920"/>
      <c r="Z141" s="920"/>
      <c r="AA141" s="920"/>
      <c r="AB141" s="920"/>
      <c r="AC141" s="920"/>
      <c r="AD141" s="920"/>
      <c r="AE141" s="920"/>
      <c r="AF141" s="920"/>
      <c r="AG141" s="920"/>
      <c r="AH141" s="920"/>
    </row>
    <row r="142" spans="1:34" ht="24" customHeight="1">
      <c r="B142" s="920"/>
      <c r="C142" s="920"/>
      <c r="D142" s="920"/>
      <c r="E142" s="920"/>
      <c r="F142" s="920"/>
      <c r="G142" s="920"/>
      <c r="H142" s="920"/>
      <c r="I142" s="920"/>
      <c r="J142" s="920"/>
      <c r="K142" s="920"/>
      <c r="L142" s="920"/>
      <c r="M142" s="920"/>
      <c r="N142" s="920"/>
      <c r="O142" s="920"/>
      <c r="P142" s="920"/>
      <c r="Q142" s="920"/>
      <c r="R142" s="920"/>
      <c r="S142" s="920"/>
      <c r="T142" s="920"/>
      <c r="U142" s="920"/>
      <c r="V142" s="920"/>
      <c r="W142" s="920"/>
      <c r="X142" s="920"/>
      <c r="Y142" s="920"/>
      <c r="Z142" s="920"/>
      <c r="AA142" s="920"/>
      <c r="AB142" s="920"/>
      <c r="AC142" s="920"/>
      <c r="AD142" s="920"/>
      <c r="AE142" s="920"/>
      <c r="AF142" s="920"/>
      <c r="AG142" s="920"/>
      <c r="AH142" s="920"/>
    </row>
    <row r="143" spans="1:34">
      <c r="B143" s="920"/>
      <c r="C143" s="920"/>
      <c r="D143" s="920"/>
      <c r="E143" s="920"/>
      <c r="F143" s="920"/>
      <c r="G143" s="920"/>
      <c r="H143" s="920"/>
      <c r="I143" s="920"/>
      <c r="J143" s="920"/>
      <c r="K143" s="920"/>
      <c r="L143" s="920"/>
      <c r="M143" s="920"/>
      <c r="N143" s="920"/>
      <c r="O143" s="920"/>
      <c r="P143" s="920"/>
      <c r="Q143" s="920"/>
      <c r="R143" s="920"/>
      <c r="S143" s="920"/>
      <c r="T143" s="920"/>
      <c r="U143" s="920"/>
      <c r="V143" s="920"/>
      <c r="W143" s="920"/>
      <c r="X143" s="920"/>
      <c r="Y143" s="920"/>
      <c r="Z143" s="920"/>
      <c r="AA143" s="920"/>
      <c r="AB143" s="920"/>
      <c r="AC143" s="920"/>
      <c r="AD143" s="920"/>
      <c r="AE143" s="920"/>
      <c r="AF143" s="920"/>
      <c r="AG143" s="920"/>
      <c r="AH143" s="920"/>
    </row>
    <row r="144" spans="1:34">
      <c r="B144" s="920"/>
      <c r="C144" s="920"/>
      <c r="D144" s="920"/>
      <c r="E144" s="920"/>
      <c r="F144" s="920"/>
      <c r="G144" s="920"/>
      <c r="H144" s="920"/>
      <c r="I144" s="920"/>
      <c r="J144" s="920"/>
      <c r="K144" s="920"/>
      <c r="L144" s="920"/>
      <c r="M144" s="920"/>
      <c r="N144" s="920"/>
      <c r="O144" s="920"/>
      <c r="P144" s="920"/>
      <c r="Q144" s="920"/>
      <c r="R144" s="920"/>
      <c r="S144" s="920"/>
      <c r="T144" s="920"/>
      <c r="U144" s="920"/>
      <c r="V144" s="920"/>
      <c r="W144" s="920"/>
      <c r="X144" s="920"/>
      <c r="Y144" s="920"/>
      <c r="Z144" s="920"/>
      <c r="AA144" s="920"/>
      <c r="AB144" s="920"/>
      <c r="AC144" s="920"/>
      <c r="AD144" s="920"/>
      <c r="AE144" s="920"/>
      <c r="AF144" s="920"/>
      <c r="AG144" s="920"/>
      <c r="AH144" s="920"/>
    </row>
    <row r="145" spans="1:38">
      <c r="B145" s="920"/>
      <c r="C145" s="920"/>
      <c r="D145" s="920"/>
      <c r="E145" s="920"/>
      <c r="F145" s="920"/>
      <c r="G145" s="920"/>
      <c r="H145" s="920"/>
      <c r="I145" s="920"/>
      <c r="J145" s="920"/>
      <c r="K145" s="920"/>
      <c r="L145" s="920"/>
      <c r="M145" s="920"/>
      <c r="N145" s="920"/>
      <c r="O145" s="920"/>
      <c r="P145" s="920"/>
      <c r="Q145" s="920"/>
      <c r="R145" s="920"/>
      <c r="S145" s="920"/>
      <c r="T145" s="920"/>
      <c r="U145" s="920"/>
      <c r="V145" s="920"/>
      <c r="W145" s="920"/>
      <c r="X145" s="920"/>
      <c r="Y145" s="920"/>
      <c r="Z145" s="920"/>
      <c r="AA145" s="920"/>
      <c r="AB145" s="920"/>
      <c r="AC145" s="920"/>
      <c r="AD145" s="920"/>
      <c r="AE145" s="920"/>
      <c r="AF145" s="920"/>
      <c r="AG145" s="920"/>
      <c r="AH145" s="920"/>
    </row>
    <row r="146" spans="1:38">
      <c r="B146" s="920"/>
      <c r="C146" s="920"/>
      <c r="D146" s="920"/>
      <c r="E146" s="920"/>
      <c r="F146" s="920"/>
      <c r="G146" s="920"/>
      <c r="H146" s="920"/>
      <c r="I146" s="920"/>
      <c r="J146" s="920"/>
      <c r="K146" s="920"/>
      <c r="L146" s="920"/>
      <c r="M146" s="920"/>
      <c r="N146" s="920"/>
      <c r="O146" s="920"/>
      <c r="P146" s="920"/>
      <c r="Q146" s="920"/>
      <c r="R146" s="920"/>
      <c r="S146" s="920"/>
      <c r="T146" s="920"/>
      <c r="U146" s="920"/>
      <c r="V146" s="920"/>
      <c r="W146" s="920"/>
      <c r="X146" s="920"/>
      <c r="Y146" s="920"/>
      <c r="Z146" s="920"/>
      <c r="AA146" s="920"/>
      <c r="AB146" s="920"/>
      <c r="AC146" s="920"/>
      <c r="AD146" s="920"/>
      <c r="AE146" s="920"/>
      <c r="AF146" s="920"/>
      <c r="AG146" s="920"/>
      <c r="AH146" s="920"/>
    </row>
    <row r="147" spans="1:38">
      <c r="B147" s="920"/>
      <c r="C147" s="920"/>
      <c r="D147" s="920"/>
      <c r="E147" s="920"/>
      <c r="F147" s="920"/>
      <c r="G147" s="920"/>
      <c r="H147" s="920"/>
      <c r="I147" s="920"/>
      <c r="J147" s="920"/>
      <c r="K147" s="920"/>
      <c r="L147" s="920"/>
      <c r="M147" s="920"/>
      <c r="N147" s="920"/>
      <c r="O147" s="920"/>
      <c r="P147" s="920"/>
      <c r="Q147" s="920"/>
      <c r="R147" s="920"/>
      <c r="S147" s="920"/>
      <c r="T147" s="920"/>
      <c r="U147" s="920"/>
      <c r="V147" s="920"/>
      <c r="W147" s="920"/>
      <c r="X147" s="920"/>
      <c r="Y147" s="920"/>
      <c r="Z147" s="920"/>
      <c r="AA147" s="920"/>
      <c r="AB147" s="920"/>
      <c r="AC147" s="920"/>
      <c r="AD147" s="920"/>
      <c r="AE147" s="920"/>
      <c r="AF147" s="920"/>
      <c r="AG147" s="920"/>
      <c r="AH147" s="920"/>
    </row>
    <row r="148" spans="1:38">
      <c r="B148" s="920"/>
      <c r="C148" s="920"/>
      <c r="D148" s="920"/>
      <c r="E148" s="920"/>
      <c r="F148" s="920"/>
      <c r="G148" s="920"/>
      <c r="H148" s="920"/>
      <c r="I148" s="920"/>
      <c r="J148" s="920"/>
      <c r="K148" s="920"/>
      <c r="L148" s="920"/>
      <c r="M148" s="920"/>
      <c r="N148" s="920"/>
      <c r="O148" s="920"/>
      <c r="P148" s="920"/>
      <c r="Q148" s="920"/>
      <c r="R148" s="920"/>
      <c r="S148" s="920"/>
      <c r="T148" s="920"/>
      <c r="U148" s="920"/>
      <c r="V148" s="920"/>
      <c r="W148" s="920"/>
      <c r="X148" s="920"/>
      <c r="Y148" s="920"/>
      <c r="Z148" s="920"/>
      <c r="AA148" s="920"/>
      <c r="AB148" s="920"/>
      <c r="AC148" s="920"/>
      <c r="AD148" s="920"/>
      <c r="AE148" s="920"/>
      <c r="AF148" s="920"/>
      <c r="AG148" s="920"/>
      <c r="AH148" s="920"/>
    </row>
    <row r="149" spans="1:38">
      <c r="B149" s="920"/>
      <c r="C149" s="920"/>
      <c r="D149" s="920"/>
      <c r="E149" s="920"/>
      <c r="F149" s="920"/>
      <c r="G149" s="920"/>
      <c r="H149" s="920"/>
      <c r="I149" s="920"/>
      <c r="J149" s="920"/>
      <c r="K149" s="920"/>
      <c r="L149" s="920"/>
      <c r="M149" s="920"/>
      <c r="N149" s="920"/>
      <c r="O149" s="920"/>
      <c r="P149" s="920"/>
      <c r="Q149" s="920"/>
      <c r="R149" s="920"/>
      <c r="S149" s="920"/>
      <c r="T149" s="920"/>
      <c r="U149" s="920"/>
      <c r="V149" s="920"/>
      <c r="W149" s="920"/>
      <c r="X149" s="920"/>
      <c r="Y149" s="920"/>
      <c r="Z149" s="920"/>
      <c r="AA149" s="920"/>
      <c r="AB149" s="920"/>
      <c r="AC149" s="920"/>
      <c r="AD149" s="920"/>
      <c r="AE149" s="920"/>
      <c r="AF149" s="920"/>
      <c r="AG149" s="920"/>
      <c r="AH149" s="920"/>
    </row>
    <row r="150" spans="1:38">
      <c r="B150" s="920"/>
      <c r="C150" s="920"/>
      <c r="D150" s="920"/>
      <c r="E150" s="920"/>
      <c r="F150" s="920"/>
      <c r="G150" s="920"/>
      <c r="H150" s="920"/>
      <c r="I150" s="920"/>
      <c r="J150" s="920"/>
      <c r="K150" s="920"/>
      <c r="L150" s="920"/>
      <c r="M150" s="920"/>
      <c r="N150" s="920"/>
      <c r="O150" s="920"/>
      <c r="P150" s="920"/>
      <c r="Q150" s="920"/>
      <c r="R150" s="920"/>
      <c r="S150" s="920"/>
      <c r="T150" s="920"/>
      <c r="U150" s="920"/>
      <c r="V150" s="920"/>
      <c r="W150" s="920"/>
      <c r="X150" s="920"/>
      <c r="Y150" s="920"/>
      <c r="Z150" s="920"/>
      <c r="AA150" s="920"/>
      <c r="AB150" s="920"/>
      <c r="AC150" s="920"/>
      <c r="AD150" s="920"/>
      <c r="AE150" s="920"/>
      <c r="AF150" s="920"/>
      <c r="AG150" s="920"/>
      <c r="AH150" s="920"/>
    </row>
    <row r="151" spans="1:38" ht="15.75">
      <c r="A151" s="1117" t="s">
        <v>3</v>
      </c>
      <c r="B151" s="1117"/>
      <c r="C151" s="1117"/>
      <c r="D151" s="1117"/>
      <c r="E151" s="1117"/>
      <c r="F151" s="1117"/>
      <c r="G151" s="1117"/>
      <c r="H151" s="1117"/>
      <c r="I151" s="1117"/>
      <c r="J151" s="1117"/>
      <c r="K151" s="1117"/>
      <c r="L151" s="1117"/>
      <c r="M151" s="1117"/>
      <c r="N151" s="1117"/>
      <c r="O151" s="1117"/>
      <c r="P151" s="1117"/>
      <c r="Q151" s="1117"/>
      <c r="R151" s="1117"/>
      <c r="S151" s="1117"/>
      <c r="T151" s="1117"/>
      <c r="U151" s="1117"/>
      <c r="V151" s="1117"/>
      <c r="W151" s="1117"/>
      <c r="X151" s="1117"/>
      <c r="Y151" s="1117"/>
      <c r="Z151" s="1117"/>
      <c r="AA151" s="1117"/>
      <c r="AB151" s="1117"/>
      <c r="AC151" s="1117"/>
      <c r="AD151" s="1117"/>
      <c r="AE151" s="1117"/>
      <c r="AF151" s="1117"/>
      <c r="AG151" s="1117"/>
      <c r="AH151" s="1117"/>
    </row>
    <row r="152" spans="1:38" ht="15.75">
      <c r="A152" s="1117" t="s">
        <v>1586</v>
      </c>
      <c r="B152" s="1117"/>
      <c r="C152" s="1117"/>
      <c r="D152" s="1117"/>
      <c r="E152" s="1117"/>
      <c r="F152" s="1117"/>
      <c r="G152" s="1117"/>
      <c r="H152" s="1117"/>
      <c r="I152" s="1117"/>
      <c r="J152" s="1117"/>
      <c r="K152" s="1117"/>
      <c r="L152" s="1117"/>
      <c r="M152" s="1117"/>
      <c r="N152" s="1117"/>
      <c r="O152" s="1117"/>
      <c r="P152" s="1117"/>
      <c r="Q152" s="1117"/>
      <c r="R152" s="1117"/>
      <c r="S152" s="1117"/>
      <c r="T152" s="1117"/>
      <c r="U152" s="1117"/>
      <c r="V152" s="1117"/>
      <c r="W152" s="1117"/>
      <c r="X152" s="1117"/>
      <c r="Y152" s="1117"/>
      <c r="Z152" s="1117"/>
      <c r="AA152" s="1117"/>
      <c r="AB152" s="1117"/>
      <c r="AC152" s="1117"/>
      <c r="AD152" s="1117"/>
      <c r="AE152" s="1117"/>
      <c r="AF152" s="1117"/>
      <c r="AG152" s="1117"/>
      <c r="AH152" s="1117"/>
    </row>
    <row r="153" spans="1:38" ht="18">
      <c r="A153" s="1118" t="s">
        <v>1666</v>
      </c>
      <c r="B153" s="1118"/>
      <c r="C153" s="1118"/>
      <c r="D153" s="1118"/>
      <c r="E153" s="1118"/>
      <c r="F153" s="1118"/>
      <c r="G153" s="1118"/>
      <c r="H153" s="1118"/>
      <c r="I153" s="1118"/>
      <c r="J153" s="1118"/>
      <c r="K153" s="1118"/>
      <c r="L153" s="1118"/>
      <c r="M153" s="1118"/>
      <c r="N153" s="1118"/>
      <c r="O153" s="1118"/>
      <c r="P153" s="1118"/>
      <c r="Q153" s="1118"/>
      <c r="R153" s="1118"/>
      <c r="S153" s="1118"/>
      <c r="T153" s="1118"/>
      <c r="U153" s="1118"/>
      <c r="V153" s="1118"/>
      <c r="W153" s="1118"/>
      <c r="X153" s="1118"/>
      <c r="Y153" s="1118"/>
      <c r="Z153" s="1118"/>
      <c r="AA153" s="1118"/>
      <c r="AB153" s="1118"/>
      <c r="AC153" s="1118"/>
      <c r="AD153" s="1118"/>
      <c r="AE153" s="1118"/>
      <c r="AF153" s="1118"/>
      <c r="AG153" s="1118"/>
      <c r="AH153" s="1118"/>
    </row>
    <row r="154" spans="1:38" ht="18">
      <c r="A154" s="1118" t="s">
        <v>1587</v>
      </c>
      <c r="B154" s="1118"/>
      <c r="C154" s="1118"/>
      <c r="D154" s="1118"/>
      <c r="E154" s="1118"/>
      <c r="F154" s="1118"/>
      <c r="G154" s="1118"/>
      <c r="H154" s="1118"/>
      <c r="I154" s="1118"/>
      <c r="J154" s="1118"/>
      <c r="K154" s="1118"/>
      <c r="L154" s="1118"/>
      <c r="M154" s="1118"/>
      <c r="N154" s="1118"/>
      <c r="O154" s="1118"/>
      <c r="P154" s="1118"/>
      <c r="Q154" s="1118"/>
      <c r="R154" s="1118"/>
      <c r="S154" s="1118"/>
      <c r="T154" s="1118"/>
      <c r="U154" s="1118"/>
      <c r="V154" s="1118"/>
      <c r="W154" s="1118"/>
      <c r="X154" s="1118"/>
      <c r="Y154" s="1118"/>
      <c r="Z154" s="1118"/>
      <c r="AA154" s="1118"/>
      <c r="AB154" s="1118"/>
      <c r="AC154" s="1118"/>
      <c r="AD154" s="1118"/>
      <c r="AE154" s="1118"/>
      <c r="AF154" s="1118"/>
      <c r="AG154" s="1118"/>
      <c r="AH154" s="1118"/>
    </row>
    <row r="155" spans="1:38" ht="18">
      <c r="A155" s="1118" t="s">
        <v>1667</v>
      </c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18"/>
      <c r="O155" s="1118"/>
      <c r="P155" s="1118"/>
      <c r="Q155" s="1118"/>
      <c r="R155" s="1118"/>
      <c r="S155" s="1118"/>
      <c r="T155" s="1118"/>
      <c r="U155" s="1118"/>
      <c r="V155" s="1118"/>
      <c r="W155" s="1118"/>
      <c r="X155" s="1118"/>
      <c r="Y155" s="1118"/>
      <c r="Z155" s="1118"/>
      <c r="AA155" s="1118"/>
      <c r="AB155" s="1118"/>
      <c r="AC155" s="1118"/>
      <c r="AD155" s="1118"/>
      <c r="AE155" s="1118"/>
      <c r="AF155" s="1118"/>
      <c r="AG155" s="1118"/>
      <c r="AH155" s="1118"/>
    </row>
    <row r="156" spans="1:38" ht="18">
      <c r="A156" s="915" t="s">
        <v>1608</v>
      </c>
      <c r="B156" s="890"/>
    </row>
    <row r="157" spans="1:38">
      <c r="A157" s="902" t="s">
        <v>1681</v>
      </c>
    </row>
    <row r="158" spans="1:38" ht="12.75" customHeight="1">
      <c r="A158" s="1287" t="s">
        <v>129</v>
      </c>
      <c r="B158" s="1287" t="s">
        <v>1610</v>
      </c>
      <c r="C158" s="927" t="s">
        <v>1618</v>
      </c>
      <c r="D158" s="1283" t="s">
        <v>1619</v>
      </c>
      <c r="E158" s="1284"/>
      <c r="F158" s="1284"/>
      <c r="G158" s="1284"/>
      <c r="H158" s="1284"/>
      <c r="I158" s="1284"/>
      <c r="J158" s="1284"/>
      <c r="K158" s="1284"/>
      <c r="L158" s="1284"/>
      <c r="M158" s="1284"/>
      <c r="N158" s="1284"/>
      <c r="O158" s="1284"/>
      <c r="P158" s="1284"/>
      <c r="Q158" s="1284"/>
      <c r="R158" s="1284"/>
      <c r="S158" s="1284"/>
      <c r="T158" s="1284"/>
      <c r="U158" s="1284"/>
      <c r="V158" s="1284"/>
      <c r="W158" s="1284"/>
      <c r="X158" s="1284"/>
      <c r="Y158" s="1284"/>
      <c r="Z158" s="1284"/>
      <c r="AA158" s="1284"/>
      <c r="AB158" s="1284"/>
      <c r="AC158" s="1284"/>
      <c r="AD158" s="1284"/>
      <c r="AE158" s="1284"/>
      <c r="AF158" s="1284"/>
      <c r="AG158" s="1284"/>
      <c r="AH158" s="1285"/>
    </row>
    <row r="159" spans="1:38" ht="15" customHeight="1">
      <c r="A159" s="1288"/>
      <c r="B159" s="1288"/>
      <c r="C159" s="1141">
        <v>42125</v>
      </c>
      <c r="D159" s="954" t="s">
        <v>1616</v>
      </c>
      <c r="E159" s="954" t="s">
        <v>1617</v>
      </c>
      <c r="F159" s="960" t="s">
        <v>1611</v>
      </c>
      <c r="G159" s="926" t="s">
        <v>1612</v>
      </c>
      <c r="H159" s="926" t="s">
        <v>1613</v>
      </c>
      <c r="I159" s="926" t="s">
        <v>1614</v>
      </c>
      <c r="J159" s="926" t="s">
        <v>1615</v>
      </c>
      <c r="K159" s="960" t="s">
        <v>1616</v>
      </c>
      <c r="L159" s="960" t="s">
        <v>1617</v>
      </c>
      <c r="M159" s="926" t="s">
        <v>1611</v>
      </c>
      <c r="N159" s="926" t="s">
        <v>1612</v>
      </c>
      <c r="O159" s="926" t="s">
        <v>1613</v>
      </c>
      <c r="P159" s="926" t="s">
        <v>1614</v>
      </c>
      <c r="Q159" s="926" t="s">
        <v>1615</v>
      </c>
      <c r="R159" s="960" t="s">
        <v>1616</v>
      </c>
      <c r="S159" s="960" t="s">
        <v>1617</v>
      </c>
      <c r="T159" s="926" t="s">
        <v>1611</v>
      </c>
      <c r="U159" s="926" t="s">
        <v>1612</v>
      </c>
      <c r="V159" s="926" t="s">
        <v>1613</v>
      </c>
      <c r="W159" s="926" t="s">
        <v>1614</v>
      </c>
      <c r="X159" s="926" t="s">
        <v>1615</v>
      </c>
      <c r="Y159" s="960" t="s">
        <v>1616</v>
      </c>
      <c r="Z159" s="960" t="s">
        <v>1617</v>
      </c>
      <c r="AA159" s="926" t="s">
        <v>1611</v>
      </c>
      <c r="AB159" s="926" t="s">
        <v>1612</v>
      </c>
      <c r="AC159" s="926" t="s">
        <v>1613</v>
      </c>
      <c r="AD159" s="926" t="s">
        <v>1614</v>
      </c>
      <c r="AE159" s="926" t="s">
        <v>1615</v>
      </c>
      <c r="AF159" s="960" t="s">
        <v>1616</v>
      </c>
      <c r="AG159" s="960" t="s">
        <v>1617</v>
      </c>
      <c r="AH159" s="926" t="s">
        <v>1611</v>
      </c>
      <c r="AI159" s="893"/>
      <c r="AJ159" s="893"/>
      <c r="AK159" s="893"/>
      <c r="AL159" s="893"/>
    </row>
    <row r="160" spans="1:38" ht="15" customHeight="1">
      <c r="A160" s="1289"/>
      <c r="B160" s="1289"/>
      <c r="C160" s="1142"/>
      <c r="D160" s="954">
        <v>1</v>
      </c>
      <c r="E160" s="954">
        <v>2</v>
      </c>
      <c r="F160" s="954">
        <v>3</v>
      </c>
      <c r="G160" s="894">
        <v>4</v>
      </c>
      <c r="H160" s="894">
        <v>5</v>
      </c>
      <c r="I160" s="894">
        <v>6</v>
      </c>
      <c r="J160" s="894">
        <v>7</v>
      </c>
      <c r="K160" s="954">
        <v>8</v>
      </c>
      <c r="L160" s="954">
        <v>9</v>
      </c>
      <c r="M160" s="894">
        <v>10</v>
      </c>
      <c r="N160" s="894">
        <v>11</v>
      </c>
      <c r="O160" s="894">
        <v>12</v>
      </c>
      <c r="P160" s="894">
        <v>13</v>
      </c>
      <c r="Q160" s="894">
        <v>14</v>
      </c>
      <c r="R160" s="954">
        <v>15</v>
      </c>
      <c r="S160" s="954">
        <v>16</v>
      </c>
      <c r="T160" s="894">
        <v>17</v>
      </c>
      <c r="U160" s="894">
        <v>18</v>
      </c>
      <c r="V160" s="894">
        <v>19</v>
      </c>
      <c r="W160" s="894">
        <v>20</v>
      </c>
      <c r="X160" s="894">
        <v>21</v>
      </c>
      <c r="Y160" s="954">
        <v>22</v>
      </c>
      <c r="Z160" s="954">
        <v>23</v>
      </c>
      <c r="AA160" s="894">
        <v>24</v>
      </c>
      <c r="AB160" s="894">
        <v>25</v>
      </c>
      <c r="AC160" s="894">
        <v>26</v>
      </c>
      <c r="AD160" s="894">
        <v>27</v>
      </c>
      <c r="AE160" s="894">
        <v>28</v>
      </c>
      <c r="AF160" s="954">
        <v>29</v>
      </c>
      <c r="AG160" s="954">
        <v>30</v>
      </c>
      <c r="AH160" s="894">
        <v>31</v>
      </c>
      <c r="AI160" s="893"/>
      <c r="AJ160" s="893"/>
      <c r="AK160" s="893"/>
      <c r="AL160" s="893"/>
    </row>
    <row r="161" spans="1:34">
      <c r="A161" s="1136">
        <v>3</v>
      </c>
      <c r="B161" s="908" t="s">
        <v>1609</v>
      </c>
      <c r="C161" s="1127">
        <v>42125</v>
      </c>
      <c r="D161" s="916"/>
      <c r="E161" s="917"/>
      <c r="F161" s="917"/>
      <c r="G161" s="921" t="s">
        <v>1620</v>
      </c>
      <c r="H161" s="919"/>
      <c r="I161" s="919"/>
      <c r="J161" s="919"/>
      <c r="K161" s="919"/>
      <c r="L161" s="919"/>
      <c r="M161" s="919"/>
      <c r="N161" s="919"/>
      <c r="O161" s="919"/>
      <c r="P161" s="919"/>
      <c r="Q161" s="919"/>
      <c r="R161" s="919"/>
      <c r="S161" s="919"/>
      <c r="T161" s="919"/>
      <c r="U161" s="919"/>
      <c r="V161" s="919"/>
      <c r="W161" s="919"/>
      <c r="X161" s="919"/>
      <c r="Y161" s="919"/>
      <c r="Z161" s="919"/>
      <c r="AA161" s="919"/>
      <c r="AB161" s="919"/>
      <c r="AC161" s="919"/>
      <c r="AD161" s="919"/>
      <c r="AE161" s="919"/>
      <c r="AF161" s="919"/>
      <c r="AG161" s="919"/>
      <c r="AH161" s="919"/>
    </row>
    <row r="162" spans="1:34">
      <c r="A162" s="1136"/>
      <c r="B162" s="908" t="s">
        <v>1622</v>
      </c>
      <c r="C162" s="1137"/>
      <c r="D162" s="916"/>
      <c r="E162" s="917"/>
      <c r="F162" s="917"/>
      <c r="G162" s="919"/>
      <c r="H162" s="921" t="s">
        <v>1620</v>
      </c>
      <c r="I162" s="919"/>
      <c r="J162" s="919"/>
      <c r="K162" s="919"/>
      <c r="L162" s="919"/>
      <c r="M162" s="919"/>
      <c r="N162" s="919"/>
      <c r="O162" s="919"/>
      <c r="P162" s="919"/>
      <c r="Q162" s="919"/>
      <c r="R162" s="919"/>
      <c r="S162" s="919"/>
      <c r="T162" s="919"/>
      <c r="U162" s="919"/>
      <c r="V162" s="919"/>
      <c r="W162" s="919"/>
      <c r="X162" s="919"/>
      <c r="Y162" s="919"/>
      <c r="Z162" s="919"/>
      <c r="AA162" s="919"/>
      <c r="AB162" s="919"/>
      <c r="AC162" s="919"/>
      <c r="AD162" s="919"/>
      <c r="AE162" s="919"/>
      <c r="AF162" s="919"/>
      <c r="AG162" s="919"/>
      <c r="AH162" s="919"/>
    </row>
    <row r="163" spans="1:34">
      <c r="A163" s="1136"/>
      <c r="B163" s="908" t="s">
        <v>1623</v>
      </c>
      <c r="C163" s="1137"/>
      <c r="D163" s="916"/>
      <c r="E163" s="917"/>
      <c r="F163" s="917"/>
      <c r="G163" s="919"/>
      <c r="H163" s="919"/>
      <c r="I163" s="921" t="s">
        <v>1620</v>
      </c>
      <c r="J163" s="919"/>
      <c r="K163" s="919"/>
      <c r="L163" s="919"/>
      <c r="M163" s="919"/>
      <c r="N163" s="919"/>
      <c r="O163" s="919"/>
      <c r="P163" s="919"/>
      <c r="Q163" s="919"/>
      <c r="R163" s="919"/>
      <c r="S163" s="919"/>
      <c r="T163" s="919"/>
      <c r="U163" s="919"/>
      <c r="V163" s="919"/>
      <c r="W163" s="919"/>
      <c r="X163" s="919"/>
      <c r="Y163" s="919"/>
      <c r="Z163" s="919"/>
      <c r="AA163" s="919"/>
      <c r="AB163" s="919"/>
      <c r="AC163" s="919"/>
      <c r="AD163" s="919"/>
      <c r="AE163" s="919"/>
      <c r="AF163" s="919"/>
      <c r="AG163" s="919"/>
      <c r="AH163" s="919"/>
    </row>
    <row r="164" spans="1:34">
      <c r="A164" s="1136"/>
      <c r="B164" s="908" t="s">
        <v>1624</v>
      </c>
      <c r="C164" s="1137"/>
      <c r="D164" s="916"/>
      <c r="E164" s="917"/>
      <c r="F164" s="917"/>
      <c r="G164" s="919"/>
      <c r="H164" s="919"/>
      <c r="I164" s="919"/>
      <c r="J164" s="921" t="s">
        <v>1620</v>
      </c>
      <c r="K164" s="919"/>
      <c r="L164" s="919"/>
      <c r="M164" s="919"/>
      <c r="N164" s="919"/>
      <c r="O164" s="919"/>
      <c r="P164" s="919"/>
      <c r="Q164" s="919"/>
      <c r="R164" s="919"/>
      <c r="S164" s="919"/>
      <c r="T164" s="919"/>
      <c r="U164" s="919"/>
      <c r="V164" s="919"/>
      <c r="W164" s="919"/>
      <c r="X164" s="919"/>
      <c r="Y164" s="919"/>
      <c r="Z164" s="919"/>
      <c r="AA164" s="919"/>
      <c r="AB164" s="919"/>
      <c r="AC164" s="919"/>
      <c r="AD164" s="919"/>
      <c r="AE164" s="919"/>
      <c r="AF164" s="919"/>
      <c r="AG164" s="919"/>
      <c r="AH164" s="919"/>
    </row>
    <row r="165" spans="1:34">
      <c r="A165" s="1136"/>
      <c r="B165" s="908" t="s">
        <v>1625</v>
      </c>
      <c r="C165" s="1137"/>
      <c r="D165" s="916"/>
      <c r="E165" s="917"/>
      <c r="F165" s="918"/>
      <c r="G165" s="918"/>
      <c r="H165" s="918"/>
      <c r="I165" s="918"/>
      <c r="J165" s="919"/>
      <c r="K165" s="919"/>
      <c r="L165" s="919"/>
      <c r="M165" s="921" t="s">
        <v>1620</v>
      </c>
      <c r="N165" s="919"/>
      <c r="O165" s="919"/>
      <c r="P165" s="919"/>
      <c r="Q165" s="919"/>
      <c r="R165" s="919"/>
      <c r="S165" s="919"/>
      <c r="T165" s="919"/>
      <c r="U165" s="919"/>
      <c r="V165" s="919"/>
      <c r="W165" s="919"/>
      <c r="X165" s="919"/>
      <c r="Y165" s="919"/>
      <c r="Z165" s="919"/>
      <c r="AA165" s="919"/>
      <c r="AB165" s="919"/>
      <c r="AC165" s="919"/>
      <c r="AD165" s="919"/>
      <c r="AE165" s="919"/>
      <c r="AF165" s="919"/>
      <c r="AG165" s="919"/>
      <c r="AH165" s="919"/>
    </row>
    <row r="166" spans="1:34">
      <c r="A166" s="1136"/>
      <c r="B166" s="908" t="s">
        <v>1626</v>
      </c>
      <c r="C166" s="1137"/>
      <c r="D166" s="916"/>
      <c r="E166" s="917"/>
      <c r="F166" s="917"/>
      <c r="G166" s="919"/>
      <c r="H166" s="919"/>
      <c r="I166" s="918"/>
      <c r="J166" s="919"/>
      <c r="K166" s="919"/>
      <c r="L166" s="919"/>
      <c r="M166" s="919"/>
      <c r="N166" s="921" t="s">
        <v>1620</v>
      </c>
      <c r="O166" s="919"/>
      <c r="P166" s="919"/>
      <c r="Q166" s="919"/>
      <c r="R166" s="919"/>
      <c r="S166" s="919"/>
      <c r="T166" s="919"/>
      <c r="U166" s="919"/>
      <c r="V166" s="919"/>
      <c r="W166" s="919"/>
      <c r="X166" s="919"/>
      <c r="Y166" s="919"/>
      <c r="Z166" s="919"/>
      <c r="AA166" s="919"/>
      <c r="AB166" s="919"/>
      <c r="AC166" s="919"/>
      <c r="AD166" s="919"/>
      <c r="AE166" s="919"/>
      <c r="AF166" s="919"/>
      <c r="AG166" s="919"/>
      <c r="AH166" s="919"/>
    </row>
    <row r="167" spans="1:34">
      <c r="A167" s="1136"/>
      <c r="B167" s="908" t="s">
        <v>1627</v>
      </c>
      <c r="C167" s="1137"/>
      <c r="D167" s="918"/>
      <c r="E167" s="918"/>
      <c r="F167" s="918"/>
      <c r="G167" s="918"/>
      <c r="H167" s="918"/>
      <c r="I167" s="918"/>
      <c r="J167" s="919"/>
      <c r="K167" s="918"/>
      <c r="L167" s="919"/>
      <c r="M167" s="919"/>
      <c r="N167" s="919"/>
      <c r="O167" s="921" t="s">
        <v>1620</v>
      </c>
      <c r="P167" s="919"/>
      <c r="Q167" s="919"/>
      <c r="R167" s="918"/>
      <c r="S167" s="918"/>
      <c r="T167" s="918"/>
      <c r="U167" s="918"/>
      <c r="V167" s="918"/>
      <c r="W167" s="918"/>
      <c r="X167" s="918"/>
      <c r="Y167" s="918"/>
      <c r="Z167" s="918"/>
      <c r="AA167" s="918"/>
      <c r="AB167" s="918"/>
      <c r="AC167" s="918"/>
      <c r="AD167" s="918"/>
      <c r="AE167" s="918"/>
      <c r="AF167" s="918"/>
      <c r="AG167" s="918"/>
      <c r="AH167" s="918"/>
    </row>
    <row r="168" spans="1:34">
      <c r="A168" s="1136"/>
      <c r="B168" s="908" t="s">
        <v>1628</v>
      </c>
      <c r="C168" s="1137"/>
      <c r="D168" s="919"/>
      <c r="E168" s="919"/>
      <c r="F168" s="919"/>
      <c r="G168" s="919"/>
      <c r="H168" s="919"/>
      <c r="I168" s="919"/>
      <c r="J168" s="919"/>
      <c r="K168" s="919"/>
      <c r="L168" s="919"/>
      <c r="M168" s="919"/>
      <c r="N168" s="919"/>
      <c r="O168" s="919"/>
      <c r="P168" s="921" t="s">
        <v>1620</v>
      </c>
      <c r="Q168" s="919"/>
      <c r="R168" s="919"/>
      <c r="S168" s="919"/>
      <c r="T168" s="919"/>
      <c r="U168" s="919"/>
      <c r="V168" s="919"/>
      <c r="W168" s="919"/>
      <c r="X168" s="919"/>
      <c r="Y168" s="919"/>
      <c r="Z168" s="919"/>
      <c r="AA168" s="919"/>
      <c r="AB168" s="919"/>
      <c r="AC168" s="919"/>
      <c r="AD168" s="919"/>
      <c r="AE168" s="919"/>
      <c r="AF168" s="919"/>
      <c r="AG168" s="919"/>
      <c r="AH168" s="919"/>
    </row>
    <row r="169" spans="1:34">
      <c r="A169" s="1136"/>
      <c r="B169" s="908" t="s">
        <v>1629</v>
      </c>
      <c r="C169" s="1137"/>
      <c r="D169" s="918"/>
      <c r="E169" s="918"/>
      <c r="F169" s="918"/>
      <c r="G169" s="918"/>
      <c r="H169" s="918"/>
      <c r="I169" s="918"/>
      <c r="J169" s="918"/>
      <c r="K169" s="918"/>
      <c r="L169" s="918"/>
      <c r="M169" s="919"/>
      <c r="N169" s="919"/>
      <c r="O169" s="919"/>
      <c r="P169" s="919"/>
      <c r="Q169" s="921" t="s">
        <v>1620</v>
      </c>
      <c r="R169" s="918"/>
      <c r="S169" s="918"/>
      <c r="T169" s="918"/>
      <c r="U169" s="918"/>
      <c r="V169" s="918"/>
      <c r="W169" s="918"/>
      <c r="X169" s="918"/>
      <c r="Y169" s="918"/>
      <c r="Z169" s="918"/>
      <c r="AA169" s="918"/>
      <c r="AB169" s="918"/>
      <c r="AC169" s="918"/>
      <c r="AD169" s="918"/>
      <c r="AE169" s="918"/>
      <c r="AF169" s="918"/>
      <c r="AG169" s="918"/>
      <c r="AH169" s="918"/>
    </row>
    <row r="170" spans="1:34">
      <c r="A170" s="1136"/>
      <c r="B170" s="908" t="s">
        <v>1630</v>
      </c>
      <c r="C170" s="1137"/>
      <c r="D170" s="918"/>
      <c r="E170" s="918"/>
      <c r="F170" s="918"/>
      <c r="G170" s="918"/>
      <c r="H170" s="918"/>
      <c r="I170" s="918"/>
      <c r="J170" s="918"/>
      <c r="K170" s="918"/>
      <c r="L170" s="918"/>
      <c r="M170" s="918"/>
      <c r="N170" s="918"/>
      <c r="O170" s="918"/>
      <c r="P170" s="918"/>
      <c r="Q170" s="919"/>
      <c r="R170" s="918"/>
      <c r="S170" s="918"/>
      <c r="T170" s="921" t="s">
        <v>1620</v>
      </c>
      <c r="U170" s="918"/>
      <c r="V170" s="918"/>
      <c r="W170" s="918"/>
      <c r="X170" s="918"/>
      <c r="Y170" s="918"/>
      <c r="Z170" s="918"/>
      <c r="AA170" s="918"/>
      <c r="AB170" s="918"/>
      <c r="AC170" s="918"/>
      <c r="AD170" s="918"/>
      <c r="AE170" s="918"/>
      <c r="AF170" s="918"/>
      <c r="AG170" s="918"/>
      <c r="AH170" s="918"/>
    </row>
    <row r="171" spans="1:34">
      <c r="A171" s="1114"/>
      <c r="B171" s="1140"/>
      <c r="C171" s="1127">
        <v>42156</v>
      </c>
      <c r="D171" s="894" t="s">
        <v>1612</v>
      </c>
      <c r="E171" s="940" t="s">
        <v>1613</v>
      </c>
      <c r="F171" s="954" t="s">
        <v>1614</v>
      </c>
      <c r="G171" s="894" t="s">
        <v>1615</v>
      </c>
      <c r="H171" s="954" t="s">
        <v>1616</v>
      </c>
      <c r="I171" s="954" t="s">
        <v>1617</v>
      </c>
      <c r="J171" s="894" t="s">
        <v>1611</v>
      </c>
      <c r="K171" s="894" t="s">
        <v>1612</v>
      </c>
      <c r="L171" s="894" t="s">
        <v>1613</v>
      </c>
      <c r="M171" s="894" t="s">
        <v>1614</v>
      </c>
      <c r="N171" s="894" t="s">
        <v>1615</v>
      </c>
      <c r="O171" s="954" t="s">
        <v>1616</v>
      </c>
      <c r="P171" s="954" t="s">
        <v>1617</v>
      </c>
      <c r="Q171" s="894" t="s">
        <v>1611</v>
      </c>
      <c r="R171" s="894" t="s">
        <v>1612</v>
      </c>
      <c r="S171" s="894" t="s">
        <v>1613</v>
      </c>
      <c r="T171" s="894" t="s">
        <v>1614</v>
      </c>
      <c r="U171" s="894" t="s">
        <v>1615</v>
      </c>
      <c r="V171" s="954" t="s">
        <v>1616</v>
      </c>
      <c r="W171" s="954" t="s">
        <v>1617</v>
      </c>
      <c r="X171" s="894" t="s">
        <v>1611</v>
      </c>
      <c r="Y171" s="894" t="s">
        <v>1612</v>
      </c>
      <c r="Z171" s="894" t="s">
        <v>1613</v>
      </c>
      <c r="AA171" s="894" t="s">
        <v>1614</v>
      </c>
      <c r="AB171" s="894" t="s">
        <v>1615</v>
      </c>
      <c r="AC171" s="954" t="s">
        <v>1616</v>
      </c>
      <c r="AD171" s="954" t="s">
        <v>1617</v>
      </c>
      <c r="AE171" s="894" t="s">
        <v>1611</v>
      </c>
      <c r="AF171" s="894" t="s">
        <v>1612</v>
      </c>
      <c r="AG171" s="894" t="s">
        <v>1613</v>
      </c>
      <c r="AH171" s="899"/>
    </row>
    <row r="172" spans="1:34">
      <c r="A172" s="1116"/>
      <c r="B172" s="1138"/>
      <c r="C172" s="1138"/>
      <c r="D172" s="895">
        <v>1</v>
      </c>
      <c r="E172" s="894">
        <v>2</v>
      </c>
      <c r="F172" s="954">
        <v>3</v>
      </c>
      <c r="G172" s="894">
        <v>4</v>
      </c>
      <c r="H172" s="954">
        <v>5</v>
      </c>
      <c r="I172" s="954">
        <v>6</v>
      </c>
      <c r="J172" s="894">
        <v>7</v>
      </c>
      <c r="K172" s="894">
        <v>8</v>
      </c>
      <c r="L172" s="894">
        <v>9</v>
      </c>
      <c r="M172" s="894">
        <v>10</v>
      </c>
      <c r="N172" s="894">
        <v>11</v>
      </c>
      <c r="O172" s="954">
        <v>12</v>
      </c>
      <c r="P172" s="954">
        <v>13</v>
      </c>
      <c r="Q172" s="894">
        <v>14</v>
      </c>
      <c r="R172" s="894">
        <v>15</v>
      </c>
      <c r="S172" s="894">
        <v>16</v>
      </c>
      <c r="T172" s="894">
        <v>17</v>
      </c>
      <c r="U172" s="894">
        <v>18</v>
      </c>
      <c r="V172" s="954">
        <v>19</v>
      </c>
      <c r="W172" s="954">
        <v>20</v>
      </c>
      <c r="X172" s="894">
        <v>21</v>
      </c>
      <c r="Y172" s="894">
        <v>22</v>
      </c>
      <c r="Z172" s="894">
        <v>23</v>
      </c>
      <c r="AA172" s="894">
        <v>24</v>
      </c>
      <c r="AB172" s="894">
        <v>25</v>
      </c>
      <c r="AC172" s="954">
        <v>26</v>
      </c>
      <c r="AD172" s="954">
        <v>27</v>
      </c>
      <c r="AE172" s="894">
        <v>28</v>
      </c>
      <c r="AF172" s="894">
        <v>29</v>
      </c>
      <c r="AG172" s="894">
        <v>30</v>
      </c>
      <c r="AH172" s="899"/>
    </row>
    <row r="173" spans="1:34">
      <c r="A173" s="1114">
        <v>4</v>
      </c>
      <c r="B173" s="908" t="s">
        <v>1609</v>
      </c>
      <c r="C173" s="1127">
        <v>42156</v>
      </c>
      <c r="D173" s="921" t="s">
        <v>1620</v>
      </c>
      <c r="E173" s="900"/>
      <c r="F173" s="900"/>
      <c r="G173" s="900"/>
      <c r="H173" s="900"/>
      <c r="I173" s="912"/>
      <c r="J173" s="912"/>
      <c r="K173" s="912"/>
      <c r="L173" s="912"/>
      <c r="M173" s="912"/>
      <c r="N173" s="912"/>
      <c r="O173" s="912"/>
      <c r="P173" s="912"/>
      <c r="Q173" s="912"/>
      <c r="R173" s="912"/>
      <c r="S173" s="912"/>
      <c r="T173" s="913"/>
      <c r="U173" s="912"/>
      <c r="V173" s="900"/>
      <c r="W173" s="912"/>
      <c r="X173" s="912"/>
      <c r="Y173" s="912"/>
      <c r="Z173" s="899"/>
      <c r="AA173" s="899"/>
      <c r="AB173" s="899"/>
      <c r="AC173" s="899"/>
      <c r="AD173" s="899"/>
      <c r="AE173" s="899"/>
      <c r="AF173" s="899"/>
      <c r="AG173" s="899"/>
      <c r="AH173" s="899"/>
    </row>
    <row r="174" spans="1:34">
      <c r="A174" s="1115"/>
      <c r="B174" s="908" t="s">
        <v>1622</v>
      </c>
      <c r="C174" s="1128"/>
      <c r="D174" s="900"/>
      <c r="E174" s="921" t="s">
        <v>1620</v>
      </c>
      <c r="F174" s="900"/>
      <c r="G174" s="900"/>
      <c r="H174" s="900"/>
      <c r="I174" s="912"/>
      <c r="J174" s="912"/>
      <c r="K174" s="912"/>
      <c r="L174" s="912"/>
      <c r="M174" s="912"/>
      <c r="N174" s="912"/>
      <c r="O174" s="912"/>
      <c r="P174" s="912"/>
      <c r="Q174" s="912"/>
      <c r="R174" s="912"/>
      <c r="S174" s="912"/>
      <c r="T174" s="913"/>
      <c r="U174" s="912"/>
      <c r="V174" s="900"/>
      <c r="W174" s="912"/>
      <c r="X174" s="912"/>
      <c r="Y174" s="912"/>
      <c r="Z174" s="899"/>
      <c r="AA174" s="899"/>
      <c r="AB174" s="899"/>
      <c r="AC174" s="899"/>
      <c r="AD174" s="899"/>
      <c r="AE174" s="899"/>
      <c r="AF174" s="899"/>
      <c r="AG174" s="899"/>
      <c r="AH174" s="899"/>
    </row>
    <row r="175" spans="1:34">
      <c r="A175" s="1115"/>
      <c r="B175" s="908" t="s">
        <v>1623</v>
      </c>
      <c r="C175" s="1128"/>
      <c r="D175" s="900"/>
      <c r="E175" s="900"/>
      <c r="F175" s="900"/>
      <c r="G175" s="921" t="s">
        <v>1620</v>
      </c>
      <c r="H175" s="900"/>
      <c r="I175" s="900"/>
      <c r="J175" s="900"/>
      <c r="K175" s="912"/>
      <c r="L175" s="912"/>
      <c r="M175" s="912"/>
      <c r="N175" s="912"/>
      <c r="O175" s="912"/>
      <c r="P175" s="912"/>
      <c r="Q175" s="912"/>
      <c r="R175" s="912"/>
      <c r="S175" s="912"/>
      <c r="T175" s="913"/>
      <c r="U175" s="912"/>
      <c r="V175" s="900"/>
      <c r="W175" s="912"/>
      <c r="X175" s="912"/>
      <c r="Y175" s="912"/>
      <c r="Z175" s="899"/>
      <c r="AA175" s="899"/>
      <c r="AB175" s="899"/>
      <c r="AC175" s="899"/>
      <c r="AD175" s="899"/>
      <c r="AE175" s="899"/>
      <c r="AF175" s="899"/>
      <c r="AG175" s="899"/>
      <c r="AH175" s="899"/>
    </row>
    <row r="176" spans="1:34">
      <c r="A176" s="1115"/>
      <c r="B176" s="908" t="s">
        <v>1624</v>
      </c>
      <c r="C176" s="1128"/>
      <c r="D176" s="900"/>
      <c r="E176" s="900"/>
      <c r="F176" s="900"/>
      <c r="G176" s="912"/>
      <c r="H176" s="900"/>
      <c r="I176" s="900"/>
      <c r="J176" s="921" t="s">
        <v>1620</v>
      </c>
      <c r="K176" s="912"/>
      <c r="L176" s="912"/>
      <c r="M176" s="912"/>
      <c r="N176" s="912"/>
      <c r="O176" s="912"/>
      <c r="P176" s="912"/>
      <c r="Q176" s="912"/>
      <c r="R176" s="912"/>
      <c r="S176" s="912"/>
      <c r="T176" s="913"/>
      <c r="U176" s="912"/>
      <c r="V176" s="900"/>
      <c r="W176" s="912"/>
      <c r="X176" s="912"/>
      <c r="Y176" s="912"/>
      <c r="Z176" s="899"/>
      <c r="AA176" s="899"/>
      <c r="AB176" s="899"/>
      <c r="AC176" s="899"/>
      <c r="AD176" s="899"/>
      <c r="AE176" s="899"/>
      <c r="AF176" s="899"/>
      <c r="AG176" s="899"/>
      <c r="AH176" s="899"/>
    </row>
    <row r="177" spans="1:34">
      <c r="A177" s="1115"/>
      <c r="B177" s="908" t="s">
        <v>1625</v>
      </c>
      <c r="C177" s="1128"/>
      <c r="D177" s="912"/>
      <c r="E177" s="912"/>
      <c r="F177" s="912"/>
      <c r="G177" s="912"/>
      <c r="H177" s="900"/>
      <c r="I177" s="900"/>
      <c r="J177" s="900"/>
      <c r="K177" s="921" t="s">
        <v>1620</v>
      </c>
      <c r="L177" s="912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899"/>
      <c r="AA177" s="899"/>
      <c r="AB177" s="899"/>
      <c r="AC177" s="899"/>
      <c r="AD177" s="899"/>
      <c r="AE177" s="899"/>
      <c r="AF177" s="899"/>
      <c r="AG177" s="899"/>
      <c r="AH177" s="899"/>
    </row>
    <row r="178" spans="1:34">
      <c r="A178" s="1115"/>
      <c r="B178" s="908" t="s">
        <v>1626</v>
      </c>
      <c r="C178" s="1128"/>
      <c r="D178" s="912"/>
      <c r="E178" s="912"/>
      <c r="F178" s="912"/>
      <c r="G178" s="912"/>
      <c r="H178" s="912"/>
      <c r="I178" s="912"/>
      <c r="J178" s="912"/>
      <c r="K178" s="912"/>
      <c r="L178" s="921" t="s">
        <v>1620</v>
      </c>
      <c r="M178" s="900"/>
      <c r="N178" s="900"/>
      <c r="O178" s="900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899"/>
      <c r="AA178" s="899"/>
      <c r="AB178" s="899"/>
      <c r="AC178" s="899"/>
      <c r="AD178" s="899"/>
      <c r="AE178" s="899"/>
      <c r="AF178" s="899"/>
      <c r="AG178" s="899"/>
      <c r="AH178" s="899"/>
    </row>
    <row r="179" spans="1:34">
      <c r="A179" s="1115"/>
      <c r="B179" s="908" t="s">
        <v>1627</v>
      </c>
      <c r="C179" s="1128"/>
      <c r="D179" s="912"/>
      <c r="E179" s="912"/>
      <c r="F179" s="912"/>
      <c r="G179" s="912"/>
      <c r="H179" s="912"/>
      <c r="I179" s="912"/>
      <c r="J179" s="912"/>
      <c r="K179" s="900"/>
      <c r="L179" s="912"/>
      <c r="M179" s="921" t="s">
        <v>1620</v>
      </c>
      <c r="N179" s="900"/>
      <c r="O179" s="900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899"/>
      <c r="AA179" s="899"/>
      <c r="AB179" s="899"/>
      <c r="AC179" s="899"/>
      <c r="AD179" s="899"/>
      <c r="AE179" s="899"/>
      <c r="AF179" s="899"/>
      <c r="AG179" s="899"/>
      <c r="AH179" s="899"/>
    </row>
    <row r="180" spans="1:34">
      <c r="A180" s="1115"/>
      <c r="B180" s="908" t="s">
        <v>1628</v>
      </c>
      <c r="C180" s="1128"/>
      <c r="D180" s="912"/>
      <c r="E180" s="912"/>
      <c r="F180" s="912"/>
      <c r="G180" s="912"/>
      <c r="H180" s="912"/>
      <c r="I180" s="912"/>
      <c r="J180" s="912"/>
      <c r="K180" s="900"/>
      <c r="L180" s="900"/>
      <c r="M180" s="912"/>
      <c r="N180" s="921" t="s">
        <v>1620</v>
      </c>
      <c r="O180" s="900"/>
      <c r="P180" s="900"/>
      <c r="Q180" s="900"/>
      <c r="R180" s="900"/>
      <c r="S180" s="900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899"/>
    </row>
    <row r="181" spans="1:34">
      <c r="A181" s="1115"/>
      <c r="B181" s="908" t="s">
        <v>1629</v>
      </c>
      <c r="C181" s="1128"/>
      <c r="D181" s="912"/>
      <c r="E181" s="912"/>
      <c r="F181" s="912"/>
      <c r="G181" s="912"/>
      <c r="H181" s="912"/>
      <c r="I181" s="912"/>
      <c r="J181" s="912"/>
      <c r="K181" s="900"/>
      <c r="L181" s="900"/>
      <c r="M181" s="900"/>
      <c r="N181" s="912"/>
      <c r="O181" s="900"/>
      <c r="P181" s="900"/>
      <c r="Q181" s="921" t="s">
        <v>1620</v>
      </c>
      <c r="R181" s="900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899"/>
    </row>
    <row r="182" spans="1:34">
      <c r="A182" s="1116"/>
      <c r="B182" s="908" t="s">
        <v>1630</v>
      </c>
      <c r="C182" s="1129"/>
      <c r="D182" s="912"/>
      <c r="E182" s="912"/>
      <c r="F182" s="912"/>
      <c r="G182" s="912"/>
      <c r="H182" s="912"/>
      <c r="I182" s="912"/>
      <c r="J182" s="912"/>
      <c r="K182" s="912"/>
      <c r="L182" s="912"/>
      <c r="M182" s="912"/>
      <c r="N182" s="912"/>
      <c r="O182" s="900"/>
      <c r="P182" s="900"/>
      <c r="Q182" s="912"/>
      <c r="R182" s="921" t="s">
        <v>1620</v>
      </c>
      <c r="S182" s="900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899"/>
    </row>
    <row r="183" spans="1:34" ht="12" customHeight="1">
      <c r="B183" s="1286" t="s">
        <v>1678</v>
      </c>
      <c r="C183" s="1286"/>
      <c r="D183" s="1286"/>
      <c r="E183" s="1286"/>
      <c r="F183" s="1286"/>
      <c r="G183" s="1286"/>
      <c r="H183" s="1286"/>
      <c r="I183" s="1286"/>
      <c r="J183" s="1286"/>
      <c r="K183" s="1286"/>
      <c r="L183" s="1286"/>
      <c r="M183" s="1286"/>
      <c r="N183" s="1286"/>
      <c r="O183" s="1286"/>
      <c r="P183" s="1286"/>
      <c r="Q183" s="1286"/>
      <c r="R183" s="1286"/>
      <c r="S183" s="1286"/>
      <c r="T183" s="1286"/>
      <c r="U183" s="1286"/>
      <c r="V183" s="1286"/>
      <c r="W183" s="1286"/>
      <c r="X183" s="1286"/>
      <c r="Y183" s="1286"/>
      <c r="Z183" s="1286"/>
      <c r="AA183" s="1286"/>
      <c r="AB183" s="1286"/>
      <c r="AC183" s="1286"/>
      <c r="AD183" s="1286"/>
      <c r="AE183" s="1286"/>
      <c r="AF183" s="1286"/>
      <c r="AG183" s="1286"/>
      <c r="AH183" s="1286"/>
    </row>
    <row r="184" spans="1:34">
      <c r="B184" s="920"/>
      <c r="C184" s="920"/>
      <c r="D184" s="920"/>
      <c r="E184" s="920"/>
      <c r="F184" s="920"/>
      <c r="G184" s="920"/>
      <c r="H184" s="920"/>
      <c r="I184" s="920"/>
      <c r="J184" s="920"/>
      <c r="K184" s="920"/>
      <c r="L184" s="920"/>
      <c r="M184" s="920"/>
      <c r="N184" s="920"/>
      <c r="O184" s="920"/>
      <c r="P184" s="920"/>
      <c r="Q184" s="920"/>
      <c r="R184" s="920"/>
      <c r="S184" s="920"/>
      <c r="T184" s="920"/>
      <c r="U184" s="920"/>
      <c r="V184" s="920"/>
      <c r="W184" s="920"/>
      <c r="X184" s="920"/>
      <c r="Y184" s="920"/>
      <c r="Z184" s="920"/>
      <c r="AA184" s="920"/>
      <c r="AB184" s="920"/>
      <c r="AC184" s="920"/>
      <c r="AD184" s="920"/>
      <c r="AE184" s="920"/>
      <c r="AF184" s="920"/>
      <c r="AG184" s="920"/>
      <c r="AH184" s="920"/>
    </row>
    <row r="185" spans="1:34">
      <c r="B185" s="920"/>
      <c r="C185" s="920"/>
      <c r="D185" s="920"/>
      <c r="E185" s="920"/>
      <c r="F185" s="920"/>
      <c r="G185" s="920"/>
      <c r="H185" s="920"/>
      <c r="I185" s="920"/>
      <c r="J185" s="920"/>
      <c r="K185" s="920"/>
      <c r="L185" s="920"/>
      <c r="M185" s="920"/>
      <c r="N185" s="920"/>
      <c r="O185" s="920"/>
      <c r="P185" s="920"/>
      <c r="Q185" s="920"/>
      <c r="R185" s="920"/>
      <c r="S185" s="920"/>
      <c r="T185" s="920"/>
      <c r="U185" s="920"/>
      <c r="V185" s="920"/>
      <c r="W185" s="920"/>
      <c r="X185" s="920"/>
      <c r="Y185" s="920"/>
      <c r="Z185" s="920"/>
      <c r="AA185" s="920"/>
      <c r="AB185" s="920"/>
      <c r="AC185" s="920"/>
      <c r="AD185" s="920"/>
      <c r="AE185" s="920"/>
      <c r="AF185" s="920"/>
      <c r="AG185" s="920"/>
      <c r="AH185" s="920"/>
    </row>
    <row r="186" spans="1:34">
      <c r="B186" s="920"/>
      <c r="C186" s="920"/>
      <c r="D186" s="920"/>
      <c r="E186" s="920"/>
      <c r="F186" s="920"/>
      <c r="G186" s="920"/>
      <c r="H186" s="920"/>
      <c r="I186" s="920"/>
      <c r="J186" s="920"/>
      <c r="K186" s="920"/>
      <c r="L186" s="920"/>
      <c r="M186" s="920"/>
      <c r="N186" s="920"/>
      <c r="O186" s="920"/>
      <c r="P186" s="920"/>
      <c r="Q186" s="920"/>
      <c r="R186" s="920"/>
      <c r="S186" s="920"/>
      <c r="T186" s="920"/>
      <c r="U186" s="920"/>
      <c r="V186" s="920"/>
      <c r="W186" s="920"/>
      <c r="X186" s="920"/>
      <c r="Y186" s="920"/>
      <c r="Z186" s="920"/>
      <c r="AA186" s="920"/>
      <c r="AB186" s="920"/>
      <c r="AC186" s="920"/>
      <c r="AD186" s="920"/>
      <c r="AE186" s="920"/>
      <c r="AF186" s="920"/>
      <c r="AG186" s="920"/>
      <c r="AH186" s="920"/>
    </row>
    <row r="187" spans="1:34">
      <c r="B187" s="920"/>
      <c r="C187" s="920"/>
      <c r="D187" s="920"/>
      <c r="E187" s="920"/>
      <c r="F187" s="920"/>
      <c r="G187" s="920"/>
      <c r="H187" s="920"/>
      <c r="I187" s="920"/>
      <c r="J187" s="920"/>
      <c r="K187" s="920"/>
      <c r="L187" s="920"/>
      <c r="M187" s="920"/>
      <c r="N187" s="920"/>
      <c r="O187" s="920"/>
      <c r="P187" s="920"/>
      <c r="Q187" s="920"/>
      <c r="R187" s="920"/>
      <c r="S187" s="920"/>
      <c r="T187" s="920"/>
      <c r="U187" s="920"/>
      <c r="V187" s="920"/>
      <c r="W187" s="920"/>
      <c r="X187" s="920"/>
      <c r="Y187" s="920"/>
      <c r="Z187" s="920"/>
      <c r="AA187" s="920"/>
      <c r="AB187" s="920"/>
      <c r="AC187" s="920"/>
      <c r="AD187" s="920"/>
      <c r="AE187" s="920"/>
      <c r="AF187" s="920"/>
      <c r="AG187" s="920"/>
      <c r="AH187" s="920"/>
    </row>
    <row r="188" spans="1:34">
      <c r="B188" s="920"/>
      <c r="C188" s="920"/>
      <c r="D188" s="920"/>
      <c r="E188" s="920"/>
      <c r="F188" s="920"/>
      <c r="G188" s="920"/>
      <c r="H188" s="920"/>
      <c r="I188" s="920"/>
      <c r="J188" s="920"/>
      <c r="K188" s="920"/>
      <c r="L188" s="920"/>
      <c r="M188" s="920"/>
      <c r="N188" s="920"/>
      <c r="O188" s="920"/>
      <c r="P188" s="920"/>
      <c r="Q188" s="920"/>
      <c r="R188" s="920"/>
      <c r="S188" s="920"/>
      <c r="T188" s="920"/>
      <c r="U188" s="920"/>
      <c r="V188" s="920"/>
      <c r="W188" s="920"/>
      <c r="X188" s="920"/>
      <c r="Y188" s="920"/>
      <c r="Z188" s="920"/>
      <c r="AA188" s="920"/>
      <c r="AB188" s="920"/>
      <c r="AC188" s="920"/>
      <c r="AD188" s="920"/>
      <c r="AE188" s="920"/>
      <c r="AF188" s="920"/>
      <c r="AG188" s="920"/>
      <c r="AH188" s="920"/>
    </row>
    <row r="189" spans="1:34">
      <c r="B189" s="920"/>
      <c r="C189" s="920"/>
      <c r="D189" s="920"/>
      <c r="E189" s="920"/>
      <c r="F189" s="920"/>
      <c r="G189" s="920"/>
      <c r="H189" s="920"/>
      <c r="I189" s="920"/>
      <c r="J189" s="920"/>
      <c r="K189" s="920"/>
      <c r="L189" s="920"/>
      <c r="M189" s="920"/>
      <c r="N189" s="920"/>
      <c r="O189" s="920"/>
      <c r="P189" s="920"/>
      <c r="Q189" s="920"/>
      <c r="R189" s="920"/>
      <c r="S189" s="920"/>
      <c r="T189" s="920"/>
      <c r="U189" s="920"/>
      <c r="V189" s="920"/>
      <c r="W189" s="920"/>
      <c r="X189" s="920"/>
      <c r="Y189" s="920"/>
      <c r="Z189" s="920"/>
      <c r="AA189" s="920"/>
      <c r="AB189" s="920"/>
      <c r="AC189" s="920"/>
      <c r="AD189" s="920"/>
      <c r="AE189" s="920"/>
      <c r="AF189" s="920"/>
      <c r="AG189" s="920"/>
      <c r="AH189" s="920"/>
    </row>
    <row r="190" spans="1:34">
      <c r="B190" s="920"/>
      <c r="C190" s="920"/>
      <c r="D190" s="920"/>
      <c r="E190" s="920"/>
      <c r="F190" s="920"/>
      <c r="G190" s="920"/>
      <c r="H190" s="920"/>
      <c r="I190" s="920"/>
      <c r="J190" s="920"/>
      <c r="K190" s="920"/>
      <c r="L190" s="920"/>
      <c r="M190" s="920"/>
      <c r="N190" s="920"/>
      <c r="O190" s="920"/>
      <c r="P190" s="920"/>
      <c r="Q190" s="920"/>
      <c r="R190" s="920"/>
      <c r="S190" s="920"/>
      <c r="T190" s="920"/>
      <c r="U190" s="920"/>
      <c r="V190" s="920"/>
      <c r="W190" s="920"/>
      <c r="X190" s="920"/>
      <c r="Y190" s="920"/>
      <c r="Z190" s="920"/>
      <c r="AA190" s="920"/>
      <c r="AB190" s="920"/>
      <c r="AC190" s="920"/>
      <c r="AD190" s="920"/>
      <c r="AE190" s="920"/>
      <c r="AF190" s="920"/>
      <c r="AG190" s="920"/>
      <c r="AH190" s="920"/>
    </row>
    <row r="191" spans="1:34">
      <c r="B191" s="920"/>
      <c r="C191" s="920"/>
      <c r="D191" s="920"/>
      <c r="E191" s="920"/>
      <c r="F191" s="920"/>
      <c r="G191" s="920"/>
      <c r="H191" s="920"/>
      <c r="I191" s="920"/>
      <c r="J191" s="920"/>
      <c r="K191" s="920"/>
      <c r="L191" s="920"/>
      <c r="M191" s="920"/>
      <c r="N191" s="920"/>
      <c r="O191" s="920"/>
      <c r="P191" s="920"/>
      <c r="Q191" s="920"/>
      <c r="R191" s="920"/>
      <c r="S191" s="920"/>
      <c r="T191" s="920"/>
      <c r="U191" s="920"/>
      <c r="V191" s="920"/>
      <c r="W191" s="920"/>
      <c r="X191" s="920"/>
      <c r="Y191" s="920"/>
      <c r="Z191" s="920"/>
      <c r="AA191" s="920"/>
      <c r="AB191" s="920"/>
      <c r="AC191" s="920"/>
      <c r="AD191" s="920"/>
      <c r="AE191" s="920"/>
      <c r="AF191" s="920"/>
      <c r="AG191" s="920"/>
      <c r="AH191" s="920"/>
    </row>
    <row r="192" spans="1:34">
      <c r="B192" s="920"/>
      <c r="C192" s="920"/>
      <c r="D192" s="920"/>
      <c r="E192" s="920"/>
      <c r="F192" s="920"/>
      <c r="G192" s="920"/>
      <c r="H192" s="920"/>
      <c r="I192" s="920"/>
      <c r="J192" s="920"/>
      <c r="K192" s="920"/>
      <c r="L192" s="920"/>
      <c r="M192" s="920"/>
      <c r="N192" s="920"/>
      <c r="O192" s="920"/>
      <c r="P192" s="920"/>
      <c r="Q192" s="920"/>
      <c r="R192" s="920"/>
      <c r="S192" s="920"/>
      <c r="T192" s="920"/>
      <c r="U192" s="920"/>
      <c r="V192" s="920"/>
      <c r="W192" s="920"/>
      <c r="X192" s="920"/>
      <c r="Y192" s="920"/>
      <c r="Z192" s="920"/>
      <c r="AA192" s="920"/>
      <c r="AB192" s="920"/>
      <c r="AC192" s="920"/>
      <c r="AD192" s="920"/>
      <c r="AE192" s="920"/>
      <c r="AF192" s="920"/>
      <c r="AG192" s="920"/>
      <c r="AH192" s="920"/>
    </row>
    <row r="193" spans="1:34">
      <c r="B193" s="920"/>
      <c r="C193" s="920"/>
      <c r="D193" s="920"/>
      <c r="E193" s="920"/>
      <c r="F193" s="920"/>
      <c r="G193" s="920"/>
      <c r="H193" s="920"/>
      <c r="I193" s="920"/>
      <c r="J193" s="920"/>
      <c r="K193" s="920"/>
      <c r="L193" s="920"/>
      <c r="M193" s="920"/>
      <c r="N193" s="920"/>
      <c r="O193" s="920"/>
      <c r="P193" s="920"/>
      <c r="Q193" s="920"/>
      <c r="R193" s="920"/>
      <c r="S193" s="920"/>
      <c r="T193" s="920"/>
      <c r="U193" s="920"/>
      <c r="V193" s="920"/>
      <c r="W193" s="920"/>
      <c r="X193" s="920"/>
      <c r="Y193" s="920"/>
      <c r="Z193" s="920"/>
      <c r="AA193" s="920"/>
      <c r="AB193" s="920"/>
      <c r="AC193" s="920"/>
      <c r="AD193" s="920"/>
      <c r="AE193" s="920"/>
      <c r="AF193" s="920"/>
      <c r="AG193" s="920"/>
      <c r="AH193" s="920"/>
    </row>
    <row r="194" spans="1:34">
      <c r="B194" s="920"/>
      <c r="C194" s="920"/>
      <c r="D194" s="920"/>
      <c r="E194" s="920"/>
      <c r="F194" s="920"/>
      <c r="G194" s="920"/>
      <c r="H194" s="920"/>
      <c r="I194" s="920"/>
      <c r="J194" s="920"/>
      <c r="K194" s="920"/>
      <c r="L194" s="920"/>
      <c r="M194" s="920"/>
      <c r="N194" s="920"/>
      <c r="O194" s="920"/>
      <c r="P194" s="920"/>
      <c r="Q194" s="920"/>
      <c r="R194" s="920"/>
      <c r="S194" s="920"/>
      <c r="T194" s="920"/>
      <c r="U194" s="920"/>
      <c r="V194" s="920"/>
      <c r="W194" s="920"/>
      <c r="X194" s="920"/>
      <c r="Y194" s="920"/>
      <c r="Z194" s="920"/>
      <c r="AA194" s="920"/>
      <c r="AB194" s="920"/>
      <c r="AC194" s="920"/>
      <c r="AD194" s="920"/>
      <c r="AE194" s="920"/>
      <c r="AF194" s="920"/>
      <c r="AG194" s="920"/>
      <c r="AH194" s="920"/>
    </row>
    <row r="195" spans="1:34">
      <c r="B195" s="920"/>
      <c r="C195" s="920"/>
      <c r="D195" s="920"/>
      <c r="E195" s="920"/>
      <c r="F195" s="920"/>
      <c r="G195" s="920"/>
      <c r="H195" s="920"/>
      <c r="I195" s="920"/>
      <c r="J195" s="920"/>
      <c r="K195" s="920"/>
      <c r="L195" s="920"/>
      <c r="M195" s="920"/>
      <c r="N195" s="920"/>
      <c r="O195" s="920"/>
      <c r="P195" s="920"/>
      <c r="Q195" s="920"/>
      <c r="R195" s="920"/>
      <c r="S195" s="920"/>
      <c r="T195" s="920"/>
      <c r="U195" s="920"/>
      <c r="V195" s="920"/>
      <c r="W195" s="920"/>
      <c r="X195" s="920"/>
      <c r="Y195" s="920"/>
      <c r="Z195" s="920"/>
      <c r="AA195" s="920"/>
      <c r="AB195" s="920"/>
      <c r="AC195" s="920"/>
      <c r="AD195" s="920"/>
      <c r="AE195" s="920"/>
      <c r="AF195" s="920"/>
      <c r="AG195" s="920"/>
      <c r="AH195" s="920"/>
    </row>
    <row r="196" spans="1:34">
      <c r="B196" s="920"/>
      <c r="C196" s="920"/>
      <c r="D196" s="920"/>
      <c r="E196" s="920"/>
      <c r="F196" s="920"/>
      <c r="G196" s="920"/>
      <c r="H196" s="920"/>
      <c r="I196" s="920"/>
      <c r="J196" s="920"/>
      <c r="K196" s="920"/>
      <c r="L196" s="920"/>
      <c r="M196" s="920"/>
      <c r="N196" s="920"/>
      <c r="O196" s="920"/>
      <c r="P196" s="920"/>
      <c r="Q196" s="920"/>
      <c r="R196" s="920"/>
      <c r="S196" s="920"/>
      <c r="T196" s="920"/>
      <c r="U196" s="920"/>
      <c r="V196" s="920"/>
      <c r="W196" s="920"/>
      <c r="X196" s="920"/>
      <c r="Y196" s="920"/>
      <c r="Z196" s="920"/>
      <c r="AA196" s="920"/>
      <c r="AB196" s="920"/>
      <c r="AC196" s="920"/>
      <c r="AD196" s="920"/>
      <c r="AE196" s="920"/>
      <c r="AF196" s="920"/>
      <c r="AG196" s="920"/>
      <c r="AH196" s="920"/>
    </row>
    <row r="197" spans="1:34">
      <c r="B197" s="920"/>
      <c r="C197" s="920"/>
      <c r="D197" s="920"/>
      <c r="E197" s="920"/>
      <c r="F197" s="920"/>
      <c r="G197" s="920"/>
      <c r="H197" s="920"/>
      <c r="I197" s="920"/>
      <c r="J197" s="920"/>
      <c r="K197" s="920"/>
      <c r="L197" s="920"/>
      <c r="M197" s="920"/>
      <c r="N197" s="920"/>
      <c r="O197" s="920"/>
      <c r="P197" s="920"/>
      <c r="Q197" s="920"/>
      <c r="R197" s="920"/>
      <c r="S197" s="920"/>
      <c r="T197" s="920"/>
      <c r="U197" s="920"/>
      <c r="V197" s="920"/>
      <c r="W197" s="920"/>
      <c r="X197" s="920"/>
      <c r="Y197" s="920"/>
      <c r="Z197" s="920"/>
      <c r="AA197" s="920"/>
      <c r="AB197" s="920"/>
      <c r="AC197" s="920"/>
      <c r="AD197" s="920"/>
      <c r="AE197" s="920"/>
      <c r="AF197" s="920"/>
      <c r="AG197" s="920"/>
      <c r="AH197" s="920"/>
    </row>
    <row r="198" spans="1:34">
      <c r="B198" s="920"/>
      <c r="C198" s="920"/>
      <c r="D198" s="920"/>
      <c r="E198" s="920"/>
      <c r="F198" s="920"/>
      <c r="G198" s="920"/>
      <c r="H198" s="920"/>
      <c r="I198" s="920"/>
      <c r="J198" s="920"/>
      <c r="K198" s="920"/>
      <c r="L198" s="920"/>
      <c r="M198" s="920"/>
      <c r="N198" s="920"/>
      <c r="O198" s="920"/>
      <c r="P198" s="920"/>
      <c r="Q198" s="920"/>
      <c r="R198" s="920"/>
      <c r="S198" s="920"/>
      <c r="T198" s="920"/>
      <c r="U198" s="920"/>
      <c r="V198" s="920"/>
      <c r="W198" s="920"/>
      <c r="X198" s="920"/>
      <c r="Y198" s="920"/>
      <c r="Z198" s="920"/>
      <c r="AA198" s="920"/>
      <c r="AB198" s="920"/>
      <c r="AC198" s="920"/>
      <c r="AD198" s="920"/>
      <c r="AE198" s="920"/>
      <c r="AF198" s="920"/>
      <c r="AG198" s="920"/>
      <c r="AH198" s="920"/>
    </row>
    <row r="199" spans="1:34">
      <c r="B199" s="920"/>
      <c r="C199" s="920"/>
      <c r="D199" s="920"/>
      <c r="E199" s="920"/>
      <c r="F199" s="920"/>
      <c r="G199" s="920"/>
      <c r="H199" s="920"/>
      <c r="I199" s="920"/>
      <c r="J199" s="920"/>
      <c r="K199" s="920"/>
      <c r="L199" s="920"/>
      <c r="M199" s="920"/>
      <c r="N199" s="920"/>
      <c r="O199" s="920"/>
      <c r="P199" s="920"/>
      <c r="Q199" s="920"/>
      <c r="R199" s="920"/>
      <c r="S199" s="920"/>
      <c r="T199" s="920"/>
      <c r="U199" s="920"/>
      <c r="V199" s="920"/>
      <c r="W199" s="920"/>
      <c r="X199" s="920"/>
      <c r="Y199" s="920"/>
      <c r="Z199" s="920"/>
      <c r="AA199" s="920"/>
      <c r="AB199" s="920"/>
      <c r="AC199" s="920"/>
      <c r="AD199" s="920"/>
      <c r="AE199" s="920"/>
      <c r="AF199" s="920"/>
      <c r="AG199" s="920"/>
      <c r="AH199" s="920"/>
    </row>
    <row r="200" spans="1:34">
      <c r="B200" s="920"/>
      <c r="C200" s="920"/>
      <c r="D200" s="920"/>
      <c r="E200" s="920"/>
      <c r="F200" s="920"/>
      <c r="G200" s="920"/>
      <c r="H200" s="920"/>
      <c r="I200" s="920"/>
      <c r="J200" s="920"/>
      <c r="K200" s="920"/>
      <c r="L200" s="920"/>
      <c r="M200" s="920"/>
      <c r="N200" s="920"/>
      <c r="O200" s="920"/>
      <c r="P200" s="920"/>
      <c r="Q200" s="920"/>
      <c r="R200" s="920"/>
      <c r="S200" s="920"/>
      <c r="T200" s="920"/>
      <c r="U200" s="920"/>
      <c r="V200" s="920"/>
      <c r="W200" s="920"/>
      <c r="X200" s="920"/>
      <c r="Y200" s="920"/>
      <c r="Z200" s="920"/>
      <c r="AA200" s="920"/>
      <c r="AB200" s="920"/>
      <c r="AC200" s="920"/>
      <c r="AD200" s="920"/>
      <c r="AE200" s="920"/>
      <c r="AF200" s="920"/>
      <c r="AG200" s="920"/>
      <c r="AH200" s="920"/>
    </row>
    <row r="201" spans="1:34">
      <c r="B201" s="920"/>
      <c r="C201" s="920"/>
      <c r="D201" s="920"/>
      <c r="E201" s="920"/>
      <c r="F201" s="920"/>
      <c r="G201" s="920"/>
      <c r="H201" s="920"/>
      <c r="I201" s="920"/>
      <c r="J201" s="920"/>
      <c r="K201" s="920"/>
      <c r="L201" s="920"/>
      <c r="M201" s="920"/>
      <c r="N201" s="920"/>
      <c r="O201" s="920"/>
      <c r="P201" s="920"/>
      <c r="Q201" s="920"/>
      <c r="R201" s="920"/>
      <c r="S201" s="920"/>
      <c r="T201" s="920"/>
      <c r="U201" s="920"/>
      <c r="V201" s="920"/>
      <c r="W201" s="920"/>
      <c r="X201" s="920"/>
      <c r="Y201" s="920"/>
      <c r="Z201" s="920"/>
      <c r="AA201" s="920"/>
      <c r="AB201" s="920"/>
      <c r="AC201" s="920"/>
      <c r="AD201" s="920"/>
      <c r="AE201" s="920"/>
      <c r="AF201" s="920"/>
      <c r="AG201" s="920"/>
      <c r="AH201" s="920"/>
    </row>
    <row r="202" spans="1:34" ht="15.75">
      <c r="A202" s="1117" t="s">
        <v>3</v>
      </c>
      <c r="B202" s="1117"/>
      <c r="C202" s="1117"/>
      <c r="D202" s="1117"/>
      <c r="E202" s="1117"/>
      <c r="F202" s="1117"/>
      <c r="G202" s="1117"/>
      <c r="H202" s="1117"/>
      <c r="I202" s="1117"/>
      <c r="J202" s="1117"/>
      <c r="K202" s="1117"/>
      <c r="L202" s="1117"/>
      <c r="M202" s="1117"/>
      <c r="N202" s="1117"/>
      <c r="O202" s="1117"/>
      <c r="P202" s="1117"/>
      <c r="Q202" s="1117"/>
      <c r="R202" s="1117"/>
      <c r="S202" s="1117"/>
      <c r="T202" s="1117"/>
      <c r="U202" s="1117"/>
      <c r="V202" s="1117"/>
      <c r="W202" s="1117"/>
      <c r="X202" s="1117"/>
      <c r="Y202" s="1117"/>
      <c r="Z202" s="1117"/>
      <c r="AA202" s="1117"/>
      <c r="AB202" s="1117"/>
      <c r="AC202" s="1117"/>
      <c r="AD202" s="1117"/>
      <c r="AE202" s="1117"/>
      <c r="AF202" s="1117"/>
      <c r="AG202" s="1117"/>
      <c r="AH202" s="1117"/>
    </row>
    <row r="203" spans="1:34" ht="15.75">
      <c r="A203" s="1117" t="s">
        <v>1586</v>
      </c>
      <c r="B203" s="1117"/>
      <c r="C203" s="1117"/>
      <c r="D203" s="1117"/>
      <c r="E203" s="1117"/>
      <c r="F203" s="1117"/>
      <c r="G203" s="1117"/>
      <c r="H203" s="1117"/>
      <c r="I203" s="1117"/>
      <c r="J203" s="1117"/>
      <c r="K203" s="1117"/>
      <c r="L203" s="1117"/>
      <c r="M203" s="1117"/>
      <c r="N203" s="1117"/>
      <c r="O203" s="1117"/>
      <c r="P203" s="1117"/>
      <c r="Q203" s="1117"/>
      <c r="R203" s="1117"/>
      <c r="S203" s="1117"/>
      <c r="T203" s="1117"/>
      <c r="U203" s="1117"/>
      <c r="V203" s="1117"/>
      <c r="W203" s="1117"/>
      <c r="X203" s="1117"/>
      <c r="Y203" s="1117"/>
      <c r="Z203" s="1117"/>
      <c r="AA203" s="1117"/>
      <c r="AB203" s="1117"/>
      <c r="AC203" s="1117"/>
      <c r="AD203" s="1117"/>
      <c r="AE203" s="1117"/>
      <c r="AF203" s="1117"/>
      <c r="AG203" s="1117"/>
      <c r="AH203" s="1117"/>
    </row>
    <row r="204" spans="1:34" ht="18">
      <c r="A204" s="1118" t="s">
        <v>1666</v>
      </c>
      <c r="B204" s="1118"/>
      <c r="C204" s="1118"/>
      <c r="D204" s="1118"/>
      <c r="E204" s="1118"/>
      <c r="F204" s="1118"/>
      <c r="G204" s="1118"/>
      <c r="H204" s="1118"/>
      <c r="I204" s="1118"/>
      <c r="J204" s="1118"/>
      <c r="K204" s="1118"/>
      <c r="L204" s="1118"/>
      <c r="M204" s="1118"/>
      <c r="N204" s="1118"/>
      <c r="O204" s="1118"/>
      <c r="P204" s="1118"/>
      <c r="Q204" s="1118"/>
      <c r="R204" s="1118"/>
      <c r="S204" s="1118"/>
      <c r="T204" s="1118"/>
      <c r="U204" s="1118"/>
      <c r="V204" s="1118"/>
      <c r="W204" s="1118"/>
      <c r="X204" s="1118"/>
      <c r="Y204" s="1118"/>
      <c r="Z204" s="1118"/>
      <c r="AA204" s="1118"/>
      <c r="AB204" s="1118"/>
      <c r="AC204" s="1118"/>
      <c r="AD204" s="1118"/>
      <c r="AE204" s="1118"/>
      <c r="AF204" s="1118"/>
      <c r="AG204" s="1118"/>
      <c r="AH204" s="1118"/>
    </row>
    <row r="205" spans="1:34" ht="18">
      <c r="A205" s="1118" t="s">
        <v>1587</v>
      </c>
      <c r="B205" s="1118"/>
      <c r="C205" s="1118"/>
      <c r="D205" s="1118"/>
      <c r="E205" s="1118"/>
      <c r="F205" s="1118"/>
      <c r="G205" s="1118"/>
      <c r="H205" s="1118"/>
      <c r="I205" s="1118"/>
      <c r="J205" s="1118"/>
      <c r="K205" s="1118"/>
      <c r="L205" s="1118"/>
      <c r="M205" s="1118"/>
      <c r="N205" s="1118"/>
      <c r="O205" s="1118"/>
      <c r="P205" s="1118"/>
      <c r="Q205" s="1118"/>
      <c r="R205" s="1118"/>
      <c r="S205" s="1118"/>
      <c r="T205" s="1118"/>
      <c r="U205" s="1118"/>
      <c r="V205" s="1118"/>
      <c r="W205" s="1118"/>
      <c r="X205" s="1118"/>
      <c r="Y205" s="1118"/>
      <c r="Z205" s="1118"/>
      <c r="AA205" s="1118"/>
      <c r="AB205" s="1118"/>
      <c r="AC205" s="1118"/>
      <c r="AD205" s="1118"/>
      <c r="AE205" s="1118"/>
      <c r="AF205" s="1118"/>
      <c r="AG205" s="1118"/>
      <c r="AH205" s="1118"/>
    </row>
    <row r="206" spans="1:34" ht="18">
      <c r="A206" s="1118" t="s">
        <v>1667</v>
      </c>
      <c r="B206" s="1118"/>
      <c r="C206" s="1118"/>
      <c r="D206" s="1118"/>
      <c r="E206" s="1118"/>
      <c r="F206" s="1118"/>
      <c r="G206" s="1118"/>
      <c r="H206" s="1118"/>
      <c r="I206" s="1118"/>
      <c r="J206" s="1118"/>
      <c r="K206" s="1118"/>
      <c r="L206" s="1118"/>
      <c r="M206" s="1118"/>
      <c r="N206" s="1118"/>
      <c r="O206" s="1118"/>
      <c r="P206" s="1118"/>
      <c r="Q206" s="1118"/>
      <c r="R206" s="1118"/>
      <c r="S206" s="1118"/>
      <c r="T206" s="1118"/>
      <c r="U206" s="1118"/>
      <c r="V206" s="1118"/>
      <c r="W206" s="1118"/>
      <c r="X206" s="1118"/>
      <c r="Y206" s="1118"/>
      <c r="Z206" s="1118"/>
      <c r="AA206" s="1118"/>
      <c r="AB206" s="1118"/>
      <c r="AC206" s="1118"/>
      <c r="AD206" s="1118"/>
      <c r="AE206" s="1118"/>
      <c r="AF206" s="1118"/>
      <c r="AG206" s="1118"/>
      <c r="AH206" s="1118"/>
    </row>
    <row r="207" spans="1:34" ht="18">
      <c r="A207" s="915" t="s">
        <v>1608</v>
      </c>
      <c r="B207" s="890"/>
    </row>
    <row r="208" spans="1:34">
      <c r="A208" s="902" t="s">
        <v>1682</v>
      </c>
    </row>
    <row r="209" spans="1:38" ht="12.75" customHeight="1">
      <c r="A209" s="1287" t="s">
        <v>129</v>
      </c>
      <c r="B209" s="1287" t="s">
        <v>1610</v>
      </c>
      <c r="C209" s="927" t="s">
        <v>1618</v>
      </c>
      <c r="D209" s="1283" t="s">
        <v>1619</v>
      </c>
      <c r="E209" s="1284"/>
      <c r="F209" s="1284"/>
      <c r="G209" s="1284"/>
      <c r="H209" s="1284"/>
      <c r="I209" s="1284"/>
      <c r="J209" s="1284"/>
      <c r="K209" s="1284"/>
      <c r="L209" s="1284"/>
      <c r="M209" s="1284"/>
      <c r="N209" s="1284"/>
      <c r="O209" s="1284"/>
      <c r="P209" s="1284"/>
      <c r="Q209" s="1284"/>
      <c r="R209" s="1284"/>
      <c r="S209" s="1284"/>
      <c r="T209" s="1284"/>
      <c r="U209" s="1284"/>
      <c r="V209" s="1284"/>
      <c r="W209" s="1284"/>
      <c r="X209" s="1284"/>
      <c r="Y209" s="1284"/>
      <c r="Z209" s="1284"/>
      <c r="AA209" s="1284"/>
      <c r="AB209" s="1284"/>
      <c r="AC209" s="1284"/>
      <c r="AD209" s="1284"/>
      <c r="AE209" s="1284"/>
      <c r="AF209" s="1284"/>
      <c r="AG209" s="1284"/>
      <c r="AH209" s="1285"/>
    </row>
    <row r="210" spans="1:38" ht="15" customHeight="1">
      <c r="A210" s="1288"/>
      <c r="B210" s="1288"/>
      <c r="C210" s="1141">
        <v>42125</v>
      </c>
      <c r="D210" s="954" t="s">
        <v>1616</v>
      </c>
      <c r="E210" s="954" t="s">
        <v>1617</v>
      </c>
      <c r="F210" s="960" t="s">
        <v>1611</v>
      </c>
      <c r="G210" s="926" t="s">
        <v>1612</v>
      </c>
      <c r="H210" s="926" t="s">
        <v>1613</v>
      </c>
      <c r="I210" s="926" t="s">
        <v>1614</v>
      </c>
      <c r="J210" s="926" t="s">
        <v>1615</v>
      </c>
      <c r="K210" s="960" t="s">
        <v>1616</v>
      </c>
      <c r="L210" s="960" t="s">
        <v>1617</v>
      </c>
      <c r="M210" s="926" t="s">
        <v>1611</v>
      </c>
      <c r="N210" s="926" t="s">
        <v>1612</v>
      </c>
      <c r="O210" s="926" t="s">
        <v>1613</v>
      </c>
      <c r="P210" s="926" t="s">
        <v>1614</v>
      </c>
      <c r="Q210" s="926" t="s">
        <v>1615</v>
      </c>
      <c r="R210" s="960" t="s">
        <v>1616</v>
      </c>
      <c r="S210" s="960" t="s">
        <v>1617</v>
      </c>
      <c r="T210" s="926" t="s">
        <v>1611</v>
      </c>
      <c r="U210" s="926" t="s">
        <v>1612</v>
      </c>
      <c r="V210" s="926" t="s">
        <v>1613</v>
      </c>
      <c r="W210" s="926" t="s">
        <v>1614</v>
      </c>
      <c r="X210" s="926" t="s">
        <v>1615</v>
      </c>
      <c r="Y210" s="960" t="s">
        <v>1616</v>
      </c>
      <c r="Z210" s="960" t="s">
        <v>1617</v>
      </c>
      <c r="AA210" s="926" t="s">
        <v>1611</v>
      </c>
      <c r="AB210" s="926" t="s">
        <v>1612</v>
      </c>
      <c r="AC210" s="926" t="s">
        <v>1613</v>
      </c>
      <c r="AD210" s="926" t="s">
        <v>1614</v>
      </c>
      <c r="AE210" s="926" t="s">
        <v>1615</v>
      </c>
      <c r="AF210" s="960" t="s">
        <v>1616</v>
      </c>
      <c r="AG210" s="960" t="s">
        <v>1617</v>
      </c>
      <c r="AH210" s="926" t="s">
        <v>1611</v>
      </c>
      <c r="AI210" s="893"/>
      <c r="AJ210" s="893"/>
      <c r="AK210" s="893"/>
      <c r="AL210" s="893"/>
    </row>
    <row r="211" spans="1:38" ht="15" customHeight="1">
      <c r="A211" s="1289"/>
      <c r="B211" s="1289"/>
      <c r="C211" s="1142"/>
      <c r="D211" s="954">
        <v>1</v>
      </c>
      <c r="E211" s="954">
        <v>2</v>
      </c>
      <c r="F211" s="954">
        <v>3</v>
      </c>
      <c r="G211" s="894">
        <v>4</v>
      </c>
      <c r="H211" s="894">
        <v>5</v>
      </c>
      <c r="I211" s="894">
        <v>6</v>
      </c>
      <c r="J211" s="894">
        <v>7</v>
      </c>
      <c r="K211" s="954">
        <v>8</v>
      </c>
      <c r="L211" s="954">
        <v>9</v>
      </c>
      <c r="M211" s="894">
        <v>10</v>
      </c>
      <c r="N211" s="894">
        <v>11</v>
      </c>
      <c r="O211" s="894">
        <v>12</v>
      </c>
      <c r="P211" s="894">
        <v>13</v>
      </c>
      <c r="Q211" s="894">
        <v>14</v>
      </c>
      <c r="R211" s="954">
        <v>15</v>
      </c>
      <c r="S211" s="954">
        <v>16</v>
      </c>
      <c r="T211" s="894">
        <v>17</v>
      </c>
      <c r="U211" s="894">
        <v>18</v>
      </c>
      <c r="V211" s="894">
        <v>19</v>
      </c>
      <c r="W211" s="894">
        <v>20</v>
      </c>
      <c r="X211" s="894">
        <v>21</v>
      </c>
      <c r="Y211" s="954">
        <v>22</v>
      </c>
      <c r="Z211" s="954">
        <v>23</v>
      </c>
      <c r="AA211" s="894">
        <v>24</v>
      </c>
      <c r="AB211" s="894">
        <v>25</v>
      </c>
      <c r="AC211" s="894">
        <v>26</v>
      </c>
      <c r="AD211" s="894">
        <v>27</v>
      </c>
      <c r="AE211" s="894">
        <v>28</v>
      </c>
      <c r="AF211" s="954">
        <v>29</v>
      </c>
      <c r="AG211" s="954">
        <v>30</v>
      </c>
      <c r="AH211" s="894">
        <v>31</v>
      </c>
      <c r="AI211" s="893"/>
      <c r="AJ211" s="893"/>
      <c r="AK211" s="893"/>
      <c r="AL211" s="893"/>
    </row>
    <row r="212" spans="1:38">
      <c r="A212" s="1114">
        <v>3</v>
      </c>
      <c r="B212" s="908" t="s">
        <v>1609</v>
      </c>
      <c r="C212" s="1127">
        <v>42125</v>
      </c>
      <c r="D212" s="916"/>
      <c r="E212" s="917"/>
      <c r="F212" s="917"/>
      <c r="G212" s="921" t="s">
        <v>1620</v>
      </c>
      <c r="H212" s="919"/>
      <c r="I212" s="919"/>
      <c r="J212" s="919"/>
      <c r="K212" s="919"/>
      <c r="L212" s="919"/>
      <c r="M212" s="919"/>
      <c r="N212" s="919"/>
      <c r="O212" s="919"/>
      <c r="P212" s="919"/>
      <c r="Q212" s="919"/>
      <c r="R212" s="919"/>
      <c r="S212" s="919"/>
      <c r="T212" s="919"/>
      <c r="U212" s="919"/>
      <c r="V212" s="919"/>
      <c r="W212" s="919"/>
      <c r="X212" s="919"/>
      <c r="Y212" s="919"/>
      <c r="Z212" s="919"/>
      <c r="AA212" s="919"/>
      <c r="AB212" s="919"/>
      <c r="AC212" s="919"/>
      <c r="AD212" s="919"/>
      <c r="AE212" s="919"/>
      <c r="AF212" s="919"/>
      <c r="AG212" s="919"/>
      <c r="AH212" s="919"/>
    </row>
    <row r="213" spans="1:38">
      <c r="A213" s="1115"/>
      <c r="B213" s="908" t="s">
        <v>1622</v>
      </c>
      <c r="C213" s="1128"/>
      <c r="D213" s="916"/>
      <c r="E213" s="917"/>
      <c r="F213" s="917"/>
      <c r="G213" s="919"/>
      <c r="H213" s="921" t="s">
        <v>1620</v>
      </c>
      <c r="I213" s="919"/>
      <c r="J213" s="919"/>
      <c r="K213" s="919"/>
      <c r="L213" s="919"/>
      <c r="M213" s="919"/>
      <c r="N213" s="919"/>
      <c r="O213" s="919"/>
      <c r="P213" s="919"/>
      <c r="Q213" s="919"/>
      <c r="R213" s="919"/>
      <c r="S213" s="919"/>
      <c r="T213" s="919"/>
      <c r="U213" s="919"/>
      <c r="V213" s="919"/>
      <c r="W213" s="919"/>
      <c r="X213" s="919"/>
      <c r="Y213" s="919"/>
      <c r="Z213" s="919"/>
      <c r="AA213" s="919"/>
      <c r="AB213" s="919"/>
      <c r="AC213" s="919"/>
      <c r="AD213" s="919"/>
      <c r="AE213" s="919"/>
      <c r="AF213" s="919"/>
      <c r="AG213" s="919"/>
      <c r="AH213" s="919"/>
    </row>
    <row r="214" spans="1:38">
      <c r="A214" s="1115"/>
      <c r="B214" s="908" t="s">
        <v>1623</v>
      </c>
      <c r="C214" s="1128"/>
      <c r="D214" s="916"/>
      <c r="E214" s="917"/>
      <c r="F214" s="917"/>
      <c r="G214" s="919"/>
      <c r="H214" s="919"/>
      <c r="I214" s="921" t="s">
        <v>1620</v>
      </c>
      <c r="J214" s="919"/>
      <c r="K214" s="919"/>
      <c r="L214" s="919"/>
      <c r="M214" s="919"/>
      <c r="N214" s="919"/>
      <c r="O214" s="919"/>
      <c r="P214" s="919"/>
      <c r="Q214" s="919"/>
      <c r="R214" s="919"/>
      <c r="S214" s="919"/>
      <c r="T214" s="919"/>
      <c r="U214" s="919"/>
      <c r="V214" s="919"/>
      <c r="W214" s="919"/>
      <c r="X214" s="919"/>
      <c r="Y214" s="919"/>
      <c r="Z214" s="919"/>
      <c r="AA214" s="919"/>
      <c r="AB214" s="919"/>
      <c r="AC214" s="919"/>
      <c r="AD214" s="919"/>
      <c r="AE214" s="919"/>
      <c r="AF214" s="919"/>
      <c r="AG214" s="919"/>
      <c r="AH214" s="919"/>
    </row>
    <row r="215" spans="1:38">
      <c r="A215" s="1115"/>
      <c r="B215" s="908" t="s">
        <v>1624</v>
      </c>
      <c r="C215" s="1128"/>
      <c r="D215" s="916"/>
      <c r="E215" s="917"/>
      <c r="F215" s="917"/>
      <c r="G215" s="919"/>
      <c r="H215" s="919"/>
      <c r="I215" s="919"/>
      <c r="J215" s="921" t="s">
        <v>1620</v>
      </c>
      <c r="K215" s="919"/>
      <c r="L215" s="919"/>
      <c r="M215" s="919"/>
      <c r="N215" s="919"/>
      <c r="O215" s="919"/>
      <c r="P215" s="919"/>
      <c r="Q215" s="919"/>
      <c r="R215" s="919"/>
      <c r="S215" s="919"/>
      <c r="T215" s="919"/>
      <c r="U215" s="919"/>
      <c r="V215" s="919"/>
      <c r="W215" s="919"/>
      <c r="X215" s="919"/>
      <c r="Y215" s="919"/>
      <c r="Z215" s="919"/>
      <c r="AA215" s="919"/>
      <c r="AB215" s="919"/>
      <c r="AC215" s="919"/>
      <c r="AD215" s="919"/>
      <c r="AE215" s="919"/>
      <c r="AF215" s="919"/>
      <c r="AG215" s="919"/>
      <c r="AH215" s="919"/>
    </row>
    <row r="216" spans="1:38">
      <c r="A216" s="1115"/>
      <c r="B216" s="908" t="s">
        <v>1625</v>
      </c>
      <c r="C216" s="1128"/>
      <c r="D216" s="916"/>
      <c r="E216" s="917"/>
      <c r="F216" s="918"/>
      <c r="G216" s="918"/>
      <c r="H216" s="918"/>
      <c r="I216" s="918"/>
      <c r="J216" s="919"/>
      <c r="K216" s="919"/>
      <c r="L216" s="919"/>
      <c r="M216" s="921" t="s">
        <v>1620</v>
      </c>
      <c r="N216" s="919"/>
      <c r="O216" s="919"/>
      <c r="P216" s="919"/>
      <c r="Q216" s="919"/>
      <c r="R216" s="919"/>
      <c r="S216" s="919"/>
      <c r="T216" s="919"/>
      <c r="U216" s="919"/>
      <c r="V216" s="919"/>
      <c r="W216" s="919"/>
      <c r="X216" s="919"/>
      <c r="Y216" s="919"/>
      <c r="Z216" s="919"/>
      <c r="AA216" s="919"/>
      <c r="AB216" s="919"/>
      <c r="AC216" s="919"/>
      <c r="AD216" s="919"/>
      <c r="AE216" s="919"/>
      <c r="AF216" s="919"/>
      <c r="AG216" s="919"/>
      <c r="AH216" s="919"/>
    </row>
    <row r="217" spans="1:38">
      <c r="A217" s="1115"/>
      <c r="B217" s="908" t="s">
        <v>1626</v>
      </c>
      <c r="C217" s="1128"/>
      <c r="D217" s="916"/>
      <c r="E217" s="917"/>
      <c r="F217" s="917"/>
      <c r="G217" s="919"/>
      <c r="H217" s="919"/>
      <c r="I217" s="918"/>
      <c r="J217" s="919"/>
      <c r="K217" s="919"/>
      <c r="L217" s="919"/>
      <c r="M217" s="919"/>
      <c r="N217" s="921" t="s">
        <v>1620</v>
      </c>
      <c r="O217" s="919"/>
      <c r="P217" s="919"/>
      <c r="Q217" s="919"/>
      <c r="R217" s="919"/>
      <c r="S217" s="919"/>
      <c r="T217" s="919"/>
      <c r="U217" s="919"/>
      <c r="V217" s="919"/>
      <c r="W217" s="919"/>
      <c r="X217" s="919"/>
      <c r="Y217" s="919"/>
      <c r="Z217" s="919"/>
      <c r="AA217" s="919"/>
      <c r="AB217" s="919"/>
      <c r="AC217" s="919"/>
      <c r="AD217" s="919"/>
      <c r="AE217" s="919"/>
      <c r="AF217" s="919"/>
      <c r="AG217" s="919"/>
      <c r="AH217" s="919"/>
    </row>
    <row r="218" spans="1:38">
      <c r="A218" s="1115"/>
      <c r="B218" s="908" t="s">
        <v>1627</v>
      </c>
      <c r="C218" s="1128"/>
      <c r="D218" s="918"/>
      <c r="E218" s="918"/>
      <c r="F218" s="918"/>
      <c r="G218" s="918"/>
      <c r="H218" s="918"/>
      <c r="I218" s="918"/>
      <c r="J218" s="919"/>
      <c r="K218" s="918"/>
      <c r="L218" s="919"/>
      <c r="M218" s="919"/>
      <c r="N218" s="919"/>
      <c r="O218" s="921" t="s">
        <v>1620</v>
      </c>
      <c r="P218" s="919"/>
      <c r="Q218" s="919"/>
      <c r="R218" s="918"/>
      <c r="S218" s="918"/>
      <c r="T218" s="918"/>
      <c r="U218" s="918"/>
      <c r="V218" s="918"/>
      <c r="W218" s="918"/>
      <c r="X218" s="918"/>
      <c r="Y218" s="918"/>
      <c r="Z218" s="918"/>
      <c r="AA218" s="918"/>
      <c r="AB218" s="918"/>
      <c r="AC218" s="918"/>
      <c r="AD218" s="918"/>
      <c r="AE218" s="918"/>
      <c r="AF218" s="918"/>
      <c r="AG218" s="918"/>
      <c r="AH218" s="918"/>
    </row>
    <row r="219" spans="1:38">
      <c r="A219" s="1115"/>
      <c r="B219" s="908" t="s">
        <v>1628</v>
      </c>
      <c r="C219" s="1128"/>
      <c r="D219" s="919"/>
      <c r="E219" s="919"/>
      <c r="F219" s="919"/>
      <c r="G219" s="919"/>
      <c r="H219" s="919"/>
      <c r="I219" s="919"/>
      <c r="J219" s="919"/>
      <c r="K219" s="919"/>
      <c r="L219" s="919"/>
      <c r="M219" s="919"/>
      <c r="N219" s="919"/>
      <c r="O219" s="919"/>
      <c r="P219" s="921" t="s">
        <v>1620</v>
      </c>
      <c r="Q219" s="919"/>
      <c r="R219" s="919"/>
      <c r="S219" s="919"/>
      <c r="T219" s="919"/>
      <c r="U219" s="919"/>
      <c r="V219" s="919"/>
      <c r="W219" s="919"/>
      <c r="X219" s="919"/>
      <c r="Y219" s="919"/>
      <c r="Z219" s="919"/>
      <c r="AA219" s="919"/>
      <c r="AB219" s="919"/>
      <c r="AC219" s="919"/>
      <c r="AD219" s="919"/>
      <c r="AE219" s="919"/>
      <c r="AF219" s="919"/>
      <c r="AG219" s="919"/>
      <c r="AH219" s="919"/>
    </row>
    <row r="220" spans="1:38">
      <c r="A220" s="1115"/>
      <c r="B220" s="908" t="s">
        <v>1629</v>
      </c>
      <c r="C220" s="1128"/>
      <c r="D220" s="918"/>
      <c r="E220" s="918"/>
      <c r="F220" s="918"/>
      <c r="G220" s="918"/>
      <c r="H220" s="918"/>
      <c r="I220" s="918"/>
      <c r="J220" s="918"/>
      <c r="K220" s="918"/>
      <c r="L220" s="918"/>
      <c r="M220" s="919"/>
      <c r="N220" s="919"/>
      <c r="O220" s="919"/>
      <c r="P220" s="919"/>
      <c r="Q220" s="921" t="s">
        <v>1620</v>
      </c>
      <c r="R220" s="918"/>
      <c r="S220" s="918"/>
      <c r="T220" s="918"/>
      <c r="U220" s="918"/>
      <c r="V220" s="918"/>
      <c r="W220" s="918"/>
      <c r="X220" s="918"/>
      <c r="Y220" s="918"/>
      <c r="Z220" s="918"/>
      <c r="AA220" s="918"/>
      <c r="AB220" s="918"/>
      <c r="AC220" s="918"/>
      <c r="AD220" s="918"/>
      <c r="AE220" s="918"/>
      <c r="AF220" s="918"/>
      <c r="AG220" s="918"/>
      <c r="AH220" s="918"/>
    </row>
    <row r="221" spans="1:38">
      <c r="A221" s="1115"/>
      <c r="B221" s="908" t="s">
        <v>1630</v>
      </c>
      <c r="C221" s="1128"/>
      <c r="D221" s="918"/>
      <c r="E221" s="918"/>
      <c r="F221" s="918"/>
      <c r="G221" s="918"/>
      <c r="H221" s="918"/>
      <c r="I221" s="918"/>
      <c r="J221" s="918"/>
      <c r="K221" s="918"/>
      <c r="L221" s="918"/>
      <c r="M221" s="918"/>
      <c r="N221" s="918"/>
      <c r="O221" s="918"/>
      <c r="P221" s="918"/>
      <c r="Q221" s="919"/>
      <c r="R221" s="918"/>
      <c r="S221" s="918"/>
      <c r="T221" s="921" t="s">
        <v>1620</v>
      </c>
      <c r="U221" s="918"/>
      <c r="V221" s="918"/>
      <c r="W221" s="918"/>
      <c r="X221" s="918"/>
      <c r="Y221" s="918"/>
      <c r="Z221" s="918"/>
      <c r="AA221" s="918"/>
      <c r="AB221" s="918"/>
      <c r="AC221" s="918"/>
      <c r="AD221" s="918"/>
      <c r="AE221" s="918"/>
      <c r="AF221" s="918"/>
      <c r="AG221" s="918"/>
      <c r="AH221" s="918"/>
    </row>
    <row r="222" spans="1:38">
      <c r="A222" s="1115"/>
      <c r="B222" s="908" t="s">
        <v>1631</v>
      </c>
      <c r="C222" s="1128"/>
      <c r="D222" s="918"/>
      <c r="E222" s="918"/>
      <c r="F222" s="918"/>
      <c r="G222" s="918"/>
      <c r="H222" s="918"/>
      <c r="I222" s="918"/>
      <c r="J222" s="918"/>
      <c r="K222" s="918"/>
      <c r="L222" s="918"/>
      <c r="M222" s="919"/>
      <c r="N222" s="919"/>
      <c r="O222" s="919"/>
      <c r="P222" s="918"/>
      <c r="Q222" s="919"/>
      <c r="R222" s="918"/>
      <c r="S222" s="918"/>
      <c r="T222" s="918"/>
      <c r="U222" s="921" t="s">
        <v>1620</v>
      </c>
      <c r="V222" s="919"/>
      <c r="W222" s="918"/>
      <c r="X222" s="918"/>
      <c r="Y222" s="918"/>
      <c r="Z222" s="918"/>
      <c r="AA222" s="918"/>
      <c r="AB222" s="918"/>
      <c r="AC222" s="918"/>
      <c r="AD222" s="918"/>
      <c r="AE222" s="918"/>
      <c r="AF222" s="918"/>
      <c r="AG222" s="918"/>
      <c r="AH222" s="918"/>
    </row>
    <row r="223" spans="1:38">
      <c r="A223" s="1115"/>
      <c r="B223" s="908" t="s">
        <v>1632</v>
      </c>
      <c r="C223" s="1128"/>
      <c r="D223" s="919"/>
      <c r="E223" s="919"/>
      <c r="F223" s="919"/>
      <c r="G223" s="919"/>
      <c r="H223" s="919"/>
      <c r="I223" s="919"/>
      <c r="J223" s="919"/>
      <c r="K223" s="919"/>
      <c r="L223" s="919"/>
      <c r="M223" s="918"/>
      <c r="N223" s="918"/>
      <c r="O223" s="918"/>
      <c r="P223" s="918"/>
      <c r="Q223" s="919"/>
      <c r="R223" s="919"/>
      <c r="S223" s="918"/>
      <c r="T223" s="919"/>
      <c r="U223" s="919"/>
      <c r="V223" s="921" t="s">
        <v>1620</v>
      </c>
      <c r="W223" s="919"/>
      <c r="X223" s="919"/>
      <c r="Y223" s="919"/>
      <c r="Z223" s="919"/>
      <c r="AA223" s="919"/>
      <c r="AB223" s="919"/>
      <c r="AC223" s="919"/>
      <c r="AD223" s="919"/>
      <c r="AE223" s="919"/>
      <c r="AF223" s="919"/>
      <c r="AG223" s="919"/>
      <c r="AH223" s="919"/>
    </row>
    <row r="224" spans="1:38">
      <c r="A224" s="1115"/>
      <c r="B224" s="908" t="s">
        <v>1633</v>
      </c>
      <c r="C224" s="1128"/>
      <c r="D224" s="919"/>
      <c r="E224" s="919"/>
      <c r="F224" s="919"/>
      <c r="G224" s="919"/>
      <c r="H224" s="919"/>
      <c r="I224" s="919"/>
      <c r="J224" s="919"/>
      <c r="K224" s="919"/>
      <c r="L224" s="919"/>
      <c r="M224" s="918"/>
      <c r="N224" s="918"/>
      <c r="O224" s="918"/>
      <c r="P224" s="918"/>
      <c r="Q224" s="919"/>
      <c r="R224" s="919"/>
      <c r="S224" s="918"/>
      <c r="T224" s="919"/>
      <c r="U224" s="919"/>
      <c r="V224" s="919"/>
      <c r="W224" s="921" t="s">
        <v>1620</v>
      </c>
      <c r="X224" s="919"/>
      <c r="Y224" s="919"/>
      <c r="Z224" s="919"/>
      <c r="AA224" s="919"/>
      <c r="AB224" s="919"/>
      <c r="AC224" s="919"/>
      <c r="AD224" s="919"/>
      <c r="AE224" s="919"/>
      <c r="AF224" s="919"/>
      <c r="AG224" s="919"/>
      <c r="AH224" s="919"/>
    </row>
    <row r="225" spans="1:34">
      <c r="A225" s="1115"/>
      <c r="B225" s="908" t="s">
        <v>1644</v>
      </c>
      <c r="C225" s="1128"/>
      <c r="D225" s="919"/>
      <c r="E225" s="919"/>
      <c r="F225" s="919"/>
      <c r="G225" s="919"/>
      <c r="H225" s="919"/>
      <c r="I225" s="919"/>
      <c r="J225" s="919"/>
      <c r="K225" s="919"/>
      <c r="L225" s="919"/>
      <c r="M225" s="918"/>
      <c r="N225" s="918"/>
      <c r="O225" s="918"/>
      <c r="P225" s="918"/>
      <c r="Q225" s="919"/>
      <c r="R225" s="919"/>
      <c r="S225" s="918"/>
      <c r="T225" s="919"/>
      <c r="U225" s="919"/>
      <c r="V225" s="919"/>
      <c r="W225" s="919"/>
      <c r="X225" s="921" t="s">
        <v>1620</v>
      </c>
      <c r="Y225" s="919"/>
      <c r="Z225" s="919"/>
      <c r="AA225" s="919"/>
      <c r="AB225" s="919"/>
      <c r="AC225" s="919"/>
      <c r="AD225" s="919"/>
      <c r="AE225" s="919"/>
      <c r="AF225" s="919"/>
      <c r="AG225" s="919"/>
      <c r="AH225" s="919"/>
    </row>
    <row r="226" spans="1:34">
      <c r="A226" s="1115"/>
      <c r="B226" s="908" t="s">
        <v>1645</v>
      </c>
      <c r="C226" s="1128"/>
      <c r="D226" s="919"/>
      <c r="E226" s="919"/>
      <c r="F226" s="919"/>
      <c r="G226" s="919"/>
      <c r="H226" s="919"/>
      <c r="I226" s="919"/>
      <c r="J226" s="919"/>
      <c r="K226" s="919"/>
      <c r="L226" s="919"/>
      <c r="M226" s="918"/>
      <c r="N226" s="918"/>
      <c r="O226" s="918"/>
      <c r="P226" s="918"/>
      <c r="Q226" s="919"/>
      <c r="R226" s="919"/>
      <c r="S226" s="918"/>
      <c r="T226" s="919"/>
      <c r="U226" s="919"/>
      <c r="V226" s="919"/>
      <c r="W226" s="919"/>
      <c r="X226" s="919"/>
      <c r="Y226" s="919"/>
      <c r="Z226" s="919"/>
      <c r="AA226" s="921" t="s">
        <v>1620</v>
      </c>
      <c r="AB226" s="919"/>
      <c r="AC226" s="919"/>
      <c r="AD226" s="919"/>
      <c r="AE226" s="919"/>
      <c r="AF226" s="919"/>
      <c r="AG226" s="919"/>
      <c r="AH226" s="919"/>
    </row>
    <row r="227" spans="1:34">
      <c r="A227" s="1115"/>
      <c r="B227" s="908" t="s">
        <v>1646</v>
      </c>
      <c r="C227" s="1128"/>
      <c r="D227" s="961"/>
      <c r="E227" s="961"/>
      <c r="F227" s="961"/>
      <c r="G227" s="961"/>
      <c r="H227" s="961"/>
      <c r="I227" s="961"/>
      <c r="J227" s="961"/>
      <c r="K227" s="961"/>
      <c r="L227" s="961"/>
      <c r="M227" s="962"/>
      <c r="N227" s="962"/>
      <c r="O227" s="962"/>
      <c r="P227" s="962"/>
      <c r="Q227" s="961"/>
      <c r="R227" s="961"/>
      <c r="S227" s="962"/>
      <c r="T227" s="961"/>
      <c r="U227" s="961"/>
      <c r="V227" s="961"/>
      <c r="W227" s="961"/>
      <c r="X227" s="961"/>
      <c r="Y227" s="961"/>
      <c r="Z227" s="961"/>
      <c r="AA227" s="961"/>
      <c r="AB227" s="963" t="s">
        <v>1620</v>
      </c>
      <c r="AC227" s="919"/>
      <c r="AD227" s="961"/>
      <c r="AE227" s="961"/>
      <c r="AF227" s="961"/>
      <c r="AG227" s="961"/>
      <c r="AH227" s="961"/>
    </row>
    <row r="228" spans="1:34">
      <c r="A228" s="1115"/>
      <c r="B228" s="908" t="s">
        <v>1647</v>
      </c>
      <c r="C228" s="1128"/>
      <c r="D228" s="919"/>
      <c r="E228" s="919"/>
      <c r="F228" s="919"/>
      <c r="G228" s="919"/>
      <c r="H228" s="919"/>
      <c r="I228" s="919"/>
      <c r="J228" s="919"/>
      <c r="K228" s="919"/>
      <c r="L228" s="919"/>
      <c r="M228" s="918"/>
      <c r="N228" s="918"/>
      <c r="O228" s="918"/>
      <c r="P228" s="918"/>
      <c r="Q228" s="919"/>
      <c r="R228" s="919"/>
      <c r="S228" s="918"/>
      <c r="T228" s="919"/>
      <c r="U228" s="919"/>
      <c r="V228" s="919"/>
      <c r="W228" s="919"/>
      <c r="X228" s="919"/>
      <c r="Y228" s="919"/>
      <c r="Z228" s="919"/>
      <c r="AA228" s="919"/>
      <c r="AB228" s="919"/>
      <c r="AC228" s="963" t="s">
        <v>1620</v>
      </c>
      <c r="AD228" s="919"/>
      <c r="AE228" s="919"/>
      <c r="AF228" s="919"/>
      <c r="AG228" s="919"/>
      <c r="AH228" s="919"/>
    </row>
    <row r="229" spans="1:34">
      <c r="A229" s="1116"/>
      <c r="B229" s="908" t="s">
        <v>1668</v>
      </c>
      <c r="C229" s="1129"/>
      <c r="D229" s="919"/>
      <c r="E229" s="919"/>
      <c r="F229" s="919"/>
      <c r="G229" s="919"/>
      <c r="H229" s="919"/>
      <c r="I229" s="919"/>
      <c r="J229" s="919"/>
      <c r="K229" s="919"/>
      <c r="L229" s="919"/>
      <c r="M229" s="918"/>
      <c r="N229" s="918"/>
      <c r="O229" s="918"/>
      <c r="P229" s="918"/>
      <c r="Q229" s="919"/>
      <c r="R229" s="919"/>
      <c r="S229" s="918"/>
      <c r="T229" s="919"/>
      <c r="U229" s="919"/>
      <c r="V229" s="919"/>
      <c r="W229" s="919"/>
      <c r="X229" s="919"/>
      <c r="Y229" s="919"/>
      <c r="Z229" s="919"/>
      <c r="AA229" s="919"/>
      <c r="AB229" s="919"/>
      <c r="AC229" s="919"/>
      <c r="AD229" s="963" t="s">
        <v>1620</v>
      </c>
      <c r="AE229" s="919"/>
      <c r="AF229" s="919"/>
      <c r="AG229" s="919"/>
      <c r="AH229" s="919"/>
    </row>
    <row r="230" spans="1:34">
      <c r="A230" s="1114"/>
      <c r="B230" s="1140"/>
      <c r="C230" s="1127">
        <v>42156</v>
      </c>
      <c r="D230" s="894" t="s">
        <v>1612</v>
      </c>
      <c r="E230" s="940" t="s">
        <v>1613</v>
      </c>
      <c r="F230" s="954" t="s">
        <v>1614</v>
      </c>
      <c r="G230" s="894" t="s">
        <v>1615</v>
      </c>
      <c r="H230" s="954" t="s">
        <v>1616</v>
      </c>
      <c r="I230" s="954" t="s">
        <v>1617</v>
      </c>
      <c r="J230" s="894" t="s">
        <v>1611</v>
      </c>
      <c r="K230" s="894" t="s">
        <v>1612</v>
      </c>
      <c r="L230" s="894" t="s">
        <v>1613</v>
      </c>
      <c r="M230" s="894" t="s">
        <v>1614</v>
      </c>
      <c r="N230" s="894" t="s">
        <v>1615</v>
      </c>
      <c r="O230" s="954" t="s">
        <v>1616</v>
      </c>
      <c r="P230" s="954" t="s">
        <v>1617</v>
      </c>
      <c r="Q230" s="894" t="s">
        <v>1611</v>
      </c>
      <c r="R230" s="894" t="s">
        <v>1612</v>
      </c>
      <c r="S230" s="894" t="s">
        <v>1613</v>
      </c>
      <c r="T230" s="894" t="s">
        <v>1614</v>
      </c>
      <c r="U230" s="894" t="s">
        <v>1615</v>
      </c>
      <c r="V230" s="954" t="s">
        <v>1616</v>
      </c>
      <c r="W230" s="954" t="s">
        <v>1617</v>
      </c>
      <c r="X230" s="894" t="s">
        <v>1611</v>
      </c>
      <c r="Y230" s="894" t="s">
        <v>1612</v>
      </c>
      <c r="Z230" s="894" t="s">
        <v>1613</v>
      </c>
      <c r="AA230" s="894" t="s">
        <v>1614</v>
      </c>
      <c r="AB230" s="894" t="s">
        <v>1615</v>
      </c>
      <c r="AC230" s="954" t="s">
        <v>1616</v>
      </c>
      <c r="AD230" s="954" t="s">
        <v>1617</v>
      </c>
      <c r="AE230" s="894" t="s">
        <v>1611</v>
      </c>
      <c r="AF230" s="894" t="s">
        <v>1612</v>
      </c>
      <c r="AG230" s="894" t="s">
        <v>1613</v>
      </c>
      <c r="AH230" s="899"/>
    </row>
    <row r="231" spans="1:34">
      <c r="A231" s="1116"/>
      <c r="B231" s="1138"/>
      <c r="C231" s="1138"/>
      <c r="D231" s="895">
        <v>1</v>
      </c>
      <c r="E231" s="894">
        <v>2</v>
      </c>
      <c r="F231" s="954">
        <v>3</v>
      </c>
      <c r="G231" s="894">
        <v>4</v>
      </c>
      <c r="H231" s="954">
        <v>5</v>
      </c>
      <c r="I231" s="954">
        <v>6</v>
      </c>
      <c r="J231" s="894">
        <v>7</v>
      </c>
      <c r="K231" s="894">
        <v>8</v>
      </c>
      <c r="L231" s="894">
        <v>9</v>
      </c>
      <c r="M231" s="894">
        <v>10</v>
      </c>
      <c r="N231" s="894">
        <v>11</v>
      </c>
      <c r="O231" s="954">
        <v>12</v>
      </c>
      <c r="P231" s="954">
        <v>13</v>
      </c>
      <c r="Q231" s="894">
        <v>14</v>
      </c>
      <c r="R231" s="894">
        <v>15</v>
      </c>
      <c r="S231" s="894">
        <v>16</v>
      </c>
      <c r="T231" s="894">
        <v>17</v>
      </c>
      <c r="U231" s="894">
        <v>18</v>
      </c>
      <c r="V231" s="954">
        <v>19</v>
      </c>
      <c r="W231" s="954">
        <v>20</v>
      </c>
      <c r="X231" s="894">
        <v>21</v>
      </c>
      <c r="Y231" s="894">
        <v>22</v>
      </c>
      <c r="Z231" s="894">
        <v>23</v>
      </c>
      <c r="AA231" s="894">
        <v>24</v>
      </c>
      <c r="AB231" s="894">
        <v>25</v>
      </c>
      <c r="AC231" s="954">
        <v>26</v>
      </c>
      <c r="AD231" s="954">
        <v>27</v>
      </c>
      <c r="AE231" s="894">
        <v>28</v>
      </c>
      <c r="AF231" s="894">
        <v>29</v>
      </c>
      <c r="AG231" s="894">
        <v>30</v>
      </c>
      <c r="AH231" s="899"/>
    </row>
    <row r="232" spans="1:34">
      <c r="A232" s="1124">
        <v>4</v>
      </c>
      <c r="B232" s="908" t="s">
        <v>1609</v>
      </c>
      <c r="C232" s="1127">
        <v>42156</v>
      </c>
      <c r="D232" s="921" t="s">
        <v>1620</v>
      </c>
      <c r="E232" s="900"/>
      <c r="F232" s="900"/>
      <c r="G232" s="900"/>
      <c r="H232" s="900"/>
      <c r="I232" s="912"/>
      <c r="J232" s="912"/>
      <c r="K232" s="912"/>
      <c r="L232" s="912"/>
      <c r="M232" s="912"/>
      <c r="N232" s="912"/>
      <c r="O232" s="912"/>
      <c r="P232" s="912"/>
      <c r="Q232" s="912"/>
      <c r="R232" s="912"/>
      <c r="S232" s="912"/>
      <c r="T232" s="913"/>
      <c r="U232" s="912"/>
      <c r="V232" s="900"/>
      <c r="W232" s="912"/>
      <c r="X232" s="912"/>
      <c r="Y232" s="912"/>
      <c r="Z232" s="899"/>
      <c r="AA232" s="899"/>
      <c r="AB232" s="899"/>
      <c r="AC232" s="899"/>
      <c r="AD232" s="899"/>
      <c r="AE232" s="899"/>
      <c r="AF232" s="899"/>
      <c r="AG232" s="899"/>
      <c r="AH232" s="899"/>
    </row>
    <row r="233" spans="1:34">
      <c r="A233" s="1124"/>
      <c r="B233" s="908" t="s">
        <v>1622</v>
      </c>
      <c r="C233" s="1128"/>
      <c r="D233" s="900"/>
      <c r="E233" s="921" t="s">
        <v>1620</v>
      </c>
      <c r="F233" s="900"/>
      <c r="G233" s="900"/>
      <c r="H233" s="900"/>
      <c r="I233" s="912"/>
      <c r="J233" s="912"/>
      <c r="K233" s="912"/>
      <c r="L233" s="912"/>
      <c r="M233" s="912"/>
      <c r="N233" s="912"/>
      <c r="O233" s="912"/>
      <c r="P233" s="912"/>
      <c r="Q233" s="912"/>
      <c r="R233" s="912"/>
      <c r="S233" s="912"/>
      <c r="T233" s="913"/>
      <c r="U233" s="912"/>
      <c r="V233" s="900"/>
      <c r="W233" s="912"/>
      <c r="X233" s="912"/>
      <c r="Y233" s="912"/>
      <c r="Z233" s="899"/>
      <c r="AA233" s="899"/>
      <c r="AB233" s="899"/>
      <c r="AC233" s="899"/>
      <c r="AD233" s="899"/>
      <c r="AE233" s="899"/>
      <c r="AF233" s="899"/>
      <c r="AG233" s="899"/>
      <c r="AH233" s="899"/>
    </row>
    <row r="234" spans="1:34">
      <c r="A234" s="1124"/>
      <c r="B234" s="908" t="s">
        <v>1623</v>
      </c>
      <c r="C234" s="1128"/>
      <c r="D234" s="900"/>
      <c r="E234" s="900"/>
      <c r="F234" s="900"/>
      <c r="G234" s="921" t="s">
        <v>1620</v>
      </c>
      <c r="H234" s="900"/>
      <c r="I234" s="900"/>
      <c r="J234" s="900"/>
      <c r="K234" s="912"/>
      <c r="L234" s="912"/>
      <c r="M234" s="912"/>
      <c r="N234" s="912"/>
      <c r="O234" s="912"/>
      <c r="P234" s="912"/>
      <c r="Q234" s="912"/>
      <c r="R234" s="912"/>
      <c r="S234" s="912"/>
      <c r="T234" s="913"/>
      <c r="U234" s="912"/>
      <c r="V234" s="900"/>
      <c r="W234" s="912"/>
      <c r="X234" s="912"/>
      <c r="Y234" s="912"/>
      <c r="Z234" s="899"/>
      <c r="AA234" s="899"/>
      <c r="AB234" s="899"/>
      <c r="AC234" s="899"/>
      <c r="AD234" s="899"/>
      <c r="AE234" s="899"/>
      <c r="AF234" s="899"/>
      <c r="AG234" s="899"/>
      <c r="AH234" s="899"/>
    </row>
    <row r="235" spans="1:34">
      <c r="A235" s="1124"/>
      <c r="B235" s="908" t="s">
        <v>1624</v>
      </c>
      <c r="C235" s="1128"/>
      <c r="D235" s="900"/>
      <c r="E235" s="900"/>
      <c r="F235" s="900"/>
      <c r="G235" s="912"/>
      <c r="H235" s="900"/>
      <c r="I235" s="900"/>
      <c r="J235" s="921" t="s">
        <v>1620</v>
      </c>
      <c r="K235" s="912"/>
      <c r="L235" s="912"/>
      <c r="M235" s="912"/>
      <c r="N235" s="912"/>
      <c r="O235" s="912"/>
      <c r="P235" s="912"/>
      <c r="Q235" s="912"/>
      <c r="R235" s="912"/>
      <c r="S235" s="912"/>
      <c r="T235" s="913"/>
      <c r="U235" s="912"/>
      <c r="V235" s="900"/>
      <c r="W235" s="912"/>
      <c r="X235" s="912"/>
      <c r="Y235" s="912"/>
      <c r="Z235" s="899"/>
      <c r="AA235" s="899"/>
      <c r="AB235" s="899"/>
      <c r="AC235" s="899"/>
      <c r="AD235" s="899"/>
      <c r="AE235" s="899"/>
      <c r="AF235" s="899"/>
      <c r="AG235" s="899"/>
      <c r="AH235" s="899"/>
    </row>
    <row r="236" spans="1:34">
      <c r="A236" s="1124"/>
      <c r="B236" s="908" t="s">
        <v>1625</v>
      </c>
      <c r="C236" s="1128"/>
      <c r="D236" s="912"/>
      <c r="E236" s="912"/>
      <c r="F236" s="912"/>
      <c r="G236" s="912"/>
      <c r="H236" s="900"/>
      <c r="I236" s="900"/>
      <c r="J236" s="900"/>
      <c r="K236" s="921" t="s">
        <v>1620</v>
      </c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899"/>
      <c r="AA236" s="899"/>
      <c r="AB236" s="899"/>
      <c r="AC236" s="899"/>
      <c r="AD236" s="899"/>
      <c r="AE236" s="899"/>
      <c r="AF236" s="899"/>
      <c r="AG236" s="899"/>
      <c r="AH236" s="899"/>
    </row>
    <row r="237" spans="1:34">
      <c r="A237" s="1124"/>
      <c r="B237" s="908" t="s">
        <v>1626</v>
      </c>
      <c r="C237" s="1128"/>
      <c r="D237" s="912"/>
      <c r="E237" s="912"/>
      <c r="F237" s="912"/>
      <c r="G237" s="912"/>
      <c r="H237" s="912"/>
      <c r="I237" s="912"/>
      <c r="J237" s="912"/>
      <c r="K237" s="912"/>
      <c r="L237" s="921" t="s">
        <v>1620</v>
      </c>
      <c r="M237" s="900"/>
      <c r="N237" s="900"/>
      <c r="O237" s="900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899"/>
      <c r="AA237" s="899"/>
      <c r="AB237" s="899"/>
      <c r="AC237" s="899"/>
      <c r="AD237" s="899"/>
      <c r="AE237" s="899"/>
      <c r="AF237" s="899"/>
      <c r="AG237" s="899"/>
      <c r="AH237" s="899"/>
    </row>
    <row r="238" spans="1:34">
      <c r="A238" s="1124"/>
      <c r="B238" s="908" t="s">
        <v>1627</v>
      </c>
      <c r="C238" s="1128"/>
      <c r="D238" s="912"/>
      <c r="E238" s="912"/>
      <c r="F238" s="912"/>
      <c r="G238" s="912"/>
      <c r="H238" s="912"/>
      <c r="I238" s="912"/>
      <c r="J238" s="912"/>
      <c r="K238" s="900"/>
      <c r="L238" s="912"/>
      <c r="M238" s="921" t="s">
        <v>1620</v>
      </c>
      <c r="N238" s="900"/>
      <c r="O238" s="900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899"/>
      <c r="AA238" s="899"/>
      <c r="AB238" s="899"/>
      <c r="AC238" s="899"/>
      <c r="AD238" s="899"/>
      <c r="AE238" s="899"/>
      <c r="AF238" s="899"/>
      <c r="AG238" s="899"/>
      <c r="AH238" s="899"/>
    </row>
    <row r="239" spans="1:34">
      <c r="A239" s="1124"/>
      <c r="B239" s="908" t="s">
        <v>1628</v>
      </c>
      <c r="C239" s="1128"/>
      <c r="D239" s="912"/>
      <c r="E239" s="912"/>
      <c r="F239" s="912"/>
      <c r="G239" s="912"/>
      <c r="H239" s="912"/>
      <c r="I239" s="912"/>
      <c r="J239" s="912"/>
      <c r="K239" s="900"/>
      <c r="L239" s="900"/>
      <c r="M239" s="912"/>
      <c r="N239" s="921" t="s">
        <v>1620</v>
      </c>
      <c r="O239" s="900"/>
      <c r="P239" s="900"/>
      <c r="Q239" s="900"/>
      <c r="R239" s="900"/>
      <c r="S239" s="900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899"/>
    </row>
    <row r="240" spans="1:34">
      <c r="A240" s="1124"/>
      <c r="B240" s="908" t="s">
        <v>1629</v>
      </c>
      <c r="C240" s="1128"/>
      <c r="D240" s="912"/>
      <c r="E240" s="912"/>
      <c r="F240" s="912"/>
      <c r="G240" s="912"/>
      <c r="H240" s="912"/>
      <c r="I240" s="912"/>
      <c r="J240" s="912"/>
      <c r="K240" s="900"/>
      <c r="L240" s="900"/>
      <c r="M240" s="900"/>
      <c r="N240" s="912"/>
      <c r="O240" s="900"/>
      <c r="P240" s="900"/>
      <c r="Q240" s="921" t="s">
        <v>1620</v>
      </c>
      <c r="R240" s="900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899"/>
    </row>
    <row r="241" spans="1:34">
      <c r="A241" s="1124"/>
      <c r="B241" s="908" t="s">
        <v>1630</v>
      </c>
      <c r="C241" s="1128"/>
      <c r="D241" s="912"/>
      <c r="E241" s="912"/>
      <c r="F241" s="912"/>
      <c r="G241" s="912"/>
      <c r="H241" s="912"/>
      <c r="I241" s="912"/>
      <c r="J241" s="912"/>
      <c r="K241" s="912"/>
      <c r="L241" s="912"/>
      <c r="M241" s="912"/>
      <c r="N241" s="912"/>
      <c r="O241" s="900"/>
      <c r="P241" s="900"/>
      <c r="Q241" s="912"/>
      <c r="R241" s="921" t="s">
        <v>1620</v>
      </c>
      <c r="S241" s="900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899"/>
    </row>
    <row r="242" spans="1:34">
      <c r="A242" s="1124"/>
      <c r="B242" s="908" t="s">
        <v>1631</v>
      </c>
      <c r="C242" s="1128"/>
      <c r="D242" s="912"/>
      <c r="E242" s="912"/>
      <c r="F242" s="912"/>
      <c r="G242" s="912"/>
      <c r="H242" s="912"/>
      <c r="I242" s="912"/>
      <c r="J242" s="912"/>
      <c r="K242" s="912"/>
      <c r="L242" s="912"/>
      <c r="M242" s="912"/>
      <c r="N242" s="912"/>
      <c r="O242" s="912"/>
      <c r="P242" s="912"/>
      <c r="Q242" s="912"/>
      <c r="R242" s="912"/>
      <c r="S242" s="921" t="s">
        <v>1620</v>
      </c>
      <c r="T242" s="900"/>
      <c r="U242" s="900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899"/>
    </row>
    <row r="243" spans="1:34">
      <c r="A243" s="1124"/>
      <c r="B243" s="908" t="s">
        <v>1632</v>
      </c>
      <c r="C243" s="1128"/>
      <c r="D243" s="912"/>
      <c r="E243" s="912"/>
      <c r="F243" s="912"/>
      <c r="G243" s="912"/>
      <c r="H243" s="912"/>
      <c r="I243" s="912"/>
      <c r="J243" s="912"/>
      <c r="K243" s="912"/>
      <c r="L243" s="912"/>
      <c r="M243" s="912"/>
      <c r="N243" s="912"/>
      <c r="O243" s="912"/>
      <c r="P243" s="912"/>
      <c r="Q243" s="912"/>
      <c r="R243" s="900"/>
      <c r="S243" s="912"/>
      <c r="T243" s="921" t="s">
        <v>1620</v>
      </c>
      <c r="U243" s="900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899"/>
    </row>
    <row r="244" spans="1:34">
      <c r="A244" s="1124"/>
      <c r="B244" s="908" t="s">
        <v>1633</v>
      </c>
      <c r="C244" s="1128"/>
      <c r="D244" s="912"/>
      <c r="E244" s="912"/>
      <c r="F244" s="912"/>
      <c r="G244" s="912"/>
      <c r="H244" s="912"/>
      <c r="I244" s="912"/>
      <c r="J244" s="912"/>
      <c r="K244" s="912"/>
      <c r="L244" s="912"/>
      <c r="M244" s="912"/>
      <c r="N244" s="912"/>
      <c r="O244" s="912"/>
      <c r="P244" s="912"/>
      <c r="Q244" s="912"/>
      <c r="R244" s="900"/>
      <c r="S244" s="900"/>
      <c r="T244" s="912"/>
      <c r="U244" s="921" t="s">
        <v>1620</v>
      </c>
      <c r="V244" s="912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899"/>
    </row>
    <row r="245" spans="1:34">
      <c r="A245" s="1124"/>
      <c r="B245" s="908" t="s">
        <v>1644</v>
      </c>
      <c r="C245" s="1128"/>
      <c r="D245" s="912"/>
      <c r="E245" s="912"/>
      <c r="F245" s="912"/>
      <c r="G245" s="912"/>
      <c r="H245" s="912"/>
      <c r="I245" s="912"/>
      <c r="J245" s="912"/>
      <c r="K245" s="912"/>
      <c r="L245" s="912"/>
      <c r="M245" s="912"/>
      <c r="N245" s="912"/>
      <c r="O245" s="912"/>
      <c r="P245" s="912"/>
      <c r="Q245" s="912"/>
      <c r="R245" s="900"/>
      <c r="S245" s="912"/>
      <c r="T245" s="912"/>
      <c r="U245" s="912"/>
      <c r="V245" s="912"/>
      <c r="W245" s="912"/>
      <c r="X245" s="921" t="s">
        <v>1620</v>
      </c>
      <c r="Y245" s="900"/>
      <c r="Z245" s="912"/>
      <c r="AA245" s="912"/>
      <c r="AB245" s="912"/>
      <c r="AC245" s="912"/>
      <c r="AD245" s="912"/>
      <c r="AE245" s="912"/>
      <c r="AF245" s="912"/>
      <c r="AG245" s="912"/>
      <c r="AH245" s="899"/>
    </row>
    <row r="246" spans="1:34">
      <c r="A246" s="1124"/>
      <c r="B246" s="908" t="s">
        <v>1645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2"/>
      <c r="P246" s="912"/>
      <c r="Q246" s="912"/>
      <c r="R246" s="900"/>
      <c r="S246" s="912"/>
      <c r="T246" s="912"/>
      <c r="U246" s="912"/>
      <c r="V246" s="912"/>
      <c r="W246" s="912"/>
      <c r="X246" s="912"/>
      <c r="Y246" s="921" t="s">
        <v>1620</v>
      </c>
      <c r="Z246" s="900"/>
      <c r="AA246" s="900"/>
      <c r="AB246" s="912"/>
      <c r="AC246" s="912"/>
      <c r="AD246" s="912"/>
      <c r="AE246" s="912"/>
      <c r="AF246" s="912"/>
      <c r="AG246" s="912"/>
      <c r="AH246" s="899"/>
    </row>
    <row r="247" spans="1:34">
      <c r="A247" s="1124"/>
      <c r="B247" s="908" t="s">
        <v>1646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2"/>
      <c r="P247" s="912"/>
      <c r="Q247" s="912"/>
      <c r="R247" s="900"/>
      <c r="S247" s="912"/>
      <c r="T247" s="912"/>
      <c r="U247" s="912"/>
      <c r="V247" s="912"/>
      <c r="W247" s="912"/>
      <c r="X247" s="900"/>
      <c r="Y247" s="912"/>
      <c r="Z247" s="921" t="s">
        <v>1620</v>
      </c>
      <c r="AA247" s="900"/>
      <c r="AB247" s="912"/>
      <c r="AC247" s="912"/>
      <c r="AD247" s="912"/>
      <c r="AE247" s="912"/>
      <c r="AF247" s="912"/>
      <c r="AG247" s="912"/>
      <c r="AH247" s="899"/>
    </row>
    <row r="248" spans="1:34">
      <c r="A248" s="609"/>
      <c r="B248" s="908" t="s">
        <v>1647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2"/>
      <c r="P248" s="912"/>
      <c r="Q248" s="912"/>
      <c r="R248" s="900"/>
      <c r="S248" s="912"/>
      <c r="T248" s="912"/>
      <c r="U248" s="912"/>
      <c r="V248" s="912"/>
      <c r="W248" s="912"/>
      <c r="X248" s="912"/>
      <c r="Y248" s="900"/>
      <c r="Z248" s="912"/>
      <c r="AA248" s="921" t="s">
        <v>1620</v>
      </c>
      <c r="AB248" s="912"/>
      <c r="AC248" s="912"/>
      <c r="AD248" s="912"/>
      <c r="AE248" s="912"/>
      <c r="AF248" s="912"/>
      <c r="AG248" s="912"/>
      <c r="AH248" s="899"/>
    </row>
    <row r="249" spans="1:34">
      <c r="A249" s="684"/>
      <c r="B249" s="908" t="s">
        <v>1668</v>
      </c>
      <c r="C249" s="1129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2"/>
      <c r="P249" s="912"/>
      <c r="Q249" s="912"/>
      <c r="R249" s="912"/>
      <c r="S249" s="912"/>
      <c r="T249" s="912"/>
      <c r="U249" s="912"/>
      <c r="V249" s="912"/>
      <c r="W249" s="912"/>
      <c r="X249" s="912"/>
      <c r="Y249" s="912"/>
      <c r="Z249" s="912"/>
      <c r="AA249" s="912"/>
      <c r="AB249" s="921" t="s">
        <v>1620</v>
      </c>
      <c r="AC249" s="912"/>
      <c r="AD249" s="912"/>
      <c r="AE249" s="912"/>
      <c r="AF249" s="912"/>
      <c r="AG249" s="912"/>
      <c r="AH249" s="912"/>
    </row>
    <row r="250" spans="1:34" ht="12" customHeight="1">
      <c r="B250" s="1286" t="s">
        <v>1678</v>
      </c>
      <c r="C250" s="1286"/>
      <c r="D250" s="1286"/>
      <c r="E250" s="1286"/>
      <c r="F250" s="1286"/>
      <c r="G250" s="1286"/>
      <c r="H250" s="1286"/>
      <c r="I250" s="1286"/>
      <c r="J250" s="1286"/>
      <c r="K250" s="1286"/>
      <c r="L250" s="1286"/>
      <c r="M250" s="1286"/>
      <c r="N250" s="1286"/>
      <c r="O250" s="1286"/>
      <c r="P250" s="1286"/>
      <c r="Q250" s="1286"/>
      <c r="R250" s="1286"/>
      <c r="S250" s="1286"/>
      <c r="T250" s="1286"/>
      <c r="U250" s="1286"/>
      <c r="V250" s="1286"/>
      <c r="W250" s="1286"/>
      <c r="X250" s="1286"/>
      <c r="Y250" s="1286"/>
      <c r="Z250" s="1286"/>
      <c r="AA250" s="1286"/>
      <c r="AB250" s="1286"/>
      <c r="AC250" s="1286"/>
      <c r="AD250" s="1286"/>
      <c r="AE250" s="1286"/>
      <c r="AF250" s="1286"/>
      <c r="AG250" s="1286"/>
      <c r="AH250" s="1286"/>
    </row>
    <row r="251" spans="1:34">
      <c r="B251" s="920"/>
      <c r="C251" s="920"/>
      <c r="D251" s="920"/>
      <c r="E251" s="920"/>
      <c r="F251" s="920"/>
      <c r="G251" s="920"/>
      <c r="H251" s="920"/>
      <c r="I251" s="920"/>
      <c r="J251" s="920"/>
      <c r="K251" s="920"/>
      <c r="L251" s="920"/>
      <c r="M251" s="920"/>
      <c r="N251" s="920"/>
      <c r="O251" s="920"/>
      <c r="P251" s="920"/>
      <c r="Q251" s="920"/>
      <c r="R251" s="920"/>
      <c r="S251" s="920"/>
      <c r="T251" s="920"/>
      <c r="U251" s="920"/>
      <c r="V251" s="920"/>
      <c r="W251" s="920"/>
      <c r="X251" s="920"/>
      <c r="Y251" s="920"/>
      <c r="Z251" s="920"/>
      <c r="AA251" s="920"/>
      <c r="AB251" s="920"/>
      <c r="AC251" s="920"/>
      <c r="AD251" s="920"/>
      <c r="AE251" s="920"/>
      <c r="AF251" s="920"/>
      <c r="AG251" s="920"/>
      <c r="AH251" s="920"/>
    </row>
    <row r="252" spans="1:34">
      <c r="B252" s="920"/>
      <c r="C252" s="920"/>
      <c r="D252" s="920"/>
      <c r="E252" s="920"/>
      <c r="F252" s="920"/>
      <c r="G252" s="920"/>
      <c r="H252" s="920"/>
      <c r="I252" s="920"/>
      <c r="J252" s="920"/>
      <c r="K252" s="920"/>
      <c r="L252" s="920"/>
      <c r="M252" s="920"/>
      <c r="N252" s="920"/>
      <c r="O252" s="920"/>
      <c r="P252" s="920"/>
      <c r="Q252" s="920"/>
      <c r="R252" s="920"/>
      <c r="S252" s="920"/>
      <c r="T252" s="920"/>
      <c r="U252" s="920"/>
      <c r="V252" s="920"/>
      <c r="W252" s="920"/>
      <c r="X252" s="920"/>
      <c r="Y252" s="920"/>
      <c r="Z252" s="920"/>
      <c r="AA252" s="920"/>
      <c r="AB252" s="920"/>
      <c r="AC252" s="920"/>
      <c r="AD252" s="920"/>
      <c r="AE252" s="920"/>
      <c r="AF252" s="920"/>
      <c r="AG252" s="920"/>
      <c r="AH252" s="920"/>
    </row>
    <row r="253" spans="1:34" ht="15.75">
      <c r="A253" s="1117" t="s">
        <v>3</v>
      </c>
      <c r="B253" s="1117"/>
      <c r="C253" s="1117"/>
      <c r="D253" s="1117"/>
      <c r="E253" s="1117"/>
      <c r="F253" s="1117"/>
      <c r="G253" s="1117"/>
      <c r="H253" s="1117"/>
      <c r="I253" s="1117"/>
      <c r="J253" s="1117"/>
      <c r="K253" s="1117"/>
      <c r="L253" s="1117"/>
      <c r="M253" s="1117"/>
      <c r="N253" s="1117"/>
      <c r="O253" s="1117"/>
      <c r="P253" s="1117"/>
      <c r="Q253" s="1117"/>
      <c r="R253" s="1117"/>
      <c r="S253" s="1117"/>
      <c r="T253" s="1117"/>
      <c r="U253" s="1117"/>
      <c r="V253" s="1117"/>
      <c r="W253" s="1117"/>
      <c r="X253" s="1117"/>
      <c r="Y253" s="1117"/>
      <c r="Z253" s="1117"/>
      <c r="AA253" s="1117"/>
      <c r="AB253" s="1117"/>
      <c r="AC253" s="1117"/>
      <c r="AD253" s="1117"/>
      <c r="AE253" s="1117"/>
      <c r="AF253" s="1117"/>
      <c r="AG253" s="1117"/>
      <c r="AH253" s="1117"/>
    </row>
    <row r="254" spans="1:34" ht="15.75">
      <c r="A254" s="1117" t="s">
        <v>1586</v>
      </c>
      <c r="B254" s="1117"/>
      <c r="C254" s="1117"/>
      <c r="D254" s="1117"/>
      <c r="E254" s="1117"/>
      <c r="F254" s="1117"/>
      <c r="G254" s="1117"/>
      <c r="H254" s="1117"/>
      <c r="I254" s="1117"/>
      <c r="J254" s="1117"/>
      <c r="K254" s="1117"/>
      <c r="L254" s="1117"/>
      <c r="M254" s="1117"/>
      <c r="N254" s="1117"/>
      <c r="O254" s="1117"/>
      <c r="P254" s="1117"/>
      <c r="Q254" s="1117"/>
      <c r="R254" s="1117"/>
      <c r="S254" s="1117"/>
      <c r="T254" s="1117"/>
      <c r="U254" s="1117"/>
      <c r="V254" s="1117"/>
      <c r="W254" s="1117"/>
      <c r="X254" s="1117"/>
      <c r="Y254" s="1117"/>
      <c r="Z254" s="1117"/>
      <c r="AA254" s="1117"/>
      <c r="AB254" s="1117"/>
      <c r="AC254" s="1117"/>
      <c r="AD254" s="1117"/>
      <c r="AE254" s="1117"/>
      <c r="AF254" s="1117"/>
      <c r="AG254" s="1117"/>
      <c r="AH254" s="1117"/>
    </row>
    <row r="255" spans="1:34" ht="18">
      <c r="A255" s="1118" t="s">
        <v>1666</v>
      </c>
      <c r="B255" s="1118"/>
      <c r="C255" s="1118"/>
      <c r="D255" s="1118"/>
      <c r="E255" s="1118"/>
      <c r="F255" s="1118"/>
      <c r="G255" s="1118"/>
      <c r="H255" s="1118"/>
      <c r="I255" s="1118"/>
      <c r="J255" s="1118"/>
      <c r="K255" s="1118"/>
      <c r="L255" s="1118"/>
      <c r="M255" s="1118"/>
      <c r="N255" s="1118"/>
      <c r="O255" s="1118"/>
      <c r="P255" s="1118"/>
      <c r="Q255" s="1118"/>
      <c r="R255" s="1118"/>
      <c r="S255" s="1118"/>
      <c r="T255" s="1118"/>
      <c r="U255" s="1118"/>
      <c r="V255" s="1118"/>
      <c r="W255" s="1118"/>
      <c r="X255" s="1118"/>
      <c r="Y255" s="1118"/>
      <c r="Z255" s="1118"/>
      <c r="AA255" s="1118"/>
      <c r="AB255" s="1118"/>
      <c r="AC255" s="1118"/>
      <c r="AD255" s="1118"/>
      <c r="AE255" s="1118"/>
      <c r="AF255" s="1118"/>
      <c r="AG255" s="1118"/>
      <c r="AH255" s="1118"/>
    </row>
    <row r="256" spans="1:34" ht="18">
      <c r="A256" s="1118" t="s">
        <v>1587</v>
      </c>
      <c r="B256" s="1118"/>
      <c r="C256" s="1118"/>
      <c r="D256" s="1118"/>
      <c r="E256" s="1118"/>
      <c r="F256" s="1118"/>
      <c r="G256" s="1118"/>
      <c r="H256" s="1118"/>
      <c r="I256" s="1118"/>
      <c r="J256" s="1118"/>
      <c r="K256" s="1118"/>
      <c r="L256" s="1118"/>
      <c r="M256" s="1118"/>
      <c r="N256" s="1118"/>
      <c r="O256" s="1118"/>
      <c r="P256" s="1118"/>
      <c r="Q256" s="1118"/>
      <c r="R256" s="1118"/>
      <c r="S256" s="1118"/>
      <c r="T256" s="1118"/>
      <c r="U256" s="1118"/>
      <c r="V256" s="1118"/>
      <c r="W256" s="1118"/>
      <c r="X256" s="1118"/>
      <c r="Y256" s="1118"/>
      <c r="Z256" s="1118"/>
      <c r="AA256" s="1118"/>
      <c r="AB256" s="1118"/>
      <c r="AC256" s="1118"/>
      <c r="AD256" s="1118"/>
      <c r="AE256" s="1118"/>
      <c r="AF256" s="1118"/>
      <c r="AG256" s="1118"/>
      <c r="AH256" s="1118"/>
    </row>
    <row r="257" spans="1:38" ht="18">
      <c r="A257" s="1118" t="s">
        <v>1667</v>
      </c>
      <c r="B257" s="1118"/>
      <c r="C257" s="1118"/>
      <c r="D257" s="1118"/>
      <c r="E257" s="1118"/>
      <c r="F257" s="1118"/>
      <c r="G257" s="1118"/>
      <c r="H257" s="1118"/>
      <c r="I257" s="1118"/>
      <c r="J257" s="1118"/>
      <c r="K257" s="1118"/>
      <c r="L257" s="1118"/>
      <c r="M257" s="1118"/>
      <c r="N257" s="1118"/>
      <c r="O257" s="1118"/>
      <c r="P257" s="1118"/>
      <c r="Q257" s="1118"/>
      <c r="R257" s="1118"/>
      <c r="S257" s="1118"/>
      <c r="T257" s="1118"/>
      <c r="U257" s="1118"/>
      <c r="V257" s="1118"/>
      <c r="W257" s="1118"/>
      <c r="X257" s="1118"/>
      <c r="Y257" s="1118"/>
      <c r="Z257" s="1118"/>
      <c r="AA257" s="1118"/>
      <c r="AB257" s="1118"/>
      <c r="AC257" s="1118"/>
      <c r="AD257" s="1118"/>
      <c r="AE257" s="1118"/>
      <c r="AF257" s="1118"/>
      <c r="AG257" s="1118"/>
      <c r="AH257" s="1118"/>
    </row>
    <row r="258" spans="1:38" ht="18">
      <c r="A258" s="915" t="s">
        <v>1608</v>
      </c>
      <c r="B258" s="890"/>
    </row>
    <row r="259" spans="1:38">
      <c r="A259" s="902" t="s">
        <v>1675</v>
      </c>
    </row>
    <row r="260" spans="1:38" ht="12.75" customHeight="1">
      <c r="A260" s="1287" t="s">
        <v>129</v>
      </c>
      <c r="B260" s="1287" t="s">
        <v>1610</v>
      </c>
      <c r="C260" s="927" t="s">
        <v>1618</v>
      </c>
      <c r="D260" s="1283" t="s">
        <v>1619</v>
      </c>
      <c r="E260" s="1284"/>
      <c r="F260" s="1284"/>
      <c r="G260" s="1284"/>
      <c r="H260" s="1284"/>
      <c r="I260" s="1284"/>
      <c r="J260" s="1284"/>
      <c r="K260" s="1284"/>
      <c r="L260" s="1284"/>
      <c r="M260" s="1284"/>
      <c r="N260" s="1284"/>
      <c r="O260" s="1284"/>
      <c r="P260" s="1284"/>
      <c r="Q260" s="1284"/>
      <c r="R260" s="1284"/>
      <c r="S260" s="1284"/>
      <c r="T260" s="1284"/>
      <c r="U260" s="1284"/>
      <c r="V260" s="1284"/>
      <c r="W260" s="1284"/>
      <c r="X260" s="1284"/>
      <c r="Y260" s="1284"/>
      <c r="Z260" s="1284"/>
      <c r="AA260" s="1284"/>
      <c r="AB260" s="1284"/>
      <c r="AC260" s="1284"/>
      <c r="AD260" s="1284"/>
      <c r="AE260" s="1284"/>
      <c r="AF260" s="1284"/>
      <c r="AG260" s="1284"/>
      <c r="AH260" s="1285"/>
    </row>
    <row r="261" spans="1:38" ht="15" customHeight="1">
      <c r="A261" s="1288"/>
      <c r="B261" s="1288"/>
      <c r="C261" s="1141">
        <v>42125</v>
      </c>
      <c r="D261" s="954" t="s">
        <v>1616</v>
      </c>
      <c r="E261" s="954" t="s">
        <v>1617</v>
      </c>
      <c r="F261" s="960" t="s">
        <v>1611</v>
      </c>
      <c r="G261" s="926" t="s">
        <v>1612</v>
      </c>
      <c r="H261" s="926" t="s">
        <v>1613</v>
      </c>
      <c r="I261" s="926" t="s">
        <v>1614</v>
      </c>
      <c r="J261" s="926" t="s">
        <v>1615</v>
      </c>
      <c r="K261" s="960" t="s">
        <v>1616</v>
      </c>
      <c r="L261" s="960" t="s">
        <v>1617</v>
      </c>
      <c r="M261" s="926" t="s">
        <v>1611</v>
      </c>
      <c r="N261" s="926" t="s">
        <v>1612</v>
      </c>
      <c r="O261" s="926" t="s">
        <v>1613</v>
      </c>
      <c r="P261" s="926" t="s">
        <v>1614</v>
      </c>
      <c r="Q261" s="926" t="s">
        <v>1615</v>
      </c>
      <c r="R261" s="960" t="s">
        <v>1616</v>
      </c>
      <c r="S261" s="960" t="s">
        <v>1617</v>
      </c>
      <c r="T261" s="926" t="s">
        <v>1611</v>
      </c>
      <c r="U261" s="926" t="s">
        <v>1612</v>
      </c>
      <c r="V261" s="926" t="s">
        <v>1613</v>
      </c>
      <c r="W261" s="926" t="s">
        <v>1614</v>
      </c>
      <c r="X261" s="926" t="s">
        <v>1615</v>
      </c>
      <c r="Y261" s="960" t="s">
        <v>1616</v>
      </c>
      <c r="Z261" s="960" t="s">
        <v>1617</v>
      </c>
      <c r="AA261" s="926" t="s">
        <v>1611</v>
      </c>
      <c r="AB261" s="926" t="s">
        <v>1612</v>
      </c>
      <c r="AC261" s="926" t="s">
        <v>1613</v>
      </c>
      <c r="AD261" s="926" t="s">
        <v>1614</v>
      </c>
      <c r="AE261" s="926" t="s">
        <v>1615</v>
      </c>
      <c r="AF261" s="960" t="s">
        <v>1616</v>
      </c>
      <c r="AG261" s="960" t="s">
        <v>1617</v>
      </c>
      <c r="AH261" s="926" t="s">
        <v>1611</v>
      </c>
      <c r="AI261" s="893"/>
      <c r="AJ261" s="893"/>
      <c r="AK261" s="893"/>
      <c r="AL261" s="893"/>
    </row>
    <row r="262" spans="1:38" ht="15" customHeight="1">
      <c r="A262" s="1289"/>
      <c r="B262" s="1289"/>
      <c r="C262" s="1142"/>
      <c r="D262" s="954">
        <v>1</v>
      </c>
      <c r="E262" s="954">
        <v>2</v>
      </c>
      <c r="F262" s="954">
        <v>3</v>
      </c>
      <c r="G262" s="894">
        <v>4</v>
      </c>
      <c r="H262" s="894">
        <v>5</v>
      </c>
      <c r="I262" s="894">
        <v>6</v>
      </c>
      <c r="J262" s="894">
        <v>7</v>
      </c>
      <c r="K262" s="954">
        <v>8</v>
      </c>
      <c r="L262" s="954">
        <v>9</v>
      </c>
      <c r="M262" s="894">
        <v>10</v>
      </c>
      <c r="N262" s="894">
        <v>11</v>
      </c>
      <c r="O262" s="894">
        <v>12</v>
      </c>
      <c r="P262" s="894">
        <v>13</v>
      </c>
      <c r="Q262" s="894">
        <v>14</v>
      </c>
      <c r="R262" s="954">
        <v>15</v>
      </c>
      <c r="S262" s="954">
        <v>16</v>
      </c>
      <c r="T262" s="894">
        <v>17</v>
      </c>
      <c r="U262" s="894">
        <v>18</v>
      </c>
      <c r="V262" s="894">
        <v>19</v>
      </c>
      <c r="W262" s="894">
        <v>20</v>
      </c>
      <c r="X262" s="894">
        <v>21</v>
      </c>
      <c r="Y262" s="954">
        <v>22</v>
      </c>
      <c r="Z262" s="954">
        <v>23</v>
      </c>
      <c r="AA262" s="894">
        <v>24</v>
      </c>
      <c r="AB262" s="894">
        <v>25</v>
      </c>
      <c r="AC262" s="894">
        <v>26</v>
      </c>
      <c r="AD262" s="894">
        <v>27</v>
      </c>
      <c r="AE262" s="894">
        <v>28</v>
      </c>
      <c r="AF262" s="954">
        <v>29</v>
      </c>
      <c r="AG262" s="954">
        <v>30</v>
      </c>
      <c r="AH262" s="894">
        <v>31</v>
      </c>
      <c r="AI262" s="893"/>
      <c r="AJ262" s="893"/>
      <c r="AK262" s="893"/>
      <c r="AL262" s="893"/>
    </row>
    <row r="263" spans="1:38">
      <c r="A263" s="1114">
        <v>3</v>
      </c>
      <c r="B263" s="908" t="s">
        <v>1609</v>
      </c>
      <c r="C263" s="1127">
        <v>42125</v>
      </c>
      <c r="D263" s="916"/>
      <c r="E263" s="917"/>
      <c r="F263" s="917"/>
      <c r="G263" s="921" t="s">
        <v>1620</v>
      </c>
      <c r="H263" s="919"/>
      <c r="I263" s="919"/>
      <c r="J263" s="919"/>
      <c r="K263" s="919"/>
      <c r="L263" s="919"/>
      <c r="M263" s="919"/>
      <c r="N263" s="919"/>
      <c r="O263" s="919"/>
      <c r="P263" s="919"/>
      <c r="Q263" s="919"/>
      <c r="R263" s="919"/>
      <c r="S263" s="919"/>
      <c r="T263" s="919"/>
      <c r="U263" s="919"/>
      <c r="V263" s="919"/>
      <c r="W263" s="919"/>
      <c r="X263" s="919"/>
      <c r="Y263" s="919"/>
      <c r="Z263" s="919"/>
      <c r="AA263" s="919"/>
      <c r="AB263" s="919"/>
      <c r="AC263" s="919"/>
      <c r="AD263" s="919"/>
      <c r="AE263" s="919"/>
      <c r="AF263" s="919"/>
      <c r="AG263" s="919"/>
      <c r="AH263" s="919"/>
    </row>
    <row r="264" spans="1:38">
      <c r="A264" s="1115"/>
      <c r="B264" s="908" t="s">
        <v>1622</v>
      </c>
      <c r="C264" s="1128"/>
      <c r="D264" s="916"/>
      <c r="E264" s="917"/>
      <c r="F264" s="917"/>
      <c r="G264" s="919"/>
      <c r="H264" s="921" t="s">
        <v>1620</v>
      </c>
      <c r="I264" s="919"/>
      <c r="J264" s="919"/>
      <c r="K264" s="919"/>
      <c r="L264" s="919"/>
      <c r="M264" s="919"/>
      <c r="N264" s="919"/>
      <c r="O264" s="919"/>
      <c r="P264" s="919"/>
      <c r="Q264" s="919"/>
      <c r="R264" s="919"/>
      <c r="S264" s="919"/>
      <c r="T264" s="919"/>
      <c r="U264" s="919"/>
      <c r="V264" s="919"/>
      <c r="W264" s="919"/>
      <c r="X264" s="919"/>
      <c r="Y264" s="919"/>
      <c r="Z264" s="919"/>
      <c r="AA264" s="919"/>
      <c r="AB264" s="919"/>
      <c r="AC264" s="919"/>
      <c r="AD264" s="919"/>
      <c r="AE264" s="919"/>
      <c r="AF264" s="919"/>
      <c r="AG264" s="919"/>
      <c r="AH264" s="919"/>
    </row>
    <row r="265" spans="1:38">
      <c r="A265" s="1115"/>
      <c r="B265" s="908" t="s">
        <v>1623</v>
      </c>
      <c r="C265" s="1128"/>
      <c r="D265" s="916"/>
      <c r="E265" s="917"/>
      <c r="F265" s="917"/>
      <c r="G265" s="919"/>
      <c r="H265" s="919"/>
      <c r="I265" s="921" t="s">
        <v>1620</v>
      </c>
      <c r="J265" s="919"/>
      <c r="K265" s="919"/>
      <c r="L265" s="919"/>
      <c r="M265" s="919"/>
      <c r="N265" s="919"/>
      <c r="O265" s="919"/>
      <c r="P265" s="919"/>
      <c r="Q265" s="919"/>
      <c r="R265" s="919"/>
      <c r="S265" s="919"/>
      <c r="T265" s="919"/>
      <c r="U265" s="919"/>
      <c r="V265" s="919"/>
      <c r="W265" s="919"/>
      <c r="X265" s="919"/>
      <c r="Y265" s="919"/>
      <c r="Z265" s="919"/>
      <c r="AA265" s="919"/>
      <c r="AB265" s="919"/>
      <c r="AC265" s="919"/>
      <c r="AD265" s="919"/>
      <c r="AE265" s="919"/>
      <c r="AF265" s="919"/>
      <c r="AG265" s="919"/>
      <c r="AH265" s="919"/>
    </row>
    <row r="266" spans="1:38">
      <c r="A266" s="1115"/>
      <c r="B266" s="908" t="s">
        <v>1624</v>
      </c>
      <c r="C266" s="1128"/>
      <c r="D266" s="916"/>
      <c r="E266" s="917"/>
      <c r="F266" s="917"/>
      <c r="G266" s="919"/>
      <c r="H266" s="919"/>
      <c r="I266" s="919"/>
      <c r="J266" s="921" t="s">
        <v>1620</v>
      </c>
      <c r="K266" s="919"/>
      <c r="L266" s="919"/>
      <c r="M266" s="919"/>
      <c r="N266" s="919"/>
      <c r="O266" s="919"/>
      <c r="P266" s="919"/>
      <c r="Q266" s="919"/>
      <c r="R266" s="919"/>
      <c r="S266" s="919"/>
      <c r="T266" s="919"/>
      <c r="U266" s="919"/>
      <c r="V266" s="919"/>
      <c r="W266" s="919"/>
      <c r="X266" s="919"/>
      <c r="Y266" s="919"/>
      <c r="Z266" s="919"/>
      <c r="AA266" s="919"/>
      <c r="AB266" s="919"/>
      <c r="AC266" s="919"/>
      <c r="AD266" s="919"/>
      <c r="AE266" s="919"/>
      <c r="AF266" s="919"/>
      <c r="AG266" s="919"/>
      <c r="AH266" s="919"/>
    </row>
    <row r="267" spans="1:38">
      <c r="A267" s="1115"/>
      <c r="B267" s="908" t="s">
        <v>1625</v>
      </c>
      <c r="C267" s="1128"/>
      <c r="D267" s="916"/>
      <c r="E267" s="917"/>
      <c r="F267" s="918"/>
      <c r="G267" s="918"/>
      <c r="H267" s="918"/>
      <c r="I267" s="918"/>
      <c r="J267" s="919"/>
      <c r="K267" s="919"/>
      <c r="L267" s="919"/>
      <c r="M267" s="921" t="s">
        <v>1620</v>
      </c>
      <c r="N267" s="919"/>
      <c r="O267" s="919"/>
      <c r="P267" s="919"/>
      <c r="Q267" s="919"/>
      <c r="R267" s="919"/>
      <c r="S267" s="919"/>
      <c r="T267" s="919"/>
      <c r="U267" s="919"/>
      <c r="V267" s="919"/>
      <c r="W267" s="919"/>
      <c r="X267" s="919"/>
      <c r="Y267" s="919"/>
      <c r="Z267" s="919"/>
      <c r="AA267" s="919"/>
      <c r="AB267" s="919"/>
      <c r="AC267" s="919"/>
      <c r="AD267" s="919"/>
      <c r="AE267" s="919"/>
      <c r="AF267" s="919"/>
      <c r="AG267" s="919"/>
      <c r="AH267" s="919"/>
    </row>
    <row r="268" spans="1:38">
      <c r="A268" s="1115"/>
      <c r="B268" s="908" t="s">
        <v>1626</v>
      </c>
      <c r="C268" s="1128"/>
      <c r="D268" s="916"/>
      <c r="E268" s="917"/>
      <c r="F268" s="917"/>
      <c r="G268" s="919"/>
      <c r="H268" s="919"/>
      <c r="I268" s="918"/>
      <c r="J268" s="919"/>
      <c r="K268" s="919"/>
      <c r="L268" s="919"/>
      <c r="M268" s="919"/>
      <c r="N268" s="921" t="s">
        <v>1620</v>
      </c>
      <c r="O268" s="919"/>
      <c r="P268" s="919"/>
      <c r="Q268" s="919"/>
      <c r="R268" s="919"/>
      <c r="S268" s="919"/>
      <c r="T268" s="919"/>
      <c r="U268" s="919"/>
      <c r="V268" s="919"/>
      <c r="W268" s="919"/>
      <c r="X268" s="919"/>
      <c r="Y268" s="919"/>
      <c r="Z268" s="919"/>
      <c r="AA268" s="919"/>
      <c r="AB268" s="919"/>
      <c r="AC268" s="919"/>
      <c r="AD268" s="919"/>
      <c r="AE268" s="919"/>
      <c r="AF268" s="919"/>
      <c r="AG268" s="919"/>
      <c r="AH268" s="919"/>
    </row>
    <row r="269" spans="1:38">
      <c r="A269" s="1115"/>
      <c r="B269" s="908" t="s">
        <v>1627</v>
      </c>
      <c r="C269" s="1128"/>
      <c r="D269" s="918"/>
      <c r="E269" s="918"/>
      <c r="F269" s="918"/>
      <c r="G269" s="918"/>
      <c r="H269" s="918"/>
      <c r="I269" s="918"/>
      <c r="J269" s="919"/>
      <c r="K269" s="918"/>
      <c r="L269" s="919"/>
      <c r="M269" s="919"/>
      <c r="N269" s="919"/>
      <c r="O269" s="921" t="s">
        <v>1620</v>
      </c>
      <c r="P269" s="919"/>
      <c r="Q269" s="919"/>
      <c r="R269" s="918"/>
      <c r="S269" s="918"/>
      <c r="T269" s="918"/>
      <c r="U269" s="918"/>
      <c r="V269" s="918"/>
      <c r="W269" s="918"/>
      <c r="X269" s="918"/>
      <c r="Y269" s="918"/>
      <c r="Z269" s="918"/>
      <c r="AA269" s="918"/>
      <c r="AB269" s="918"/>
      <c r="AC269" s="918"/>
      <c r="AD269" s="918"/>
      <c r="AE269" s="918"/>
      <c r="AF269" s="918"/>
      <c r="AG269" s="918"/>
      <c r="AH269" s="918"/>
    </row>
    <row r="270" spans="1:38">
      <c r="A270" s="1115"/>
      <c r="B270" s="908" t="s">
        <v>1628</v>
      </c>
      <c r="C270" s="1128"/>
      <c r="D270" s="919"/>
      <c r="E270" s="919"/>
      <c r="F270" s="919"/>
      <c r="G270" s="919"/>
      <c r="H270" s="919"/>
      <c r="I270" s="919"/>
      <c r="J270" s="919"/>
      <c r="K270" s="919"/>
      <c r="L270" s="919"/>
      <c r="M270" s="919"/>
      <c r="N270" s="919"/>
      <c r="O270" s="919"/>
      <c r="P270" s="921" t="s">
        <v>1620</v>
      </c>
      <c r="Q270" s="919"/>
      <c r="R270" s="919"/>
      <c r="S270" s="919"/>
      <c r="T270" s="919"/>
      <c r="U270" s="919"/>
      <c r="V270" s="919"/>
      <c r="W270" s="919"/>
      <c r="X270" s="919"/>
      <c r="Y270" s="919"/>
      <c r="Z270" s="919"/>
      <c r="AA270" s="919"/>
      <c r="AB270" s="919"/>
      <c r="AC270" s="919"/>
      <c r="AD270" s="919"/>
      <c r="AE270" s="919"/>
      <c r="AF270" s="919"/>
      <c r="AG270" s="919"/>
      <c r="AH270" s="919"/>
    </row>
    <row r="271" spans="1:38">
      <c r="A271" s="1115"/>
      <c r="B271" s="908" t="s">
        <v>1629</v>
      </c>
      <c r="C271" s="1128"/>
      <c r="D271" s="918"/>
      <c r="E271" s="918"/>
      <c r="F271" s="918"/>
      <c r="G271" s="918"/>
      <c r="H271" s="918"/>
      <c r="I271" s="918"/>
      <c r="J271" s="918"/>
      <c r="K271" s="918"/>
      <c r="L271" s="918"/>
      <c r="M271" s="919"/>
      <c r="N271" s="919"/>
      <c r="O271" s="919"/>
      <c r="P271" s="919"/>
      <c r="Q271" s="921" t="s">
        <v>1620</v>
      </c>
      <c r="R271" s="918"/>
      <c r="S271" s="918"/>
      <c r="T271" s="918"/>
      <c r="U271" s="918"/>
      <c r="V271" s="918"/>
      <c r="W271" s="918"/>
      <c r="X271" s="918"/>
      <c r="Y271" s="918"/>
      <c r="Z271" s="918"/>
      <c r="AA271" s="918"/>
      <c r="AB271" s="918"/>
      <c r="AC271" s="918"/>
      <c r="AD271" s="918"/>
      <c r="AE271" s="918"/>
      <c r="AF271" s="918"/>
      <c r="AG271" s="918"/>
      <c r="AH271" s="918"/>
    </row>
    <row r="272" spans="1:38">
      <c r="A272" s="1115"/>
      <c r="B272" s="908" t="s">
        <v>1630</v>
      </c>
      <c r="C272" s="1128"/>
      <c r="D272" s="918"/>
      <c r="E272" s="918"/>
      <c r="F272" s="918"/>
      <c r="G272" s="918"/>
      <c r="H272" s="918"/>
      <c r="I272" s="918"/>
      <c r="J272" s="918"/>
      <c r="K272" s="918"/>
      <c r="L272" s="918"/>
      <c r="M272" s="918"/>
      <c r="N272" s="918"/>
      <c r="O272" s="918"/>
      <c r="P272" s="918"/>
      <c r="Q272" s="919"/>
      <c r="R272" s="918"/>
      <c r="S272" s="918"/>
      <c r="T272" s="921" t="s">
        <v>1620</v>
      </c>
      <c r="U272" s="918"/>
      <c r="V272" s="918"/>
      <c r="W272" s="918"/>
      <c r="X272" s="918"/>
      <c r="Y272" s="918"/>
      <c r="Z272" s="918"/>
      <c r="AA272" s="918"/>
      <c r="AB272" s="918"/>
      <c r="AC272" s="918"/>
      <c r="AD272" s="918"/>
      <c r="AE272" s="918"/>
      <c r="AF272" s="918"/>
      <c r="AG272" s="918"/>
      <c r="AH272" s="918"/>
    </row>
    <row r="273" spans="1:34">
      <c r="A273" s="1115"/>
      <c r="B273" s="908" t="s">
        <v>1631</v>
      </c>
      <c r="C273" s="1128"/>
      <c r="D273" s="918"/>
      <c r="E273" s="918"/>
      <c r="F273" s="918"/>
      <c r="G273" s="918"/>
      <c r="H273" s="918"/>
      <c r="I273" s="918"/>
      <c r="J273" s="918"/>
      <c r="K273" s="918"/>
      <c r="L273" s="918"/>
      <c r="M273" s="919"/>
      <c r="N273" s="919"/>
      <c r="O273" s="919"/>
      <c r="P273" s="918"/>
      <c r="Q273" s="919"/>
      <c r="R273" s="918"/>
      <c r="S273" s="918"/>
      <c r="T273" s="918"/>
      <c r="U273" s="921" t="s">
        <v>1620</v>
      </c>
      <c r="V273" s="919"/>
      <c r="W273" s="918"/>
      <c r="X273" s="918"/>
      <c r="Y273" s="918"/>
      <c r="Z273" s="918"/>
      <c r="AA273" s="918"/>
      <c r="AB273" s="918"/>
      <c r="AC273" s="918"/>
      <c r="AD273" s="918"/>
      <c r="AE273" s="918"/>
      <c r="AF273" s="918"/>
      <c r="AG273" s="918"/>
      <c r="AH273" s="918"/>
    </row>
    <row r="274" spans="1:34">
      <c r="A274" s="1115"/>
      <c r="B274" s="908" t="s">
        <v>1632</v>
      </c>
      <c r="C274" s="1128"/>
      <c r="D274" s="919"/>
      <c r="E274" s="919"/>
      <c r="F274" s="919"/>
      <c r="G274" s="919"/>
      <c r="H274" s="919"/>
      <c r="I274" s="919"/>
      <c r="J274" s="919"/>
      <c r="K274" s="919"/>
      <c r="L274" s="919"/>
      <c r="M274" s="918"/>
      <c r="N274" s="918"/>
      <c r="O274" s="918"/>
      <c r="P274" s="918"/>
      <c r="Q274" s="919"/>
      <c r="R274" s="919"/>
      <c r="S274" s="918"/>
      <c r="T274" s="919"/>
      <c r="U274" s="919"/>
      <c r="V274" s="921" t="s">
        <v>1620</v>
      </c>
      <c r="W274" s="919"/>
      <c r="X274" s="919"/>
      <c r="Y274" s="919"/>
      <c r="Z274" s="919"/>
      <c r="AA274" s="919"/>
      <c r="AB274" s="919"/>
      <c r="AC274" s="919"/>
      <c r="AD274" s="919"/>
      <c r="AE274" s="919"/>
      <c r="AF274" s="919"/>
      <c r="AG274" s="919"/>
      <c r="AH274" s="919"/>
    </row>
    <row r="275" spans="1:34">
      <c r="A275" s="1115"/>
      <c r="B275" s="908" t="s">
        <v>1633</v>
      </c>
      <c r="C275" s="1128"/>
      <c r="D275" s="919"/>
      <c r="E275" s="919"/>
      <c r="F275" s="919"/>
      <c r="G275" s="919"/>
      <c r="H275" s="919"/>
      <c r="I275" s="919"/>
      <c r="J275" s="919"/>
      <c r="K275" s="919"/>
      <c r="L275" s="919"/>
      <c r="M275" s="918"/>
      <c r="N275" s="918"/>
      <c r="O275" s="918"/>
      <c r="P275" s="918"/>
      <c r="Q275" s="919"/>
      <c r="R275" s="919"/>
      <c r="S275" s="918"/>
      <c r="T275" s="919"/>
      <c r="U275" s="919"/>
      <c r="V275" s="919"/>
      <c r="W275" s="921" t="s">
        <v>1620</v>
      </c>
      <c r="X275" s="919"/>
      <c r="Y275" s="919"/>
      <c r="Z275" s="919"/>
      <c r="AA275" s="919"/>
      <c r="AB275" s="919"/>
      <c r="AC275" s="919"/>
      <c r="AD275" s="919"/>
      <c r="AE275" s="919"/>
      <c r="AF275" s="919"/>
      <c r="AG275" s="919"/>
      <c r="AH275" s="919"/>
    </row>
    <row r="276" spans="1:34">
      <c r="A276" s="1115"/>
      <c r="B276" s="908" t="s">
        <v>1644</v>
      </c>
      <c r="C276" s="1128"/>
      <c r="D276" s="919"/>
      <c r="E276" s="919"/>
      <c r="F276" s="919"/>
      <c r="G276" s="919"/>
      <c r="H276" s="919"/>
      <c r="I276" s="919"/>
      <c r="J276" s="919"/>
      <c r="K276" s="919"/>
      <c r="L276" s="919"/>
      <c r="M276" s="918"/>
      <c r="N276" s="918"/>
      <c r="O276" s="918"/>
      <c r="P276" s="918"/>
      <c r="Q276" s="919"/>
      <c r="R276" s="919"/>
      <c r="S276" s="918"/>
      <c r="T276" s="919"/>
      <c r="U276" s="919"/>
      <c r="V276" s="919"/>
      <c r="W276" s="919"/>
      <c r="X276" s="921" t="s">
        <v>1620</v>
      </c>
      <c r="Y276" s="919"/>
      <c r="Z276" s="919"/>
      <c r="AA276" s="919"/>
      <c r="AB276" s="919"/>
      <c r="AC276" s="919"/>
      <c r="AD276" s="919"/>
      <c r="AE276" s="919"/>
      <c r="AF276" s="919"/>
      <c r="AG276" s="919"/>
      <c r="AH276" s="919"/>
    </row>
    <row r="277" spans="1:34">
      <c r="A277" s="1115"/>
      <c r="B277" s="908" t="s">
        <v>1645</v>
      </c>
      <c r="C277" s="1128"/>
      <c r="D277" s="919"/>
      <c r="E277" s="919"/>
      <c r="F277" s="919"/>
      <c r="G277" s="919"/>
      <c r="H277" s="919"/>
      <c r="I277" s="919"/>
      <c r="J277" s="919"/>
      <c r="K277" s="919"/>
      <c r="L277" s="919"/>
      <c r="M277" s="918"/>
      <c r="N277" s="918"/>
      <c r="O277" s="918"/>
      <c r="P277" s="918"/>
      <c r="Q277" s="919"/>
      <c r="R277" s="919"/>
      <c r="S277" s="918"/>
      <c r="T277" s="919"/>
      <c r="U277" s="919"/>
      <c r="V277" s="919"/>
      <c r="W277" s="919"/>
      <c r="X277" s="919"/>
      <c r="Y277" s="919"/>
      <c r="Z277" s="919"/>
      <c r="AA277" s="921" t="s">
        <v>1620</v>
      </c>
      <c r="AB277" s="919"/>
      <c r="AC277" s="919"/>
      <c r="AD277" s="919"/>
      <c r="AE277" s="919"/>
      <c r="AF277" s="919"/>
      <c r="AG277" s="919"/>
      <c r="AH277" s="919"/>
    </row>
    <row r="278" spans="1:34">
      <c r="A278" s="1115"/>
      <c r="B278" s="908" t="s">
        <v>1646</v>
      </c>
      <c r="C278" s="1128"/>
      <c r="D278" s="961"/>
      <c r="E278" s="961"/>
      <c r="F278" s="961"/>
      <c r="G278" s="961"/>
      <c r="H278" s="961"/>
      <c r="I278" s="961"/>
      <c r="J278" s="961"/>
      <c r="K278" s="961"/>
      <c r="L278" s="961"/>
      <c r="M278" s="962"/>
      <c r="N278" s="962"/>
      <c r="O278" s="962"/>
      <c r="P278" s="962"/>
      <c r="Q278" s="961"/>
      <c r="R278" s="961"/>
      <c r="S278" s="962"/>
      <c r="T278" s="961"/>
      <c r="U278" s="961"/>
      <c r="V278" s="961"/>
      <c r="W278" s="961"/>
      <c r="X278" s="961"/>
      <c r="Y278" s="961"/>
      <c r="Z278" s="961"/>
      <c r="AA278" s="961"/>
      <c r="AB278" s="963" t="s">
        <v>1620</v>
      </c>
      <c r="AC278" s="919"/>
      <c r="AD278" s="961"/>
      <c r="AE278" s="961"/>
      <c r="AF278" s="961"/>
      <c r="AG278" s="961"/>
      <c r="AH278" s="961"/>
    </row>
    <row r="279" spans="1:34">
      <c r="A279" s="1115"/>
      <c r="B279" s="908" t="s">
        <v>1647</v>
      </c>
      <c r="C279" s="1128"/>
      <c r="D279" s="919"/>
      <c r="E279" s="919"/>
      <c r="F279" s="919"/>
      <c r="G279" s="919"/>
      <c r="H279" s="919"/>
      <c r="I279" s="919"/>
      <c r="J279" s="919"/>
      <c r="K279" s="919"/>
      <c r="L279" s="919"/>
      <c r="M279" s="918"/>
      <c r="N279" s="918"/>
      <c r="O279" s="918"/>
      <c r="P279" s="918"/>
      <c r="Q279" s="919"/>
      <c r="R279" s="919"/>
      <c r="S279" s="918"/>
      <c r="T279" s="919"/>
      <c r="U279" s="919"/>
      <c r="V279" s="919"/>
      <c r="W279" s="919"/>
      <c r="X279" s="919"/>
      <c r="Y279" s="919"/>
      <c r="Z279" s="919"/>
      <c r="AA279" s="919"/>
      <c r="AB279" s="919"/>
      <c r="AC279" s="963" t="s">
        <v>1620</v>
      </c>
      <c r="AD279" s="919"/>
      <c r="AE279" s="919"/>
      <c r="AF279" s="919"/>
      <c r="AG279" s="919"/>
      <c r="AH279" s="919"/>
    </row>
    <row r="280" spans="1:34">
      <c r="A280" s="1116"/>
      <c r="B280" s="908" t="s">
        <v>1668</v>
      </c>
      <c r="C280" s="1129"/>
      <c r="D280" s="919"/>
      <c r="E280" s="919"/>
      <c r="F280" s="919"/>
      <c r="G280" s="919"/>
      <c r="H280" s="919"/>
      <c r="I280" s="919"/>
      <c r="J280" s="919"/>
      <c r="K280" s="919"/>
      <c r="L280" s="919"/>
      <c r="M280" s="918"/>
      <c r="N280" s="918"/>
      <c r="O280" s="918"/>
      <c r="P280" s="918"/>
      <c r="Q280" s="919"/>
      <c r="R280" s="919"/>
      <c r="S280" s="918"/>
      <c r="T280" s="919"/>
      <c r="U280" s="919"/>
      <c r="V280" s="919"/>
      <c r="W280" s="919"/>
      <c r="X280" s="919"/>
      <c r="Y280" s="919"/>
      <c r="Z280" s="919"/>
      <c r="AA280" s="919"/>
      <c r="AB280" s="919"/>
      <c r="AC280" s="919"/>
      <c r="AD280" s="963" t="s">
        <v>1620</v>
      </c>
      <c r="AE280" s="919"/>
      <c r="AF280" s="919"/>
      <c r="AG280" s="919"/>
      <c r="AH280" s="919"/>
    </row>
    <row r="281" spans="1:34">
      <c r="A281" s="1114"/>
      <c r="B281" s="1140"/>
      <c r="C281" s="1127">
        <v>42156</v>
      </c>
      <c r="D281" s="894" t="s">
        <v>1612</v>
      </c>
      <c r="E281" s="940" t="s">
        <v>1613</v>
      </c>
      <c r="F281" s="954" t="s">
        <v>1614</v>
      </c>
      <c r="G281" s="894" t="s">
        <v>1615</v>
      </c>
      <c r="H281" s="954" t="s">
        <v>1616</v>
      </c>
      <c r="I281" s="954" t="s">
        <v>1617</v>
      </c>
      <c r="J281" s="894" t="s">
        <v>1611</v>
      </c>
      <c r="K281" s="894" t="s">
        <v>1612</v>
      </c>
      <c r="L281" s="894" t="s">
        <v>1613</v>
      </c>
      <c r="M281" s="894" t="s">
        <v>1614</v>
      </c>
      <c r="N281" s="894" t="s">
        <v>1615</v>
      </c>
      <c r="O281" s="954" t="s">
        <v>1616</v>
      </c>
      <c r="P281" s="954" t="s">
        <v>1617</v>
      </c>
      <c r="Q281" s="894" t="s">
        <v>1611</v>
      </c>
      <c r="R281" s="894" t="s">
        <v>1612</v>
      </c>
      <c r="S281" s="894" t="s">
        <v>1613</v>
      </c>
      <c r="T281" s="894" t="s">
        <v>1614</v>
      </c>
      <c r="U281" s="894" t="s">
        <v>1615</v>
      </c>
      <c r="V281" s="954" t="s">
        <v>1616</v>
      </c>
      <c r="W281" s="954" t="s">
        <v>1617</v>
      </c>
      <c r="X281" s="894" t="s">
        <v>1611</v>
      </c>
      <c r="Y281" s="894" t="s">
        <v>1612</v>
      </c>
      <c r="Z281" s="894" t="s">
        <v>1613</v>
      </c>
      <c r="AA281" s="894" t="s">
        <v>1614</v>
      </c>
      <c r="AB281" s="894" t="s">
        <v>1615</v>
      </c>
      <c r="AC281" s="954" t="s">
        <v>1616</v>
      </c>
      <c r="AD281" s="954" t="s">
        <v>1617</v>
      </c>
      <c r="AE281" s="894" t="s">
        <v>1611</v>
      </c>
      <c r="AF281" s="894" t="s">
        <v>1612</v>
      </c>
      <c r="AG281" s="894" t="s">
        <v>1613</v>
      </c>
      <c r="AH281" s="899"/>
    </row>
    <row r="282" spans="1:34">
      <c r="A282" s="1116"/>
      <c r="B282" s="1138"/>
      <c r="C282" s="1138"/>
      <c r="D282" s="895">
        <v>1</v>
      </c>
      <c r="E282" s="894">
        <v>2</v>
      </c>
      <c r="F282" s="954">
        <v>3</v>
      </c>
      <c r="G282" s="894">
        <v>4</v>
      </c>
      <c r="H282" s="954">
        <v>5</v>
      </c>
      <c r="I282" s="954">
        <v>6</v>
      </c>
      <c r="J282" s="894">
        <v>7</v>
      </c>
      <c r="K282" s="894">
        <v>8</v>
      </c>
      <c r="L282" s="894">
        <v>9</v>
      </c>
      <c r="M282" s="894">
        <v>10</v>
      </c>
      <c r="N282" s="894">
        <v>11</v>
      </c>
      <c r="O282" s="954">
        <v>12</v>
      </c>
      <c r="P282" s="954">
        <v>13</v>
      </c>
      <c r="Q282" s="894">
        <v>14</v>
      </c>
      <c r="R282" s="894">
        <v>15</v>
      </c>
      <c r="S282" s="894">
        <v>16</v>
      </c>
      <c r="T282" s="894">
        <v>17</v>
      </c>
      <c r="U282" s="894">
        <v>18</v>
      </c>
      <c r="V282" s="954">
        <v>19</v>
      </c>
      <c r="W282" s="954">
        <v>20</v>
      </c>
      <c r="X282" s="894">
        <v>21</v>
      </c>
      <c r="Y282" s="894">
        <v>22</v>
      </c>
      <c r="Z282" s="894">
        <v>23</v>
      </c>
      <c r="AA282" s="894">
        <v>24</v>
      </c>
      <c r="AB282" s="894">
        <v>25</v>
      </c>
      <c r="AC282" s="954">
        <v>26</v>
      </c>
      <c r="AD282" s="954">
        <v>27</v>
      </c>
      <c r="AE282" s="894">
        <v>28</v>
      </c>
      <c r="AF282" s="894">
        <v>29</v>
      </c>
      <c r="AG282" s="894">
        <v>30</v>
      </c>
      <c r="AH282" s="899"/>
    </row>
    <row r="283" spans="1:34">
      <c r="A283" s="1124">
        <v>4</v>
      </c>
      <c r="B283" s="908" t="s">
        <v>1609</v>
      </c>
      <c r="C283" s="1127">
        <v>42156</v>
      </c>
      <c r="D283" s="921" t="s">
        <v>1620</v>
      </c>
      <c r="E283" s="900"/>
      <c r="F283" s="900"/>
      <c r="G283" s="900"/>
      <c r="H283" s="900"/>
      <c r="I283" s="912"/>
      <c r="J283" s="912"/>
      <c r="K283" s="912"/>
      <c r="L283" s="912"/>
      <c r="M283" s="912"/>
      <c r="N283" s="912"/>
      <c r="O283" s="912"/>
      <c r="P283" s="912"/>
      <c r="Q283" s="912"/>
      <c r="R283" s="912"/>
      <c r="S283" s="912"/>
      <c r="T283" s="913"/>
      <c r="U283" s="912"/>
      <c r="V283" s="900"/>
      <c r="W283" s="912"/>
      <c r="X283" s="912"/>
      <c r="Y283" s="912"/>
      <c r="Z283" s="899"/>
      <c r="AA283" s="899"/>
      <c r="AB283" s="899"/>
      <c r="AC283" s="899"/>
      <c r="AD283" s="899"/>
      <c r="AE283" s="899"/>
      <c r="AF283" s="899"/>
      <c r="AG283" s="899"/>
      <c r="AH283" s="899"/>
    </row>
    <row r="284" spans="1:34">
      <c r="A284" s="1124"/>
      <c r="B284" s="908" t="s">
        <v>1622</v>
      </c>
      <c r="C284" s="1128"/>
      <c r="D284" s="900"/>
      <c r="E284" s="921" t="s">
        <v>1620</v>
      </c>
      <c r="F284" s="900"/>
      <c r="G284" s="900"/>
      <c r="H284" s="900"/>
      <c r="I284" s="912"/>
      <c r="J284" s="912"/>
      <c r="K284" s="912"/>
      <c r="L284" s="912"/>
      <c r="M284" s="912"/>
      <c r="N284" s="912"/>
      <c r="O284" s="912"/>
      <c r="P284" s="912"/>
      <c r="Q284" s="912"/>
      <c r="R284" s="912"/>
      <c r="S284" s="912"/>
      <c r="T284" s="913"/>
      <c r="U284" s="912"/>
      <c r="V284" s="900"/>
      <c r="W284" s="912"/>
      <c r="X284" s="912"/>
      <c r="Y284" s="912"/>
      <c r="Z284" s="899"/>
      <c r="AA284" s="899"/>
      <c r="AB284" s="899"/>
      <c r="AC284" s="899"/>
      <c r="AD284" s="899"/>
      <c r="AE284" s="899"/>
      <c r="AF284" s="899"/>
      <c r="AG284" s="899"/>
      <c r="AH284" s="899"/>
    </row>
    <row r="285" spans="1:34">
      <c r="A285" s="1124"/>
      <c r="B285" s="908" t="s">
        <v>1623</v>
      </c>
      <c r="C285" s="1128"/>
      <c r="D285" s="900"/>
      <c r="E285" s="900"/>
      <c r="F285" s="900"/>
      <c r="G285" s="921" t="s">
        <v>1620</v>
      </c>
      <c r="H285" s="900"/>
      <c r="I285" s="900"/>
      <c r="J285" s="900"/>
      <c r="K285" s="912"/>
      <c r="L285" s="912"/>
      <c r="M285" s="912"/>
      <c r="N285" s="912"/>
      <c r="O285" s="912"/>
      <c r="P285" s="912"/>
      <c r="Q285" s="912"/>
      <c r="R285" s="912"/>
      <c r="S285" s="912"/>
      <c r="T285" s="913"/>
      <c r="U285" s="912"/>
      <c r="V285" s="900"/>
      <c r="W285" s="912"/>
      <c r="X285" s="912"/>
      <c r="Y285" s="912"/>
      <c r="Z285" s="899"/>
      <c r="AA285" s="899"/>
      <c r="AB285" s="899"/>
      <c r="AC285" s="899"/>
      <c r="AD285" s="899"/>
      <c r="AE285" s="899"/>
      <c r="AF285" s="899"/>
      <c r="AG285" s="899"/>
      <c r="AH285" s="899"/>
    </row>
    <row r="286" spans="1:34">
      <c r="A286" s="1124"/>
      <c r="B286" s="908" t="s">
        <v>1624</v>
      </c>
      <c r="C286" s="1128"/>
      <c r="D286" s="900"/>
      <c r="E286" s="900"/>
      <c r="F286" s="900"/>
      <c r="G286" s="912"/>
      <c r="H286" s="900"/>
      <c r="I286" s="900"/>
      <c r="J286" s="921" t="s">
        <v>1620</v>
      </c>
      <c r="K286" s="912"/>
      <c r="L286" s="912"/>
      <c r="M286" s="912"/>
      <c r="N286" s="912"/>
      <c r="O286" s="912"/>
      <c r="P286" s="912"/>
      <c r="Q286" s="912"/>
      <c r="R286" s="912"/>
      <c r="S286" s="912"/>
      <c r="T286" s="913"/>
      <c r="U286" s="912"/>
      <c r="V286" s="900"/>
      <c r="W286" s="912"/>
      <c r="X286" s="912"/>
      <c r="Y286" s="912"/>
      <c r="Z286" s="899"/>
      <c r="AA286" s="899"/>
      <c r="AB286" s="899"/>
      <c r="AC286" s="899"/>
      <c r="AD286" s="899"/>
      <c r="AE286" s="899"/>
      <c r="AF286" s="899"/>
      <c r="AG286" s="899"/>
      <c r="AH286" s="899"/>
    </row>
    <row r="287" spans="1:34">
      <c r="A287" s="1124"/>
      <c r="B287" s="908" t="s">
        <v>1625</v>
      </c>
      <c r="C287" s="1128"/>
      <c r="D287" s="912"/>
      <c r="E287" s="912"/>
      <c r="F287" s="912"/>
      <c r="G287" s="912"/>
      <c r="H287" s="900"/>
      <c r="I287" s="900"/>
      <c r="J287" s="900"/>
      <c r="K287" s="921" t="s">
        <v>1620</v>
      </c>
      <c r="L287" s="912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899"/>
      <c r="AA287" s="899"/>
      <c r="AB287" s="899"/>
      <c r="AC287" s="899"/>
      <c r="AD287" s="899"/>
      <c r="AE287" s="899"/>
      <c r="AF287" s="899"/>
      <c r="AG287" s="899"/>
      <c r="AH287" s="899"/>
    </row>
    <row r="288" spans="1:34">
      <c r="A288" s="1124"/>
      <c r="B288" s="908" t="s">
        <v>1626</v>
      </c>
      <c r="C288" s="1128"/>
      <c r="D288" s="912"/>
      <c r="E288" s="912"/>
      <c r="F288" s="912"/>
      <c r="G288" s="912"/>
      <c r="H288" s="912"/>
      <c r="I288" s="912"/>
      <c r="J288" s="912"/>
      <c r="K288" s="912"/>
      <c r="L288" s="921" t="s">
        <v>1620</v>
      </c>
      <c r="M288" s="900"/>
      <c r="N288" s="900"/>
      <c r="O288" s="900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899"/>
      <c r="AA288" s="899"/>
      <c r="AB288" s="899"/>
      <c r="AC288" s="899"/>
      <c r="AD288" s="899"/>
      <c r="AE288" s="899"/>
      <c r="AF288" s="899"/>
      <c r="AG288" s="899"/>
      <c r="AH288" s="899"/>
    </row>
    <row r="289" spans="1:34">
      <c r="A289" s="1124"/>
      <c r="B289" s="908" t="s">
        <v>1627</v>
      </c>
      <c r="C289" s="1128"/>
      <c r="D289" s="912"/>
      <c r="E289" s="912"/>
      <c r="F289" s="912"/>
      <c r="G289" s="912"/>
      <c r="H289" s="912"/>
      <c r="I289" s="912"/>
      <c r="J289" s="912"/>
      <c r="K289" s="900"/>
      <c r="L289" s="912"/>
      <c r="M289" s="921" t="s">
        <v>1620</v>
      </c>
      <c r="N289" s="900"/>
      <c r="O289" s="900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899"/>
      <c r="AA289" s="899"/>
      <c r="AB289" s="899"/>
      <c r="AC289" s="899"/>
      <c r="AD289" s="899"/>
      <c r="AE289" s="899"/>
      <c r="AF289" s="899"/>
      <c r="AG289" s="899"/>
      <c r="AH289" s="899"/>
    </row>
    <row r="290" spans="1:34">
      <c r="A290" s="1124"/>
      <c r="B290" s="908" t="s">
        <v>1628</v>
      </c>
      <c r="C290" s="1128"/>
      <c r="D290" s="912"/>
      <c r="E290" s="912"/>
      <c r="F290" s="912"/>
      <c r="G290" s="912"/>
      <c r="H290" s="912"/>
      <c r="I290" s="912"/>
      <c r="J290" s="912"/>
      <c r="K290" s="900"/>
      <c r="L290" s="900"/>
      <c r="M290" s="912"/>
      <c r="N290" s="921" t="s">
        <v>1620</v>
      </c>
      <c r="O290" s="900"/>
      <c r="P290" s="900"/>
      <c r="Q290" s="900"/>
      <c r="R290" s="900"/>
      <c r="S290" s="900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899"/>
    </row>
    <row r="291" spans="1:34">
      <c r="A291" s="1124"/>
      <c r="B291" s="908" t="s">
        <v>1629</v>
      </c>
      <c r="C291" s="1128"/>
      <c r="D291" s="912"/>
      <c r="E291" s="912"/>
      <c r="F291" s="912"/>
      <c r="G291" s="912"/>
      <c r="H291" s="912"/>
      <c r="I291" s="912"/>
      <c r="J291" s="912"/>
      <c r="K291" s="900"/>
      <c r="L291" s="900"/>
      <c r="M291" s="900"/>
      <c r="N291" s="912"/>
      <c r="O291" s="900"/>
      <c r="P291" s="900"/>
      <c r="Q291" s="921" t="s">
        <v>1620</v>
      </c>
      <c r="R291" s="900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899"/>
    </row>
    <row r="292" spans="1:34">
      <c r="A292" s="1124"/>
      <c r="B292" s="908" t="s">
        <v>1630</v>
      </c>
      <c r="C292" s="1128"/>
      <c r="D292" s="912"/>
      <c r="E292" s="912"/>
      <c r="F292" s="912"/>
      <c r="G292" s="912"/>
      <c r="H292" s="912"/>
      <c r="I292" s="912"/>
      <c r="J292" s="912"/>
      <c r="K292" s="912"/>
      <c r="L292" s="912"/>
      <c r="M292" s="912"/>
      <c r="N292" s="912"/>
      <c r="O292" s="900"/>
      <c r="P292" s="900"/>
      <c r="Q292" s="912"/>
      <c r="R292" s="921" t="s">
        <v>1620</v>
      </c>
      <c r="S292" s="900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899"/>
    </row>
    <row r="293" spans="1:34">
      <c r="A293" s="1124"/>
      <c r="B293" s="908" t="s">
        <v>1631</v>
      </c>
      <c r="C293" s="1128"/>
      <c r="D293" s="912"/>
      <c r="E293" s="912"/>
      <c r="F293" s="912"/>
      <c r="G293" s="912"/>
      <c r="H293" s="912"/>
      <c r="I293" s="912"/>
      <c r="J293" s="912"/>
      <c r="K293" s="912"/>
      <c r="L293" s="912"/>
      <c r="M293" s="912"/>
      <c r="N293" s="912"/>
      <c r="O293" s="912"/>
      <c r="P293" s="912"/>
      <c r="Q293" s="912"/>
      <c r="R293" s="912"/>
      <c r="S293" s="921" t="s">
        <v>1620</v>
      </c>
      <c r="T293" s="900"/>
      <c r="U293" s="900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899"/>
    </row>
    <row r="294" spans="1:34">
      <c r="A294" s="1124"/>
      <c r="B294" s="908" t="s">
        <v>1632</v>
      </c>
      <c r="C294" s="1128"/>
      <c r="D294" s="912"/>
      <c r="E294" s="912"/>
      <c r="F294" s="912"/>
      <c r="G294" s="912"/>
      <c r="H294" s="912"/>
      <c r="I294" s="912"/>
      <c r="J294" s="912"/>
      <c r="K294" s="912"/>
      <c r="L294" s="912"/>
      <c r="M294" s="912"/>
      <c r="N294" s="912"/>
      <c r="O294" s="912"/>
      <c r="P294" s="912"/>
      <c r="Q294" s="912"/>
      <c r="R294" s="900"/>
      <c r="S294" s="912"/>
      <c r="T294" s="921" t="s">
        <v>1620</v>
      </c>
      <c r="U294" s="900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899"/>
    </row>
    <row r="295" spans="1:34">
      <c r="A295" s="1124"/>
      <c r="B295" s="908" t="s">
        <v>1633</v>
      </c>
      <c r="C295" s="1128"/>
      <c r="D295" s="912"/>
      <c r="E295" s="912"/>
      <c r="F295" s="912"/>
      <c r="G295" s="912"/>
      <c r="H295" s="912"/>
      <c r="I295" s="912"/>
      <c r="J295" s="912"/>
      <c r="K295" s="912"/>
      <c r="L295" s="912"/>
      <c r="M295" s="912"/>
      <c r="N295" s="912"/>
      <c r="O295" s="912"/>
      <c r="P295" s="912"/>
      <c r="Q295" s="912"/>
      <c r="R295" s="900"/>
      <c r="S295" s="900"/>
      <c r="T295" s="912"/>
      <c r="U295" s="921" t="s">
        <v>1620</v>
      </c>
      <c r="V295" s="912"/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899"/>
    </row>
    <row r="296" spans="1:34">
      <c r="A296" s="1124"/>
      <c r="B296" s="908" t="s">
        <v>1644</v>
      </c>
      <c r="C296" s="1128"/>
      <c r="D296" s="912"/>
      <c r="E296" s="912"/>
      <c r="F296" s="912"/>
      <c r="G296" s="912"/>
      <c r="H296" s="912"/>
      <c r="I296" s="912"/>
      <c r="J296" s="912"/>
      <c r="K296" s="912"/>
      <c r="L296" s="912"/>
      <c r="M296" s="912"/>
      <c r="N296" s="912"/>
      <c r="O296" s="912"/>
      <c r="P296" s="912"/>
      <c r="Q296" s="912"/>
      <c r="R296" s="900"/>
      <c r="S296" s="912"/>
      <c r="T296" s="912"/>
      <c r="U296" s="912"/>
      <c r="V296" s="912"/>
      <c r="W296" s="912"/>
      <c r="X296" s="921" t="s">
        <v>1620</v>
      </c>
      <c r="Y296" s="900"/>
      <c r="Z296" s="912"/>
      <c r="AA296" s="912"/>
      <c r="AB296" s="912"/>
      <c r="AC296" s="912"/>
      <c r="AD296" s="912"/>
      <c r="AE296" s="912"/>
      <c r="AF296" s="912"/>
      <c r="AG296" s="912"/>
      <c r="AH296" s="899"/>
    </row>
    <row r="297" spans="1:34">
      <c r="A297" s="1124"/>
      <c r="B297" s="908" t="s">
        <v>1645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2"/>
      <c r="N297" s="912"/>
      <c r="O297" s="912"/>
      <c r="P297" s="912"/>
      <c r="Q297" s="912"/>
      <c r="R297" s="900"/>
      <c r="S297" s="912"/>
      <c r="T297" s="912"/>
      <c r="U297" s="912"/>
      <c r="V297" s="912"/>
      <c r="W297" s="912"/>
      <c r="X297" s="912"/>
      <c r="Y297" s="921" t="s">
        <v>1620</v>
      </c>
      <c r="Z297" s="900"/>
      <c r="AA297" s="900"/>
      <c r="AB297" s="912"/>
      <c r="AC297" s="912"/>
      <c r="AD297" s="912"/>
      <c r="AE297" s="912"/>
      <c r="AF297" s="912"/>
      <c r="AG297" s="912"/>
      <c r="AH297" s="899"/>
    </row>
    <row r="298" spans="1:34">
      <c r="A298" s="1124"/>
      <c r="B298" s="908" t="s">
        <v>1646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2"/>
      <c r="P298" s="912"/>
      <c r="Q298" s="912"/>
      <c r="R298" s="900"/>
      <c r="S298" s="912"/>
      <c r="T298" s="912"/>
      <c r="U298" s="912"/>
      <c r="V298" s="912"/>
      <c r="W298" s="912"/>
      <c r="X298" s="900"/>
      <c r="Y298" s="912"/>
      <c r="Z298" s="921" t="s">
        <v>1620</v>
      </c>
      <c r="AA298" s="900"/>
      <c r="AB298" s="912"/>
      <c r="AC298" s="912"/>
      <c r="AD298" s="912"/>
      <c r="AE298" s="912"/>
      <c r="AF298" s="912"/>
      <c r="AG298" s="912"/>
      <c r="AH298" s="899"/>
    </row>
    <row r="299" spans="1:34">
      <c r="A299" s="609"/>
      <c r="B299" s="908" t="s">
        <v>1647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2"/>
      <c r="P299" s="912"/>
      <c r="Q299" s="912"/>
      <c r="R299" s="900"/>
      <c r="S299" s="912"/>
      <c r="T299" s="912"/>
      <c r="U299" s="912"/>
      <c r="V299" s="912"/>
      <c r="W299" s="912"/>
      <c r="X299" s="912"/>
      <c r="Y299" s="900"/>
      <c r="Z299" s="912"/>
      <c r="AA299" s="921" t="s">
        <v>1620</v>
      </c>
      <c r="AB299" s="912"/>
      <c r="AC299" s="912"/>
      <c r="AD299" s="912"/>
      <c r="AE299" s="912"/>
      <c r="AF299" s="912"/>
      <c r="AG299" s="912"/>
      <c r="AH299" s="899"/>
    </row>
    <row r="300" spans="1:34">
      <c r="A300" s="684"/>
      <c r="B300" s="908" t="s">
        <v>1668</v>
      </c>
      <c r="C300" s="1129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2"/>
      <c r="P300" s="912"/>
      <c r="Q300" s="912"/>
      <c r="R300" s="912"/>
      <c r="S300" s="912"/>
      <c r="T300" s="912"/>
      <c r="U300" s="912"/>
      <c r="V300" s="912"/>
      <c r="W300" s="912"/>
      <c r="X300" s="912"/>
      <c r="Y300" s="912"/>
      <c r="Z300" s="912"/>
      <c r="AA300" s="912"/>
      <c r="AB300" s="921" t="s">
        <v>1620</v>
      </c>
      <c r="AC300" s="912"/>
      <c r="AD300" s="912"/>
      <c r="AE300" s="912"/>
      <c r="AF300" s="912"/>
      <c r="AG300" s="912"/>
      <c r="AH300" s="912"/>
    </row>
    <row r="301" spans="1:34" ht="12" customHeight="1">
      <c r="B301" s="1286" t="s">
        <v>1678</v>
      </c>
      <c r="C301" s="1286"/>
      <c r="D301" s="1286"/>
      <c r="E301" s="1286"/>
      <c r="F301" s="1286"/>
      <c r="G301" s="1286"/>
      <c r="H301" s="1286"/>
      <c r="I301" s="1286"/>
      <c r="J301" s="1286"/>
      <c r="K301" s="1286"/>
      <c r="L301" s="1286"/>
      <c r="M301" s="1286"/>
      <c r="N301" s="1286"/>
      <c r="O301" s="1286"/>
      <c r="P301" s="1286"/>
      <c r="Q301" s="1286"/>
      <c r="R301" s="1286"/>
      <c r="S301" s="1286"/>
      <c r="T301" s="1286"/>
      <c r="U301" s="1286"/>
      <c r="V301" s="1286"/>
      <c r="W301" s="1286"/>
      <c r="X301" s="1286"/>
      <c r="Y301" s="1286"/>
      <c r="Z301" s="1286"/>
      <c r="AA301" s="1286"/>
      <c r="AB301" s="1286"/>
      <c r="AC301" s="1286"/>
      <c r="AD301" s="1286"/>
      <c r="AE301" s="1286"/>
      <c r="AF301" s="1286"/>
      <c r="AG301" s="1286"/>
      <c r="AH301" s="1286"/>
    </row>
    <row r="302" spans="1:34">
      <c r="B302" s="920"/>
      <c r="C302" s="920"/>
      <c r="D302" s="920"/>
      <c r="E302" s="920"/>
      <c r="F302" s="920"/>
      <c r="G302" s="920"/>
      <c r="H302" s="920"/>
      <c r="I302" s="920"/>
      <c r="J302" s="920"/>
      <c r="K302" s="920"/>
      <c r="L302" s="920"/>
      <c r="M302" s="920"/>
      <c r="N302" s="920"/>
      <c r="O302" s="920"/>
      <c r="P302" s="920"/>
      <c r="Q302" s="920"/>
      <c r="R302" s="920"/>
      <c r="S302" s="920"/>
      <c r="T302" s="920"/>
      <c r="U302" s="920"/>
      <c r="V302" s="920"/>
      <c r="W302" s="920"/>
      <c r="X302" s="920"/>
      <c r="Y302" s="920"/>
      <c r="Z302" s="920"/>
      <c r="AA302" s="920"/>
      <c r="AB302" s="920"/>
      <c r="AC302" s="920"/>
      <c r="AD302" s="920"/>
      <c r="AE302" s="920"/>
      <c r="AF302" s="920"/>
      <c r="AG302" s="920"/>
      <c r="AH302" s="920"/>
    </row>
    <row r="303" spans="1:34">
      <c r="B303" s="920"/>
      <c r="C303" s="920"/>
      <c r="D303" s="920"/>
      <c r="E303" s="920"/>
      <c r="F303" s="920"/>
      <c r="G303" s="920"/>
      <c r="H303" s="920"/>
      <c r="I303" s="920"/>
      <c r="J303" s="920"/>
      <c r="K303" s="920"/>
      <c r="L303" s="920"/>
      <c r="M303" s="920"/>
      <c r="N303" s="920"/>
      <c r="O303" s="920"/>
      <c r="P303" s="920"/>
      <c r="Q303" s="920"/>
      <c r="R303" s="920"/>
      <c r="S303" s="920"/>
      <c r="T303" s="920"/>
      <c r="U303" s="920"/>
      <c r="V303" s="920"/>
      <c r="W303" s="920"/>
      <c r="X303" s="920"/>
      <c r="Y303" s="920"/>
      <c r="Z303" s="920"/>
      <c r="AA303" s="920"/>
      <c r="AB303" s="920"/>
      <c r="AC303" s="920"/>
      <c r="AD303" s="920"/>
      <c r="AE303" s="920"/>
      <c r="AF303" s="920"/>
      <c r="AG303" s="920"/>
      <c r="AH303" s="920"/>
    </row>
    <row r="304" spans="1:34" ht="15.75">
      <c r="A304" s="1117" t="s">
        <v>3</v>
      </c>
      <c r="B304" s="1117"/>
      <c r="C304" s="1117"/>
      <c r="D304" s="1117"/>
      <c r="E304" s="1117"/>
      <c r="F304" s="1117"/>
      <c r="G304" s="1117"/>
      <c r="H304" s="1117"/>
      <c r="I304" s="1117"/>
      <c r="J304" s="1117"/>
      <c r="K304" s="1117"/>
      <c r="L304" s="1117"/>
      <c r="M304" s="1117"/>
      <c r="N304" s="1117"/>
      <c r="O304" s="1117"/>
      <c r="P304" s="1117"/>
      <c r="Q304" s="1117"/>
      <c r="R304" s="1117"/>
      <c r="S304" s="1117"/>
      <c r="T304" s="1117"/>
      <c r="U304" s="1117"/>
      <c r="V304" s="1117"/>
      <c r="W304" s="1117"/>
      <c r="X304" s="1117"/>
      <c r="Y304" s="1117"/>
      <c r="Z304" s="1117"/>
      <c r="AA304" s="1117"/>
      <c r="AB304" s="1117"/>
      <c r="AC304" s="1117"/>
      <c r="AD304" s="1117"/>
      <c r="AE304" s="1117"/>
      <c r="AF304" s="1117"/>
      <c r="AG304" s="1117"/>
      <c r="AH304" s="1117"/>
    </row>
    <row r="305" spans="1:38" ht="15.75">
      <c r="A305" s="1117" t="s">
        <v>1586</v>
      </c>
      <c r="B305" s="1117"/>
      <c r="C305" s="1117"/>
      <c r="D305" s="1117"/>
      <c r="E305" s="1117"/>
      <c r="F305" s="1117"/>
      <c r="G305" s="1117"/>
      <c r="H305" s="1117"/>
      <c r="I305" s="1117"/>
      <c r="J305" s="1117"/>
      <c r="K305" s="1117"/>
      <c r="L305" s="1117"/>
      <c r="M305" s="1117"/>
      <c r="N305" s="1117"/>
      <c r="O305" s="1117"/>
      <c r="P305" s="1117"/>
      <c r="Q305" s="1117"/>
      <c r="R305" s="1117"/>
      <c r="S305" s="1117"/>
      <c r="T305" s="1117"/>
      <c r="U305" s="1117"/>
      <c r="V305" s="1117"/>
      <c r="W305" s="1117"/>
      <c r="X305" s="1117"/>
      <c r="Y305" s="1117"/>
      <c r="Z305" s="1117"/>
      <c r="AA305" s="1117"/>
      <c r="AB305" s="1117"/>
      <c r="AC305" s="1117"/>
      <c r="AD305" s="1117"/>
      <c r="AE305" s="1117"/>
      <c r="AF305" s="1117"/>
      <c r="AG305" s="1117"/>
      <c r="AH305" s="1117"/>
    </row>
    <row r="306" spans="1:38" ht="18">
      <c r="A306" s="1118" t="s">
        <v>1666</v>
      </c>
      <c r="B306" s="1118"/>
      <c r="C306" s="1118"/>
      <c r="D306" s="1118"/>
      <c r="E306" s="1118"/>
      <c r="F306" s="1118"/>
      <c r="G306" s="1118"/>
      <c r="H306" s="1118"/>
      <c r="I306" s="1118"/>
      <c r="J306" s="1118"/>
      <c r="K306" s="1118"/>
      <c r="L306" s="1118"/>
      <c r="M306" s="1118"/>
      <c r="N306" s="1118"/>
      <c r="O306" s="1118"/>
      <c r="P306" s="1118"/>
      <c r="Q306" s="1118"/>
      <c r="R306" s="1118"/>
      <c r="S306" s="1118"/>
      <c r="T306" s="1118"/>
      <c r="U306" s="1118"/>
      <c r="V306" s="1118"/>
      <c r="W306" s="1118"/>
      <c r="X306" s="1118"/>
      <c r="Y306" s="1118"/>
      <c r="Z306" s="1118"/>
      <c r="AA306" s="1118"/>
      <c r="AB306" s="1118"/>
      <c r="AC306" s="1118"/>
      <c r="AD306" s="1118"/>
      <c r="AE306" s="1118"/>
      <c r="AF306" s="1118"/>
      <c r="AG306" s="1118"/>
      <c r="AH306" s="1118"/>
    </row>
    <row r="307" spans="1:38" ht="18">
      <c r="A307" s="1118" t="s">
        <v>1587</v>
      </c>
      <c r="B307" s="1118"/>
      <c r="C307" s="1118"/>
      <c r="D307" s="1118"/>
      <c r="E307" s="1118"/>
      <c r="F307" s="1118"/>
      <c r="G307" s="1118"/>
      <c r="H307" s="1118"/>
      <c r="I307" s="1118"/>
      <c r="J307" s="1118"/>
      <c r="K307" s="1118"/>
      <c r="L307" s="1118"/>
      <c r="M307" s="1118"/>
      <c r="N307" s="1118"/>
      <c r="O307" s="1118"/>
      <c r="P307" s="1118"/>
      <c r="Q307" s="1118"/>
      <c r="R307" s="1118"/>
      <c r="S307" s="1118"/>
      <c r="T307" s="1118"/>
      <c r="U307" s="1118"/>
      <c r="V307" s="1118"/>
      <c r="W307" s="1118"/>
      <c r="X307" s="1118"/>
      <c r="Y307" s="1118"/>
      <c r="Z307" s="1118"/>
      <c r="AA307" s="1118"/>
      <c r="AB307" s="1118"/>
      <c r="AC307" s="1118"/>
      <c r="AD307" s="1118"/>
      <c r="AE307" s="1118"/>
      <c r="AF307" s="1118"/>
      <c r="AG307" s="1118"/>
      <c r="AH307" s="1118"/>
    </row>
    <row r="308" spans="1:38" ht="18">
      <c r="A308" s="1118" t="s">
        <v>1667</v>
      </c>
      <c r="B308" s="1118"/>
      <c r="C308" s="1118"/>
      <c r="D308" s="1118"/>
      <c r="E308" s="1118"/>
      <c r="F308" s="1118"/>
      <c r="G308" s="1118"/>
      <c r="H308" s="1118"/>
      <c r="I308" s="1118"/>
      <c r="J308" s="1118"/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  <c r="Z308" s="1118"/>
      <c r="AA308" s="1118"/>
      <c r="AB308" s="1118"/>
      <c r="AC308" s="1118"/>
      <c r="AD308" s="1118"/>
      <c r="AE308" s="1118"/>
      <c r="AF308" s="1118"/>
      <c r="AG308" s="1118"/>
      <c r="AH308" s="1118"/>
    </row>
    <row r="309" spans="1:38" ht="18">
      <c r="A309" s="915" t="s">
        <v>1608</v>
      </c>
      <c r="B309" s="890"/>
    </row>
    <row r="310" spans="1:38">
      <c r="A310" s="902" t="s">
        <v>1683</v>
      </c>
    </row>
    <row r="311" spans="1:38" ht="12.75" customHeight="1">
      <c r="A311" s="1287" t="s">
        <v>129</v>
      </c>
      <c r="B311" s="1287" t="s">
        <v>1610</v>
      </c>
      <c r="C311" s="927" t="s">
        <v>1618</v>
      </c>
      <c r="D311" s="1283" t="s">
        <v>1619</v>
      </c>
      <c r="E311" s="1284"/>
      <c r="F311" s="1284"/>
      <c r="G311" s="1284"/>
      <c r="H311" s="1284"/>
      <c r="I311" s="1284"/>
      <c r="J311" s="1284"/>
      <c r="K311" s="1284"/>
      <c r="L311" s="1284"/>
      <c r="M311" s="1284"/>
      <c r="N311" s="1284"/>
      <c r="O311" s="1284"/>
      <c r="P311" s="1284"/>
      <c r="Q311" s="1284"/>
      <c r="R311" s="1284"/>
      <c r="S311" s="1284"/>
      <c r="T311" s="1284"/>
      <c r="U311" s="1284"/>
      <c r="V311" s="1284"/>
      <c r="W311" s="1284"/>
      <c r="X311" s="1284"/>
      <c r="Y311" s="1284"/>
      <c r="Z311" s="1284"/>
      <c r="AA311" s="1284"/>
      <c r="AB311" s="1284"/>
      <c r="AC311" s="1284"/>
      <c r="AD311" s="1284"/>
      <c r="AE311" s="1284"/>
      <c r="AF311" s="1284"/>
      <c r="AG311" s="1284"/>
      <c r="AH311" s="1285"/>
    </row>
    <row r="312" spans="1:38" ht="15" customHeight="1">
      <c r="A312" s="1288"/>
      <c r="B312" s="1288"/>
      <c r="C312" s="1141">
        <v>42125</v>
      </c>
      <c r="D312" s="954" t="s">
        <v>1616</v>
      </c>
      <c r="E312" s="954" t="s">
        <v>1617</v>
      </c>
      <c r="F312" s="960" t="s">
        <v>1611</v>
      </c>
      <c r="G312" s="926" t="s">
        <v>1612</v>
      </c>
      <c r="H312" s="926" t="s">
        <v>1613</v>
      </c>
      <c r="I312" s="926" t="s">
        <v>1614</v>
      </c>
      <c r="J312" s="926" t="s">
        <v>1615</v>
      </c>
      <c r="K312" s="960" t="s">
        <v>1616</v>
      </c>
      <c r="L312" s="960" t="s">
        <v>1617</v>
      </c>
      <c r="M312" s="926" t="s">
        <v>1611</v>
      </c>
      <c r="N312" s="926" t="s">
        <v>1612</v>
      </c>
      <c r="O312" s="926" t="s">
        <v>1613</v>
      </c>
      <c r="P312" s="926" t="s">
        <v>1614</v>
      </c>
      <c r="Q312" s="926" t="s">
        <v>1615</v>
      </c>
      <c r="R312" s="960" t="s">
        <v>1616</v>
      </c>
      <c r="S312" s="960" t="s">
        <v>1617</v>
      </c>
      <c r="T312" s="926" t="s">
        <v>1611</v>
      </c>
      <c r="U312" s="926" t="s">
        <v>1612</v>
      </c>
      <c r="V312" s="926" t="s">
        <v>1613</v>
      </c>
      <c r="W312" s="926" t="s">
        <v>1614</v>
      </c>
      <c r="X312" s="926" t="s">
        <v>1615</v>
      </c>
      <c r="Y312" s="960" t="s">
        <v>1616</v>
      </c>
      <c r="Z312" s="960" t="s">
        <v>1617</v>
      </c>
      <c r="AA312" s="926" t="s">
        <v>1611</v>
      </c>
      <c r="AB312" s="926" t="s">
        <v>1612</v>
      </c>
      <c r="AC312" s="926" t="s">
        <v>1613</v>
      </c>
      <c r="AD312" s="926" t="s">
        <v>1614</v>
      </c>
      <c r="AE312" s="926" t="s">
        <v>1615</v>
      </c>
      <c r="AF312" s="960" t="s">
        <v>1616</v>
      </c>
      <c r="AG312" s="960" t="s">
        <v>1617</v>
      </c>
      <c r="AH312" s="926" t="s">
        <v>1611</v>
      </c>
      <c r="AI312" s="893"/>
      <c r="AJ312" s="893"/>
      <c r="AK312" s="893"/>
      <c r="AL312" s="893"/>
    </row>
    <row r="313" spans="1:38" ht="15" customHeight="1">
      <c r="A313" s="1289"/>
      <c r="B313" s="1289"/>
      <c r="C313" s="1142"/>
      <c r="D313" s="954">
        <v>1</v>
      </c>
      <c r="E313" s="954">
        <v>2</v>
      </c>
      <c r="F313" s="954">
        <v>3</v>
      </c>
      <c r="G313" s="894">
        <v>4</v>
      </c>
      <c r="H313" s="894">
        <v>5</v>
      </c>
      <c r="I313" s="894">
        <v>6</v>
      </c>
      <c r="J313" s="894">
        <v>7</v>
      </c>
      <c r="K313" s="954">
        <v>8</v>
      </c>
      <c r="L313" s="954">
        <v>9</v>
      </c>
      <c r="M313" s="894">
        <v>10</v>
      </c>
      <c r="N313" s="894">
        <v>11</v>
      </c>
      <c r="O313" s="894">
        <v>12</v>
      </c>
      <c r="P313" s="894">
        <v>13</v>
      </c>
      <c r="Q313" s="894">
        <v>14</v>
      </c>
      <c r="R313" s="954">
        <v>15</v>
      </c>
      <c r="S313" s="954">
        <v>16</v>
      </c>
      <c r="T313" s="894">
        <v>17</v>
      </c>
      <c r="U313" s="894">
        <v>18</v>
      </c>
      <c r="V313" s="894">
        <v>19</v>
      </c>
      <c r="W313" s="894">
        <v>20</v>
      </c>
      <c r="X313" s="894">
        <v>21</v>
      </c>
      <c r="Y313" s="954">
        <v>22</v>
      </c>
      <c r="Z313" s="954">
        <v>23</v>
      </c>
      <c r="AA313" s="894">
        <v>24</v>
      </c>
      <c r="AB313" s="894">
        <v>25</v>
      </c>
      <c r="AC313" s="894">
        <v>26</v>
      </c>
      <c r="AD313" s="894">
        <v>27</v>
      </c>
      <c r="AE313" s="894">
        <v>28</v>
      </c>
      <c r="AF313" s="954">
        <v>29</v>
      </c>
      <c r="AG313" s="954">
        <v>30</v>
      </c>
      <c r="AH313" s="894">
        <v>31</v>
      </c>
      <c r="AI313" s="893"/>
      <c r="AJ313" s="893"/>
      <c r="AK313" s="893"/>
      <c r="AL313" s="893"/>
    </row>
    <row r="314" spans="1:38">
      <c r="A314" s="1136">
        <v>3</v>
      </c>
      <c r="B314" s="908" t="s">
        <v>1609</v>
      </c>
      <c r="C314" s="1127">
        <v>42125</v>
      </c>
      <c r="D314" s="916"/>
      <c r="E314" s="917"/>
      <c r="F314" s="917"/>
      <c r="G314" s="921" t="s">
        <v>1620</v>
      </c>
      <c r="H314" s="919"/>
      <c r="I314" s="919"/>
      <c r="J314" s="919"/>
      <c r="K314" s="919"/>
      <c r="L314" s="919"/>
      <c r="M314" s="919"/>
      <c r="N314" s="919"/>
      <c r="O314" s="919"/>
      <c r="P314" s="919"/>
      <c r="Q314" s="919"/>
      <c r="R314" s="919"/>
      <c r="S314" s="919"/>
      <c r="T314" s="919"/>
      <c r="U314" s="919"/>
      <c r="V314" s="919"/>
      <c r="W314" s="919"/>
      <c r="X314" s="919"/>
      <c r="Y314" s="919"/>
      <c r="Z314" s="919"/>
      <c r="AA314" s="919"/>
      <c r="AB314" s="919"/>
      <c r="AC314" s="919"/>
      <c r="AD314" s="919"/>
      <c r="AE314" s="919"/>
      <c r="AF314" s="919"/>
      <c r="AG314" s="919"/>
      <c r="AH314" s="919"/>
    </row>
    <row r="315" spans="1:38">
      <c r="A315" s="1136"/>
      <c r="B315" s="908" t="s">
        <v>1622</v>
      </c>
      <c r="C315" s="1137"/>
      <c r="D315" s="916"/>
      <c r="E315" s="917"/>
      <c r="F315" s="917"/>
      <c r="G315" s="919"/>
      <c r="H315" s="921" t="s">
        <v>1620</v>
      </c>
      <c r="I315" s="919"/>
      <c r="J315" s="919"/>
      <c r="K315" s="919"/>
      <c r="L315" s="919"/>
      <c r="M315" s="919"/>
      <c r="N315" s="919"/>
      <c r="O315" s="919"/>
      <c r="P315" s="919"/>
      <c r="Q315" s="919"/>
      <c r="R315" s="919"/>
      <c r="S315" s="919"/>
      <c r="T315" s="919"/>
      <c r="U315" s="919"/>
      <c r="V315" s="919"/>
      <c r="W315" s="919"/>
      <c r="X315" s="919"/>
      <c r="Y315" s="919"/>
      <c r="Z315" s="919"/>
      <c r="AA315" s="919"/>
      <c r="AB315" s="919"/>
      <c r="AC315" s="919"/>
      <c r="AD315" s="919"/>
      <c r="AE315" s="919"/>
      <c r="AF315" s="919"/>
      <c r="AG315" s="919"/>
      <c r="AH315" s="919"/>
    </row>
    <row r="316" spans="1:38">
      <c r="A316" s="1136"/>
      <c r="B316" s="908" t="s">
        <v>1623</v>
      </c>
      <c r="C316" s="1137"/>
      <c r="D316" s="916"/>
      <c r="E316" s="917"/>
      <c r="F316" s="917"/>
      <c r="G316" s="919"/>
      <c r="H316" s="919"/>
      <c r="I316" s="921" t="s">
        <v>1620</v>
      </c>
      <c r="J316" s="919"/>
      <c r="K316" s="919"/>
      <c r="L316" s="919"/>
      <c r="M316" s="919"/>
      <c r="N316" s="919"/>
      <c r="O316" s="919"/>
      <c r="P316" s="919"/>
      <c r="Q316" s="919"/>
      <c r="R316" s="919"/>
      <c r="S316" s="919"/>
      <c r="T316" s="919"/>
      <c r="U316" s="919"/>
      <c r="V316" s="919"/>
      <c r="W316" s="919"/>
      <c r="X316" s="919"/>
      <c r="Y316" s="919"/>
      <c r="Z316" s="919"/>
      <c r="AA316" s="919"/>
      <c r="AB316" s="919"/>
      <c r="AC316" s="919"/>
      <c r="AD316" s="919"/>
      <c r="AE316" s="919"/>
      <c r="AF316" s="919"/>
      <c r="AG316" s="919"/>
      <c r="AH316" s="919"/>
    </row>
    <row r="317" spans="1:38">
      <c r="A317" s="1136"/>
      <c r="B317" s="908" t="s">
        <v>1624</v>
      </c>
      <c r="C317" s="1137"/>
      <c r="D317" s="916"/>
      <c r="E317" s="917"/>
      <c r="F317" s="917"/>
      <c r="G317" s="919"/>
      <c r="H317" s="919"/>
      <c r="I317" s="919"/>
      <c r="J317" s="921" t="s">
        <v>1620</v>
      </c>
      <c r="K317" s="919"/>
      <c r="L317" s="919"/>
      <c r="M317" s="919"/>
      <c r="N317" s="919"/>
      <c r="O317" s="919"/>
      <c r="P317" s="919"/>
      <c r="Q317" s="919"/>
      <c r="R317" s="919"/>
      <c r="S317" s="919"/>
      <c r="T317" s="919"/>
      <c r="U317" s="919"/>
      <c r="V317" s="919"/>
      <c r="W317" s="919"/>
      <c r="X317" s="919"/>
      <c r="Y317" s="919"/>
      <c r="Z317" s="919"/>
      <c r="AA317" s="919"/>
      <c r="AB317" s="919"/>
      <c r="AC317" s="919"/>
      <c r="AD317" s="919"/>
      <c r="AE317" s="919"/>
      <c r="AF317" s="919"/>
      <c r="AG317" s="919"/>
      <c r="AH317" s="919"/>
    </row>
    <row r="318" spans="1:38">
      <c r="A318" s="1136"/>
      <c r="B318" s="908" t="s">
        <v>1625</v>
      </c>
      <c r="C318" s="1137"/>
      <c r="D318" s="916"/>
      <c r="E318" s="917"/>
      <c r="F318" s="918"/>
      <c r="G318" s="918"/>
      <c r="H318" s="918"/>
      <c r="I318" s="918"/>
      <c r="J318" s="919"/>
      <c r="K318" s="919"/>
      <c r="L318" s="919"/>
      <c r="M318" s="921" t="s">
        <v>1620</v>
      </c>
      <c r="N318" s="919"/>
      <c r="O318" s="919"/>
      <c r="P318" s="919"/>
      <c r="Q318" s="919"/>
      <c r="R318" s="919"/>
      <c r="S318" s="919"/>
      <c r="T318" s="919"/>
      <c r="U318" s="919"/>
      <c r="V318" s="919"/>
      <c r="W318" s="919"/>
      <c r="X318" s="919"/>
      <c r="Y318" s="919"/>
      <c r="Z318" s="919"/>
      <c r="AA318" s="919"/>
      <c r="AB318" s="919"/>
      <c r="AC318" s="919"/>
      <c r="AD318" s="919"/>
      <c r="AE318" s="919"/>
      <c r="AF318" s="919"/>
      <c r="AG318" s="919"/>
      <c r="AH318" s="919"/>
    </row>
    <row r="319" spans="1:38">
      <c r="A319" s="1136"/>
      <c r="B319" s="908" t="s">
        <v>1626</v>
      </c>
      <c r="C319" s="1137"/>
      <c r="D319" s="916"/>
      <c r="E319" s="917"/>
      <c r="F319" s="917"/>
      <c r="G319" s="919"/>
      <c r="H319" s="919"/>
      <c r="I319" s="918"/>
      <c r="J319" s="919"/>
      <c r="K319" s="919"/>
      <c r="L319" s="919"/>
      <c r="M319" s="919"/>
      <c r="N319" s="921" t="s">
        <v>1620</v>
      </c>
      <c r="O319" s="919"/>
      <c r="P319" s="919"/>
      <c r="Q319" s="919"/>
      <c r="R319" s="919"/>
      <c r="S319" s="919"/>
      <c r="T319" s="919"/>
      <c r="U319" s="919"/>
      <c r="V319" s="919"/>
      <c r="W319" s="919"/>
      <c r="X319" s="919"/>
      <c r="Y319" s="919"/>
      <c r="Z319" s="919"/>
      <c r="AA319" s="919"/>
      <c r="AB319" s="919"/>
      <c r="AC319" s="919"/>
      <c r="AD319" s="919"/>
      <c r="AE319" s="919"/>
      <c r="AF319" s="919"/>
      <c r="AG319" s="919"/>
      <c r="AH319" s="919"/>
    </row>
    <row r="320" spans="1:38">
      <c r="A320" s="1136"/>
      <c r="B320" s="908" t="s">
        <v>1627</v>
      </c>
      <c r="C320" s="1137"/>
      <c r="D320" s="918"/>
      <c r="E320" s="918"/>
      <c r="F320" s="918"/>
      <c r="G320" s="918"/>
      <c r="H320" s="918"/>
      <c r="I320" s="918"/>
      <c r="J320" s="919"/>
      <c r="K320" s="918"/>
      <c r="L320" s="919"/>
      <c r="M320" s="919"/>
      <c r="N320" s="919"/>
      <c r="O320" s="921" t="s">
        <v>1620</v>
      </c>
      <c r="P320" s="919"/>
      <c r="Q320" s="919"/>
      <c r="R320" s="918"/>
      <c r="S320" s="918"/>
      <c r="T320" s="918"/>
      <c r="U320" s="918"/>
      <c r="V320" s="918"/>
      <c r="W320" s="918"/>
      <c r="X320" s="918"/>
      <c r="Y320" s="918"/>
      <c r="Z320" s="918"/>
      <c r="AA320" s="918"/>
      <c r="AB320" s="918"/>
      <c r="AC320" s="918"/>
      <c r="AD320" s="918"/>
      <c r="AE320" s="918"/>
      <c r="AF320" s="918"/>
      <c r="AG320" s="918"/>
      <c r="AH320" s="918"/>
    </row>
    <row r="321" spans="1:34">
      <c r="A321" s="1136"/>
      <c r="B321" s="908" t="s">
        <v>1628</v>
      </c>
      <c r="C321" s="1137"/>
      <c r="D321" s="919"/>
      <c r="E321" s="919"/>
      <c r="F321" s="919"/>
      <c r="G321" s="919"/>
      <c r="H321" s="919"/>
      <c r="I321" s="919"/>
      <c r="J321" s="919"/>
      <c r="K321" s="919"/>
      <c r="L321" s="919"/>
      <c r="M321" s="919"/>
      <c r="N321" s="919"/>
      <c r="O321" s="919"/>
      <c r="P321" s="921" t="s">
        <v>1620</v>
      </c>
      <c r="Q321" s="919"/>
      <c r="R321" s="919"/>
      <c r="S321" s="919"/>
      <c r="T321" s="919"/>
      <c r="U321" s="919"/>
      <c r="V321" s="919"/>
      <c r="W321" s="919"/>
      <c r="X321" s="919"/>
      <c r="Y321" s="919"/>
      <c r="Z321" s="919"/>
      <c r="AA321" s="919"/>
      <c r="AB321" s="919"/>
      <c r="AC321" s="919"/>
      <c r="AD321" s="919"/>
      <c r="AE321" s="919"/>
      <c r="AF321" s="919"/>
      <c r="AG321" s="919"/>
      <c r="AH321" s="919"/>
    </row>
    <row r="322" spans="1:34">
      <c r="A322" s="1136"/>
      <c r="B322" s="908" t="s">
        <v>1629</v>
      </c>
      <c r="C322" s="1137"/>
      <c r="D322" s="918"/>
      <c r="E322" s="918"/>
      <c r="F322" s="918"/>
      <c r="G322" s="918"/>
      <c r="H322" s="918"/>
      <c r="I322" s="918"/>
      <c r="J322" s="918"/>
      <c r="K322" s="918"/>
      <c r="L322" s="918"/>
      <c r="M322" s="919"/>
      <c r="N322" s="919"/>
      <c r="O322" s="919"/>
      <c r="P322" s="919"/>
      <c r="Q322" s="921" t="s">
        <v>1620</v>
      </c>
      <c r="R322" s="918"/>
      <c r="S322" s="918"/>
      <c r="T322" s="918"/>
      <c r="U322" s="918"/>
      <c r="V322" s="918"/>
      <c r="W322" s="918"/>
      <c r="X322" s="918"/>
      <c r="Y322" s="918"/>
      <c r="Z322" s="918"/>
      <c r="AA322" s="918"/>
      <c r="AB322" s="918"/>
      <c r="AC322" s="918"/>
      <c r="AD322" s="918"/>
      <c r="AE322" s="918"/>
      <c r="AF322" s="918"/>
      <c r="AG322" s="918"/>
      <c r="AH322" s="918"/>
    </row>
    <row r="323" spans="1:34">
      <c r="A323" s="1136"/>
      <c r="B323" s="908" t="s">
        <v>1630</v>
      </c>
      <c r="C323" s="1137"/>
      <c r="D323" s="918"/>
      <c r="E323" s="918"/>
      <c r="F323" s="918"/>
      <c r="G323" s="918"/>
      <c r="H323" s="918"/>
      <c r="I323" s="918"/>
      <c r="J323" s="918"/>
      <c r="K323" s="918"/>
      <c r="L323" s="918"/>
      <c r="M323" s="918"/>
      <c r="N323" s="918"/>
      <c r="O323" s="918"/>
      <c r="P323" s="918"/>
      <c r="Q323" s="919"/>
      <c r="R323" s="918"/>
      <c r="S323" s="918"/>
      <c r="T323" s="921" t="s">
        <v>1620</v>
      </c>
      <c r="U323" s="918"/>
      <c r="V323" s="918"/>
      <c r="W323" s="918"/>
      <c r="X323" s="918"/>
      <c r="Y323" s="918"/>
      <c r="Z323" s="918"/>
      <c r="AA323" s="918"/>
      <c r="AB323" s="918"/>
      <c r="AC323" s="918"/>
      <c r="AD323" s="918"/>
      <c r="AE323" s="918"/>
      <c r="AF323" s="918"/>
      <c r="AG323" s="918"/>
      <c r="AH323" s="918"/>
    </row>
    <row r="324" spans="1:34">
      <c r="A324" s="1114"/>
      <c r="B324" s="1140"/>
      <c r="C324" s="1127">
        <v>42156</v>
      </c>
      <c r="D324" s="894" t="s">
        <v>1612</v>
      </c>
      <c r="E324" s="940" t="s">
        <v>1613</v>
      </c>
      <c r="F324" s="954" t="s">
        <v>1614</v>
      </c>
      <c r="G324" s="894" t="s">
        <v>1615</v>
      </c>
      <c r="H324" s="954" t="s">
        <v>1616</v>
      </c>
      <c r="I324" s="954" t="s">
        <v>1617</v>
      </c>
      <c r="J324" s="894" t="s">
        <v>1611</v>
      </c>
      <c r="K324" s="894" t="s">
        <v>1612</v>
      </c>
      <c r="L324" s="894" t="s">
        <v>1613</v>
      </c>
      <c r="M324" s="894" t="s">
        <v>1614</v>
      </c>
      <c r="N324" s="894" t="s">
        <v>1615</v>
      </c>
      <c r="O324" s="954" t="s">
        <v>1616</v>
      </c>
      <c r="P324" s="954" t="s">
        <v>1617</v>
      </c>
      <c r="Q324" s="894" t="s">
        <v>1611</v>
      </c>
      <c r="R324" s="894" t="s">
        <v>1612</v>
      </c>
      <c r="S324" s="894" t="s">
        <v>1613</v>
      </c>
      <c r="T324" s="894" t="s">
        <v>1614</v>
      </c>
      <c r="U324" s="894" t="s">
        <v>1615</v>
      </c>
      <c r="V324" s="954" t="s">
        <v>1616</v>
      </c>
      <c r="W324" s="954" t="s">
        <v>1617</v>
      </c>
      <c r="X324" s="894" t="s">
        <v>1611</v>
      </c>
      <c r="Y324" s="894" t="s">
        <v>1612</v>
      </c>
      <c r="Z324" s="894" t="s">
        <v>1613</v>
      </c>
      <c r="AA324" s="894" t="s">
        <v>1614</v>
      </c>
      <c r="AB324" s="894" t="s">
        <v>1615</v>
      </c>
      <c r="AC324" s="954" t="s">
        <v>1616</v>
      </c>
      <c r="AD324" s="954" t="s">
        <v>1617</v>
      </c>
      <c r="AE324" s="894" t="s">
        <v>1611</v>
      </c>
      <c r="AF324" s="894" t="s">
        <v>1612</v>
      </c>
      <c r="AG324" s="894" t="s">
        <v>1613</v>
      </c>
      <c r="AH324" s="899"/>
    </row>
    <row r="325" spans="1:34">
      <c r="A325" s="1116"/>
      <c r="B325" s="1138"/>
      <c r="C325" s="1138"/>
      <c r="D325" s="895">
        <v>1</v>
      </c>
      <c r="E325" s="894">
        <v>2</v>
      </c>
      <c r="F325" s="954">
        <v>3</v>
      </c>
      <c r="G325" s="894">
        <v>4</v>
      </c>
      <c r="H325" s="954">
        <v>5</v>
      </c>
      <c r="I325" s="954">
        <v>6</v>
      </c>
      <c r="J325" s="894">
        <v>7</v>
      </c>
      <c r="K325" s="894">
        <v>8</v>
      </c>
      <c r="L325" s="894">
        <v>9</v>
      </c>
      <c r="M325" s="894">
        <v>10</v>
      </c>
      <c r="N325" s="894">
        <v>11</v>
      </c>
      <c r="O325" s="954">
        <v>12</v>
      </c>
      <c r="P325" s="954">
        <v>13</v>
      </c>
      <c r="Q325" s="894">
        <v>14</v>
      </c>
      <c r="R325" s="894">
        <v>15</v>
      </c>
      <c r="S325" s="894">
        <v>16</v>
      </c>
      <c r="T325" s="894">
        <v>17</v>
      </c>
      <c r="U325" s="894">
        <v>18</v>
      </c>
      <c r="V325" s="954">
        <v>19</v>
      </c>
      <c r="W325" s="954">
        <v>20</v>
      </c>
      <c r="X325" s="894">
        <v>21</v>
      </c>
      <c r="Y325" s="894">
        <v>22</v>
      </c>
      <c r="Z325" s="894">
        <v>23</v>
      </c>
      <c r="AA325" s="894">
        <v>24</v>
      </c>
      <c r="AB325" s="894">
        <v>25</v>
      </c>
      <c r="AC325" s="954">
        <v>26</v>
      </c>
      <c r="AD325" s="954">
        <v>27</v>
      </c>
      <c r="AE325" s="894">
        <v>28</v>
      </c>
      <c r="AF325" s="894">
        <v>29</v>
      </c>
      <c r="AG325" s="894">
        <v>30</v>
      </c>
      <c r="AH325" s="899"/>
    </row>
    <row r="326" spans="1:34">
      <c r="A326" s="1114">
        <v>4</v>
      </c>
      <c r="B326" s="908" t="s">
        <v>1609</v>
      </c>
      <c r="C326" s="1127">
        <v>42156</v>
      </c>
      <c r="D326" s="921" t="s">
        <v>1620</v>
      </c>
      <c r="E326" s="900"/>
      <c r="F326" s="900"/>
      <c r="G326" s="900"/>
      <c r="H326" s="900"/>
      <c r="I326" s="912"/>
      <c r="J326" s="912"/>
      <c r="K326" s="912"/>
      <c r="L326" s="912"/>
      <c r="M326" s="912"/>
      <c r="N326" s="912"/>
      <c r="O326" s="912"/>
      <c r="P326" s="912"/>
      <c r="Q326" s="912"/>
      <c r="R326" s="912"/>
      <c r="S326" s="912"/>
      <c r="T326" s="913"/>
      <c r="U326" s="912"/>
      <c r="V326" s="900"/>
      <c r="W326" s="912"/>
      <c r="X326" s="912"/>
      <c r="Y326" s="912"/>
      <c r="Z326" s="899"/>
      <c r="AA326" s="899"/>
      <c r="AB326" s="899"/>
      <c r="AC326" s="899"/>
      <c r="AD326" s="899"/>
      <c r="AE326" s="899"/>
      <c r="AF326" s="899"/>
      <c r="AG326" s="899"/>
      <c r="AH326" s="899"/>
    </row>
    <row r="327" spans="1:34">
      <c r="A327" s="1115"/>
      <c r="B327" s="908" t="s">
        <v>1622</v>
      </c>
      <c r="C327" s="1128"/>
      <c r="D327" s="900"/>
      <c r="E327" s="921" t="s">
        <v>1620</v>
      </c>
      <c r="F327" s="900"/>
      <c r="G327" s="900"/>
      <c r="H327" s="900"/>
      <c r="I327" s="912"/>
      <c r="J327" s="912"/>
      <c r="K327" s="912"/>
      <c r="L327" s="912"/>
      <c r="M327" s="912"/>
      <c r="N327" s="912"/>
      <c r="O327" s="912"/>
      <c r="P327" s="912"/>
      <c r="Q327" s="912"/>
      <c r="R327" s="912"/>
      <c r="S327" s="912"/>
      <c r="T327" s="913"/>
      <c r="U327" s="912"/>
      <c r="V327" s="900"/>
      <c r="W327" s="912"/>
      <c r="X327" s="912"/>
      <c r="Y327" s="912"/>
      <c r="Z327" s="899"/>
      <c r="AA327" s="899"/>
      <c r="AB327" s="899"/>
      <c r="AC327" s="899"/>
      <c r="AD327" s="899"/>
      <c r="AE327" s="899"/>
      <c r="AF327" s="899"/>
      <c r="AG327" s="899"/>
      <c r="AH327" s="899"/>
    </row>
    <row r="328" spans="1:34">
      <c r="A328" s="1115"/>
      <c r="B328" s="908" t="s">
        <v>1623</v>
      </c>
      <c r="C328" s="1128"/>
      <c r="D328" s="900"/>
      <c r="E328" s="900"/>
      <c r="F328" s="900"/>
      <c r="G328" s="921" t="s">
        <v>1620</v>
      </c>
      <c r="H328" s="900"/>
      <c r="I328" s="900"/>
      <c r="J328" s="900"/>
      <c r="K328" s="912"/>
      <c r="L328" s="912"/>
      <c r="M328" s="912"/>
      <c r="N328" s="912"/>
      <c r="O328" s="912"/>
      <c r="P328" s="912"/>
      <c r="Q328" s="912"/>
      <c r="R328" s="912"/>
      <c r="S328" s="912"/>
      <c r="T328" s="913"/>
      <c r="U328" s="912"/>
      <c r="V328" s="900"/>
      <c r="W328" s="912"/>
      <c r="X328" s="912"/>
      <c r="Y328" s="912"/>
      <c r="Z328" s="899"/>
      <c r="AA328" s="899"/>
      <c r="AB328" s="899"/>
      <c r="AC328" s="899"/>
      <c r="AD328" s="899"/>
      <c r="AE328" s="899"/>
      <c r="AF328" s="899"/>
      <c r="AG328" s="899"/>
      <c r="AH328" s="899"/>
    </row>
    <row r="329" spans="1:34">
      <c r="A329" s="1115"/>
      <c r="B329" s="908" t="s">
        <v>1624</v>
      </c>
      <c r="C329" s="1128"/>
      <c r="D329" s="900"/>
      <c r="E329" s="900"/>
      <c r="F329" s="900"/>
      <c r="G329" s="912"/>
      <c r="H329" s="900"/>
      <c r="I329" s="900"/>
      <c r="J329" s="921" t="s">
        <v>1620</v>
      </c>
      <c r="K329" s="912"/>
      <c r="L329" s="912"/>
      <c r="M329" s="912"/>
      <c r="N329" s="912"/>
      <c r="O329" s="912"/>
      <c r="P329" s="912"/>
      <c r="Q329" s="912"/>
      <c r="R329" s="912"/>
      <c r="S329" s="912"/>
      <c r="T329" s="913"/>
      <c r="U329" s="912"/>
      <c r="V329" s="900"/>
      <c r="W329" s="912"/>
      <c r="X329" s="912"/>
      <c r="Y329" s="912"/>
      <c r="Z329" s="899"/>
      <c r="AA329" s="899"/>
      <c r="AB329" s="899"/>
      <c r="AC329" s="899"/>
      <c r="AD329" s="899"/>
      <c r="AE329" s="899"/>
      <c r="AF329" s="899"/>
      <c r="AG329" s="899"/>
      <c r="AH329" s="899"/>
    </row>
    <row r="330" spans="1:34">
      <c r="A330" s="1115"/>
      <c r="B330" s="908" t="s">
        <v>1625</v>
      </c>
      <c r="C330" s="1128"/>
      <c r="D330" s="912"/>
      <c r="E330" s="912"/>
      <c r="F330" s="912"/>
      <c r="G330" s="912"/>
      <c r="H330" s="900"/>
      <c r="I330" s="900"/>
      <c r="J330" s="900"/>
      <c r="K330" s="921" t="s">
        <v>1620</v>
      </c>
      <c r="L330" s="912"/>
      <c r="M330" s="912"/>
      <c r="N330" s="912"/>
      <c r="O330" s="912"/>
      <c r="P330" s="912"/>
      <c r="Q330" s="912"/>
      <c r="R330" s="912"/>
      <c r="S330" s="912"/>
      <c r="T330" s="913"/>
      <c r="U330" s="912"/>
      <c r="V330" s="900"/>
      <c r="W330" s="912"/>
      <c r="X330" s="912"/>
      <c r="Y330" s="912"/>
      <c r="Z330" s="899"/>
      <c r="AA330" s="899"/>
      <c r="AB330" s="899"/>
      <c r="AC330" s="899"/>
      <c r="AD330" s="899"/>
      <c r="AE330" s="899"/>
      <c r="AF330" s="899"/>
      <c r="AG330" s="899"/>
      <c r="AH330" s="899"/>
    </row>
    <row r="331" spans="1:34">
      <c r="A331" s="1115"/>
      <c r="B331" s="908" t="s">
        <v>1626</v>
      </c>
      <c r="C331" s="1128"/>
      <c r="D331" s="912"/>
      <c r="E331" s="912"/>
      <c r="F331" s="912"/>
      <c r="G331" s="912"/>
      <c r="H331" s="912"/>
      <c r="I331" s="912"/>
      <c r="J331" s="912"/>
      <c r="K331" s="912"/>
      <c r="L331" s="921" t="s">
        <v>1620</v>
      </c>
      <c r="M331" s="900"/>
      <c r="N331" s="900"/>
      <c r="O331" s="900"/>
      <c r="P331" s="912"/>
      <c r="Q331" s="912"/>
      <c r="R331" s="912"/>
      <c r="S331" s="912"/>
      <c r="T331" s="913"/>
      <c r="U331" s="912"/>
      <c r="V331" s="900"/>
      <c r="W331" s="912"/>
      <c r="X331" s="912"/>
      <c r="Y331" s="912"/>
      <c r="Z331" s="899"/>
      <c r="AA331" s="899"/>
      <c r="AB331" s="899"/>
      <c r="AC331" s="899"/>
      <c r="AD331" s="899"/>
      <c r="AE331" s="899"/>
      <c r="AF331" s="899"/>
      <c r="AG331" s="899"/>
      <c r="AH331" s="899"/>
    </row>
    <row r="332" spans="1:34">
      <c r="A332" s="1115"/>
      <c r="B332" s="908" t="s">
        <v>1627</v>
      </c>
      <c r="C332" s="1128"/>
      <c r="D332" s="912"/>
      <c r="E332" s="912"/>
      <c r="F332" s="912"/>
      <c r="G332" s="912"/>
      <c r="H332" s="912"/>
      <c r="I332" s="912"/>
      <c r="J332" s="912"/>
      <c r="K332" s="900"/>
      <c r="L332" s="912"/>
      <c r="M332" s="921" t="s">
        <v>1620</v>
      </c>
      <c r="N332" s="900"/>
      <c r="O332" s="900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899"/>
      <c r="AA332" s="899"/>
      <c r="AB332" s="899"/>
      <c r="AC332" s="899"/>
      <c r="AD332" s="899"/>
      <c r="AE332" s="899"/>
      <c r="AF332" s="899"/>
      <c r="AG332" s="899"/>
      <c r="AH332" s="899"/>
    </row>
    <row r="333" spans="1:34">
      <c r="A333" s="1115"/>
      <c r="B333" s="908" t="s">
        <v>1628</v>
      </c>
      <c r="C333" s="1128"/>
      <c r="D333" s="912"/>
      <c r="E333" s="912"/>
      <c r="F333" s="912"/>
      <c r="G333" s="912"/>
      <c r="H333" s="912"/>
      <c r="I333" s="912"/>
      <c r="J333" s="912"/>
      <c r="K333" s="900"/>
      <c r="L333" s="900"/>
      <c r="M333" s="912"/>
      <c r="N333" s="921" t="s">
        <v>1620</v>
      </c>
      <c r="O333" s="900"/>
      <c r="P333" s="900"/>
      <c r="Q333" s="900"/>
      <c r="R333" s="900"/>
      <c r="S333" s="900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899"/>
    </row>
    <row r="334" spans="1:34">
      <c r="A334" s="1115"/>
      <c r="B334" s="908" t="s">
        <v>1629</v>
      </c>
      <c r="C334" s="1128"/>
      <c r="D334" s="912"/>
      <c r="E334" s="912"/>
      <c r="F334" s="912"/>
      <c r="G334" s="912"/>
      <c r="H334" s="912"/>
      <c r="I334" s="912"/>
      <c r="J334" s="912"/>
      <c r="K334" s="900"/>
      <c r="L334" s="900"/>
      <c r="M334" s="900"/>
      <c r="N334" s="912"/>
      <c r="O334" s="900"/>
      <c r="P334" s="900"/>
      <c r="Q334" s="921" t="s">
        <v>1620</v>
      </c>
      <c r="R334" s="900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899"/>
    </row>
    <row r="335" spans="1:34">
      <c r="A335" s="1116"/>
      <c r="B335" s="908" t="s">
        <v>1630</v>
      </c>
      <c r="C335" s="1129"/>
      <c r="D335" s="912"/>
      <c r="E335" s="912"/>
      <c r="F335" s="912"/>
      <c r="G335" s="912"/>
      <c r="H335" s="912"/>
      <c r="I335" s="912"/>
      <c r="J335" s="912"/>
      <c r="K335" s="912"/>
      <c r="L335" s="912"/>
      <c r="M335" s="912"/>
      <c r="N335" s="912"/>
      <c r="O335" s="900"/>
      <c r="P335" s="900"/>
      <c r="Q335" s="912"/>
      <c r="R335" s="921" t="s">
        <v>1620</v>
      </c>
      <c r="S335" s="900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899"/>
    </row>
    <row r="336" spans="1:34" ht="12" customHeight="1">
      <c r="B336" s="1286" t="s">
        <v>1678</v>
      </c>
      <c r="C336" s="1286"/>
      <c r="D336" s="1286"/>
      <c r="E336" s="1286"/>
      <c r="F336" s="1286"/>
      <c r="G336" s="1286"/>
      <c r="H336" s="1286"/>
      <c r="I336" s="1286"/>
      <c r="J336" s="1286"/>
      <c r="K336" s="1286"/>
      <c r="L336" s="1286"/>
      <c r="M336" s="1286"/>
      <c r="N336" s="1286"/>
      <c r="O336" s="1286"/>
      <c r="P336" s="1286"/>
      <c r="Q336" s="1286"/>
      <c r="R336" s="1286"/>
      <c r="S336" s="1286"/>
      <c r="T336" s="1286"/>
      <c r="U336" s="1286"/>
      <c r="V336" s="1286"/>
      <c r="W336" s="1286"/>
      <c r="X336" s="1286"/>
      <c r="Y336" s="1286"/>
      <c r="Z336" s="1286"/>
      <c r="AA336" s="1286"/>
      <c r="AB336" s="1286"/>
      <c r="AC336" s="1286"/>
      <c r="AD336" s="1286"/>
      <c r="AE336" s="1286"/>
      <c r="AF336" s="1286"/>
      <c r="AG336" s="1286"/>
      <c r="AH336" s="1286"/>
    </row>
    <row r="337" spans="2:34">
      <c r="B337" s="920"/>
      <c r="C337" s="920"/>
      <c r="D337" s="920"/>
      <c r="E337" s="920"/>
      <c r="F337" s="920"/>
      <c r="G337" s="920"/>
      <c r="H337" s="920"/>
      <c r="I337" s="920"/>
      <c r="J337" s="920"/>
      <c r="K337" s="920"/>
      <c r="L337" s="920"/>
      <c r="M337" s="920"/>
      <c r="N337" s="920"/>
      <c r="O337" s="920"/>
      <c r="P337" s="920"/>
      <c r="Q337" s="920"/>
      <c r="R337" s="920"/>
      <c r="S337" s="920"/>
      <c r="T337" s="920"/>
      <c r="U337" s="920"/>
      <c r="V337" s="920"/>
      <c r="W337" s="920"/>
      <c r="X337" s="920"/>
      <c r="Y337" s="920"/>
      <c r="Z337" s="920"/>
      <c r="AA337" s="920"/>
      <c r="AB337" s="920"/>
      <c r="AC337" s="920"/>
      <c r="AD337" s="920"/>
      <c r="AE337" s="920"/>
      <c r="AF337" s="920"/>
      <c r="AG337" s="920"/>
      <c r="AH337" s="920"/>
    </row>
    <row r="338" spans="2:34">
      <c r="B338" s="920"/>
      <c r="C338" s="920"/>
      <c r="D338" s="920"/>
      <c r="E338" s="920"/>
      <c r="F338" s="920"/>
      <c r="G338" s="920"/>
      <c r="H338" s="920"/>
      <c r="I338" s="920"/>
      <c r="J338" s="920"/>
      <c r="K338" s="920"/>
      <c r="L338" s="920"/>
      <c r="M338" s="920"/>
      <c r="N338" s="920"/>
      <c r="O338" s="920"/>
      <c r="P338" s="920"/>
      <c r="Q338" s="920"/>
      <c r="R338" s="920"/>
      <c r="S338" s="920"/>
      <c r="T338" s="920"/>
      <c r="U338" s="920"/>
      <c r="V338" s="920"/>
      <c r="W338" s="920"/>
      <c r="X338" s="920"/>
      <c r="Y338" s="920"/>
      <c r="Z338" s="920"/>
      <c r="AA338" s="920"/>
      <c r="AB338" s="920"/>
      <c r="AC338" s="920"/>
      <c r="AD338" s="920"/>
      <c r="AE338" s="920"/>
      <c r="AF338" s="920"/>
      <c r="AG338" s="920"/>
      <c r="AH338" s="920"/>
    </row>
    <row r="339" spans="2:34">
      <c r="B339" s="920"/>
      <c r="C339" s="920"/>
      <c r="D339" s="920"/>
      <c r="E339" s="920"/>
      <c r="F339" s="920"/>
      <c r="G339" s="920"/>
      <c r="H339" s="920"/>
      <c r="I339" s="920"/>
      <c r="J339" s="920"/>
      <c r="K339" s="920"/>
      <c r="L339" s="920"/>
      <c r="M339" s="920"/>
      <c r="N339" s="920"/>
      <c r="O339" s="920"/>
      <c r="P339" s="920"/>
      <c r="Q339" s="920"/>
      <c r="R339" s="920"/>
      <c r="S339" s="920"/>
      <c r="T339" s="920"/>
      <c r="U339" s="920"/>
      <c r="V339" s="920"/>
      <c r="W339" s="920"/>
      <c r="X339" s="920"/>
      <c r="Y339" s="920"/>
      <c r="Z339" s="920"/>
      <c r="AA339" s="920"/>
      <c r="AB339" s="920"/>
      <c r="AC339" s="920"/>
      <c r="AD339" s="920"/>
      <c r="AE339" s="920"/>
      <c r="AF339" s="920"/>
      <c r="AG339" s="920"/>
      <c r="AH339" s="920"/>
    </row>
    <row r="340" spans="2:34">
      <c r="B340" s="920"/>
      <c r="C340" s="920"/>
      <c r="D340" s="920"/>
      <c r="E340" s="920"/>
      <c r="F340" s="920"/>
      <c r="G340" s="920"/>
      <c r="H340" s="920"/>
      <c r="I340" s="920"/>
      <c r="J340" s="920"/>
      <c r="K340" s="920"/>
      <c r="L340" s="920"/>
      <c r="M340" s="920"/>
      <c r="N340" s="920"/>
      <c r="O340" s="920"/>
      <c r="P340" s="920"/>
      <c r="Q340" s="920"/>
      <c r="R340" s="920"/>
      <c r="S340" s="920"/>
      <c r="T340" s="920"/>
      <c r="U340" s="920"/>
      <c r="V340" s="920"/>
      <c r="W340" s="920"/>
      <c r="X340" s="920"/>
      <c r="Y340" s="920"/>
      <c r="Z340" s="920"/>
      <c r="AA340" s="920"/>
      <c r="AB340" s="920"/>
      <c r="AC340" s="920"/>
      <c r="AD340" s="920"/>
      <c r="AE340" s="920"/>
      <c r="AF340" s="920"/>
      <c r="AG340" s="920"/>
      <c r="AH340" s="920"/>
    </row>
    <row r="341" spans="2:34">
      <c r="B341" s="920"/>
      <c r="C341" s="920"/>
      <c r="D341" s="920"/>
      <c r="E341" s="920"/>
      <c r="F341" s="920"/>
      <c r="G341" s="920"/>
      <c r="H341" s="920"/>
      <c r="I341" s="920"/>
      <c r="J341" s="920"/>
      <c r="K341" s="920"/>
      <c r="L341" s="920"/>
      <c r="M341" s="920"/>
      <c r="N341" s="920"/>
      <c r="O341" s="920"/>
      <c r="P341" s="920"/>
      <c r="Q341" s="920"/>
      <c r="R341" s="920"/>
      <c r="S341" s="920"/>
      <c r="T341" s="920"/>
      <c r="U341" s="920"/>
      <c r="V341" s="920"/>
      <c r="W341" s="920"/>
      <c r="X341" s="920"/>
      <c r="Y341" s="920"/>
      <c r="Z341" s="920"/>
      <c r="AA341" s="920"/>
      <c r="AB341" s="920"/>
      <c r="AC341" s="920"/>
      <c r="AD341" s="920"/>
      <c r="AE341" s="920"/>
      <c r="AF341" s="920"/>
      <c r="AG341" s="920"/>
      <c r="AH341" s="920"/>
    </row>
    <row r="342" spans="2:34">
      <c r="B342" s="920"/>
      <c r="C342" s="920"/>
      <c r="D342" s="920"/>
      <c r="E342" s="920"/>
      <c r="F342" s="920"/>
      <c r="G342" s="920"/>
      <c r="H342" s="920"/>
      <c r="I342" s="920"/>
      <c r="J342" s="920"/>
      <c r="K342" s="920"/>
      <c r="L342" s="920"/>
      <c r="M342" s="920"/>
      <c r="N342" s="920"/>
      <c r="O342" s="920"/>
      <c r="P342" s="920"/>
      <c r="Q342" s="920"/>
      <c r="R342" s="920"/>
      <c r="S342" s="920"/>
      <c r="T342" s="920"/>
      <c r="U342" s="920"/>
      <c r="V342" s="920"/>
      <c r="W342" s="920"/>
      <c r="X342" s="920"/>
      <c r="Y342" s="920"/>
      <c r="Z342" s="920"/>
      <c r="AA342" s="920"/>
      <c r="AB342" s="920"/>
      <c r="AC342" s="920"/>
      <c r="AD342" s="920"/>
      <c r="AE342" s="920"/>
      <c r="AF342" s="920"/>
      <c r="AG342" s="920"/>
      <c r="AH342" s="920"/>
    </row>
    <row r="343" spans="2:34">
      <c r="B343" s="920"/>
      <c r="C343" s="920"/>
      <c r="D343" s="920"/>
      <c r="E343" s="920"/>
      <c r="F343" s="920"/>
      <c r="G343" s="920"/>
      <c r="H343" s="920"/>
      <c r="I343" s="920"/>
      <c r="J343" s="920"/>
      <c r="K343" s="920"/>
      <c r="L343" s="920"/>
      <c r="M343" s="920"/>
      <c r="N343" s="920"/>
      <c r="O343" s="920"/>
      <c r="P343" s="920"/>
      <c r="Q343" s="920"/>
      <c r="R343" s="920"/>
      <c r="S343" s="920"/>
      <c r="T343" s="920"/>
      <c r="U343" s="920"/>
      <c r="V343" s="920"/>
      <c r="W343" s="920"/>
      <c r="X343" s="920"/>
      <c r="Y343" s="920"/>
      <c r="Z343" s="920"/>
      <c r="AA343" s="920"/>
      <c r="AB343" s="920"/>
      <c r="AC343" s="920"/>
      <c r="AD343" s="920"/>
      <c r="AE343" s="920"/>
      <c r="AF343" s="920"/>
      <c r="AG343" s="920"/>
      <c r="AH343" s="920"/>
    </row>
    <row r="344" spans="2:34">
      <c r="B344" s="920"/>
      <c r="C344" s="920"/>
      <c r="D344" s="920"/>
      <c r="E344" s="920"/>
      <c r="F344" s="920"/>
      <c r="G344" s="920"/>
      <c r="H344" s="920"/>
      <c r="I344" s="920"/>
      <c r="J344" s="920"/>
      <c r="K344" s="920"/>
      <c r="L344" s="920"/>
      <c r="M344" s="920"/>
      <c r="N344" s="920"/>
      <c r="O344" s="920"/>
      <c r="P344" s="920"/>
      <c r="Q344" s="920"/>
      <c r="R344" s="920"/>
      <c r="S344" s="920"/>
      <c r="T344" s="920"/>
      <c r="U344" s="920"/>
      <c r="V344" s="920"/>
      <c r="W344" s="920"/>
      <c r="X344" s="920"/>
      <c r="Y344" s="920"/>
      <c r="Z344" s="920"/>
      <c r="AA344" s="920"/>
      <c r="AB344" s="920"/>
      <c r="AC344" s="920"/>
      <c r="AD344" s="920"/>
      <c r="AE344" s="920"/>
      <c r="AF344" s="920"/>
      <c r="AG344" s="920"/>
      <c r="AH344" s="920"/>
    </row>
    <row r="345" spans="2:34">
      <c r="B345" s="920"/>
      <c r="C345" s="920"/>
      <c r="D345" s="920"/>
      <c r="E345" s="920"/>
      <c r="F345" s="920"/>
      <c r="G345" s="920"/>
      <c r="H345" s="920"/>
      <c r="I345" s="920"/>
      <c r="J345" s="920"/>
      <c r="K345" s="920"/>
      <c r="L345" s="920"/>
      <c r="M345" s="920"/>
      <c r="N345" s="920"/>
      <c r="O345" s="920"/>
      <c r="P345" s="920"/>
      <c r="Q345" s="920"/>
      <c r="R345" s="920"/>
      <c r="S345" s="920"/>
      <c r="T345" s="920"/>
      <c r="U345" s="920"/>
      <c r="V345" s="920"/>
      <c r="W345" s="920"/>
      <c r="X345" s="920"/>
      <c r="Y345" s="920"/>
      <c r="Z345" s="920"/>
      <c r="AA345" s="920"/>
      <c r="AB345" s="920"/>
      <c r="AC345" s="920"/>
      <c r="AD345" s="920"/>
      <c r="AE345" s="920"/>
      <c r="AF345" s="920"/>
      <c r="AG345" s="920"/>
      <c r="AH345" s="920"/>
    </row>
    <row r="346" spans="2:34">
      <c r="B346" s="920"/>
      <c r="C346" s="920"/>
      <c r="D346" s="920"/>
      <c r="E346" s="920"/>
      <c r="F346" s="920"/>
      <c r="G346" s="920"/>
      <c r="H346" s="920"/>
      <c r="I346" s="920"/>
      <c r="J346" s="920"/>
      <c r="K346" s="920"/>
      <c r="L346" s="920"/>
      <c r="M346" s="920"/>
      <c r="N346" s="920"/>
      <c r="O346" s="920"/>
      <c r="P346" s="920"/>
      <c r="Q346" s="920"/>
      <c r="R346" s="920"/>
      <c r="S346" s="920"/>
      <c r="T346" s="920"/>
      <c r="U346" s="920"/>
      <c r="V346" s="920"/>
      <c r="W346" s="920"/>
      <c r="X346" s="920"/>
      <c r="Y346" s="920"/>
      <c r="Z346" s="920"/>
      <c r="AA346" s="920"/>
      <c r="AB346" s="920"/>
      <c r="AC346" s="920"/>
      <c r="AD346" s="920"/>
      <c r="AE346" s="920"/>
      <c r="AF346" s="920"/>
      <c r="AG346" s="920"/>
      <c r="AH346" s="920"/>
    </row>
    <row r="347" spans="2:34">
      <c r="B347" s="920"/>
      <c r="C347" s="920"/>
      <c r="D347" s="920"/>
      <c r="E347" s="920"/>
      <c r="F347" s="920"/>
      <c r="G347" s="920"/>
      <c r="H347" s="920"/>
      <c r="I347" s="920"/>
      <c r="J347" s="920"/>
      <c r="K347" s="920"/>
      <c r="L347" s="920"/>
      <c r="M347" s="920"/>
      <c r="N347" s="920"/>
      <c r="O347" s="920"/>
      <c r="P347" s="920"/>
      <c r="Q347" s="920"/>
      <c r="R347" s="920"/>
      <c r="S347" s="920"/>
      <c r="T347" s="920"/>
      <c r="U347" s="920"/>
      <c r="V347" s="920"/>
      <c r="W347" s="920"/>
      <c r="X347" s="920"/>
      <c r="Y347" s="920"/>
      <c r="Z347" s="920"/>
      <c r="AA347" s="920"/>
      <c r="AB347" s="920"/>
      <c r="AC347" s="920"/>
      <c r="AD347" s="920"/>
      <c r="AE347" s="920"/>
      <c r="AF347" s="920"/>
      <c r="AG347" s="920"/>
      <c r="AH347" s="920"/>
    </row>
    <row r="348" spans="2:34">
      <c r="B348" s="920"/>
      <c r="C348" s="920"/>
      <c r="D348" s="920"/>
      <c r="E348" s="920"/>
      <c r="F348" s="920"/>
      <c r="G348" s="920"/>
      <c r="H348" s="920"/>
      <c r="I348" s="920"/>
      <c r="J348" s="920"/>
      <c r="K348" s="920"/>
      <c r="L348" s="920"/>
      <c r="M348" s="920"/>
      <c r="N348" s="920"/>
      <c r="O348" s="920"/>
      <c r="P348" s="920"/>
      <c r="Q348" s="920"/>
      <c r="R348" s="920"/>
      <c r="S348" s="920"/>
      <c r="T348" s="920"/>
      <c r="U348" s="920"/>
      <c r="V348" s="920"/>
      <c r="W348" s="920"/>
      <c r="X348" s="920"/>
      <c r="Y348" s="920"/>
      <c r="Z348" s="920"/>
      <c r="AA348" s="920"/>
      <c r="AB348" s="920"/>
      <c r="AC348" s="920"/>
      <c r="AD348" s="920"/>
      <c r="AE348" s="920"/>
      <c r="AF348" s="920"/>
      <c r="AG348" s="920"/>
      <c r="AH348" s="920"/>
    </row>
    <row r="349" spans="2:34">
      <c r="B349" s="920"/>
      <c r="C349" s="920"/>
      <c r="D349" s="920"/>
      <c r="E349" s="920"/>
      <c r="F349" s="920"/>
      <c r="G349" s="920"/>
      <c r="H349" s="920"/>
      <c r="I349" s="920"/>
      <c r="J349" s="920"/>
      <c r="K349" s="920"/>
      <c r="L349" s="920"/>
      <c r="M349" s="920"/>
      <c r="N349" s="920"/>
      <c r="O349" s="920"/>
      <c r="P349" s="920"/>
      <c r="Q349" s="920"/>
      <c r="R349" s="920"/>
      <c r="S349" s="920"/>
      <c r="T349" s="920"/>
      <c r="U349" s="920"/>
      <c r="V349" s="920"/>
      <c r="W349" s="920"/>
      <c r="X349" s="920"/>
      <c r="Y349" s="920"/>
      <c r="Z349" s="920"/>
      <c r="AA349" s="920"/>
      <c r="AB349" s="920"/>
      <c r="AC349" s="920"/>
      <c r="AD349" s="920"/>
      <c r="AE349" s="920"/>
      <c r="AF349" s="920"/>
      <c r="AG349" s="920"/>
      <c r="AH349" s="920"/>
    </row>
    <row r="350" spans="2:34">
      <c r="B350" s="920"/>
      <c r="C350" s="920"/>
      <c r="D350" s="920"/>
      <c r="E350" s="920"/>
      <c r="F350" s="920"/>
      <c r="G350" s="920"/>
      <c r="H350" s="920"/>
      <c r="I350" s="920"/>
      <c r="J350" s="920"/>
      <c r="K350" s="920"/>
      <c r="L350" s="920"/>
      <c r="M350" s="920"/>
      <c r="N350" s="920"/>
      <c r="O350" s="920"/>
      <c r="P350" s="920"/>
      <c r="Q350" s="920"/>
      <c r="R350" s="920"/>
      <c r="S350" s="920"/>
      <c r="T350" s="920"/>
      <c r="U350" s="920"/>
      <c r="V350" s="920"/>
      <c r="W350" s="920"/>
      <c r="X350" s="920"/>
      <c r="Y350" s="920"/>
      <c r="Z350" s="920"/>
      <c r="AA350" s="920"/>
      <c r="AB350" s="920"/>
      <c r="AC350" s="920"/>
      <c r="AD350" s="920"/>
      <c r="AE350" s="920"/>
      <c r="AF350" s="920"/>
      <c r="AG350" s="920"/>
      <c r="AH350" s="920"/>
    </row>
    <row r="351" spans="2:34">
      <c r="B351" s="920"/>
      <c r="C351" s="920"/>
      <c r="D351" s="920"/>
      <c r="E351" s="920"/>
      <c r="F351" s="920"/>
      <c r="G351" s="920"/>
      <c r="H351" s="920"/>
      <c r="I351" s="920"/>
      <c r="J351" s="920"/>
      <c r="K351" s="920"/>
      <c r="L351" s="920"/>
      <c r="M351" s="920"/>
      <c r="N351" s="920"/>
      <c r="O351" s="920"/>
      <c r="P351" s="920"/>
      <c r="Q351" s="920"/>
      <c r="R351" s="920"/>
      <c r="S351" s="920"/>
      <c r="T351" s="920"/>
      <c r="U351" s="920"/>
      <c r="V351" s="920"/>
      <c r="W351" s="920"/>
      <c r="X351" s="920"/>
      <c r="Y351" s="920"/>
      <c r="Z351" s="920"/>
      <c r="AA351" s="920"/>
      <c r="AB351" s="920"/>
      <c r="AC351" s="920"/>
      <c r="AD351" s="920"/>
      <c r="AE351" s="920"/>
      <c r="AF351" s="920"/>
      <c r="AG351" s="920"/>
      <c r="AH351" s="920"/>
    </row>
    <row r="352" spans="2:34">
      <c r="B352" s="920"/>
      <c r="C352" s="920"/>
      <c r="D352" s="920"/>
      <c r="E352" s="920"/>
      <c r="F352" s="920"/>
      <c r="G352" s="920"/>
      <c r="H352" s="920"/>
      <c r="I352" s="920"/>
      <c r="J352" s="920"/>
      <c r="K352" s="920"/>
      <c r="L352" s="920"/>
      <c r="M352" s="920"/>
      <c r="N352" s="920"/>
      <c r="O352" s="920"/>
      <c r="P352" s="920"/>
      <c r="Q352" s="920"/>
      <c r="R352" s="920"/>
      <c r="S352" s="920"/>
      <c r="T352" s="920"/>
      <c r="U352" s="920"/>
      <c r="V352" s="920"/>
      <c r="W352" s="920"/>
      <c r="X352" s="920"/>
      <c r="Y352" s="920"/>
      <c r="Z352" s="920"/>
      <c r="AA352" s="920"/>
      <c r="AB352" s="920"/>
      <c r="AC352" s="920"/>
      <c r="AD352" s="920"/>
      <c r="AE352" s="920"/>
      <c r="AF352" s="920"/>
      <c r="AG352" s="920"/>
      <c r="AH352" s="920"/>
    </row>
    <row r="353" spans="1:38">
      <c r="B353" s="920"/>
      <c r="C353" s="920"/>
      <c r="D353" s="920"/>
      <c r="E353" s="920"/>
      <c r="F353" s="920"/>
      <c r="G353" s="920"/>
      <c r="H353" s="920"/>
      <c r="I353" s="920"/>
      <c r="J353" s="920"/>
      <c r="K353" s="920"/>
      <c r="L353" s="920"/>
      <c r="M353" s="920"/>
      <c r="N353" s="920"/>
      <c r="O353" s="920"/>
      <c r="P353" s="920"/>
      <c r="Q353" s="920"/>
      <c r="R353" s="920"/>
      <c r="S353" s="920"/>
      <c r="T353" s="920"/>
      <c r="U353" s="920"/>
      <c r="V353" s="920"/>
      <c r="W353" s="920"/>
      <c r="X353" s="920"/>
      <c r="Y353" s="920"/>
      <c r="Z353" s="920"/>
      <c r="AA353" s="920"/>
      <c r="AB353" s="920"/>
      <c r="AC353" s="920"/>
      <c r="AD353" s="920"/>
      <c r="AE353" s="920"/>
      <c r="AF353" s="920"/>
      <c r="AG353" s="920"/>
      <c r="AH353" s="920"/>
    </row>
    <row r="354" spans="1:38">
      <c r="B354" s="920"/>
      <c r="C354" s="920"/>
      <c r="D354" s="920"/>
      <c r="E354" s="920"/>
      <c r="F354" s="920"/>
      <c r="G354" s="920"/>
      <c r="H354" s="920"/>
      <c r="I354" s="920"/>
      <c r="J354" s="920"/>
      <c r="K354" s="920"/>
      <c r="L354" s="920"/>
      <c r="M354" s="920"/>
      <c r="N354" s="920"/>
      <c r="O354" s="920"/>
      <c r="P354" s="920"/>
      <c r="Q354" s="920"/>
      <c r="R354" s="920"/>
      <c r="S354" s="920"/>
      <c r="T354" s="920"/>
      <c r="U354" s="920"/>
      <c r="V354" s="920"/>
      <c r="W354" s="920"/>
      <c r="X354" s="920"/>
      <c r="Y354" s="920"/>
      <c r="Z354" s="920"/>
      <c r="AA354" s="920"/>
      <c r="AB354" s="920"/>
      <c r="AC354" s="920"/>
      <c r="AD354" s="920"/>
      <c r="AE354" s="920"/>
      <c r="AF354" s="920"/>
      <c r="AG354" s="920"/>
      <c r="AH354" s="920"/>
    </row>
    <row r="355" spans="1:38" ht="15.75">
      <c r="A355" s="1117" t="s">
        <v>3</v>
      </c>
      <c r="B355" s="1117"/>
      <c r="C355" s="1117"/>
      <c r="D355" s="1117"/>
      <c r="E355" s="1117"/>
      <c r="F355" s="1117"/>
      <c r="G355" s="1117"/>
      <c r="H355" s="1117"/>
      <c r="I355" s="1117"/>
      <c r="J355" s="1117"/>
      <c r="K355" s="1117"/>
      <c r="L355" s="1117"/>
      <c r="M355" s="1117"/>
      <c r="N355" s="1117"/>
      <c r="O355" s="1117"/>
      <c r="P355" s="1117"/>
      <c r="Q355" s="1117"/>
      <c r="R355" s="1117"/>
      <c r="S355" s="1117"/>
      <c r="T355" s="1117"/>
      <c r="U355" s="1117"/>
      <c r="V355" s="1117"/>
      <c r="W355" s="1117"/>
      <c r="X355" s="1117"/>
      <c r="Y355" s="1117"/>
      <c r="Z355" s="1117"/>
      <c r="AA355" s="1117"/>
      <c r="AB355" s="1117"/>
      <c r="AC355" s="1117"/>
      <c r="AD355" s="1117"/>
      <c r="AE355" s="1117"/>
      <c r="AF355" s="1117"/>
      <c r="AG355" s="1117"/>
      <c r="AH355" s="1117"/>
    </row>
    <row r="356" spans="1:38" ht="15.75">
      <c r="A356" s="1117" t="s">
        <v>1586</v>
      </c>
      <c r="B356" s="1117"/>
      <c r="C356" s="1117"/>
      <c r="D356" s="1117"/>
      <c r="E356" s="1117"/>
      <c r="F356" s="1117"/>
      <c r="G356" s="1117"/>
      <c r="H356" s="1117"/>
      <c r="I356" s="1117"/>
      <c r="J356" s="1117"/>
      <c r="K356" s="1117"/>
      <c r="L356" s="1117"/>
      <c r="M356" s="1117"/>
      <c r="N356" s="1117"/>
      <c r="O356" s="1117"/>
      <c r="P356" s="1117"/>
      <c r="Q356" s="1117"/>
      <c r="R356" s="1117"/>
      <c r="S356" s="1117"/>
      <c r="T356" s="1117"/>
      <c r="U356" s="1117"/>
      <c r="V356" s="1117"/>
      <c r="W356" s="1117"/>
      <c r="X356" s="1117"/>
      <c r="Y356" s="1117"/>
      <c r="Z356" s="1117"/>
      <c r="AA356" s="1117"/>
      <c r="AB356" s="1117"/>
      <c r="AC356" s="1117"/>
      <c r="AD356" s="1117"/>
      <c r="AE356" s="1117"/>
      <c r="AF356" s="1117"/>
      <c r="AG356" s="1117"/>
      <c r="AH356" s="1117"/>
    </row>
    <row r="357" spans="1:38" ht="18">
      <c r="A357" s="1118" t="s">
        <v>1666</v>
      </c>
      <c r="B357" s="1118"/>
      <c r="C357" s="1118"/>
      <c r="D357" s="1118"/>
      <c r="E357" s="1118"/>
      <c r="F357" s="1118"/>
      <c r="G357" s="1118"/>
      <c r="H357" s="1118"/>
      <c r="I357" s="1118"/>
      <c r="J357" s="1118"/>
      <c r="K357" s="1118"/>
      <c r="L357" s="1118"/>
      <c r="M357" s="1118"/>
      <c r="N357" s="1118"/>
      <c r="O357" s="1118"/>
      <c r="P357" s="1118"/>
      <c r="Q357" s="1118"/>
      <c r="R357" s="1118"/>
      <c r="S357" s="1118"/>
      <c r="T357" s="1118"/>
      <c r="U357" s="1118"/>
      <c r="V357" s="1118"/>
      <c r="W357" s="1118"/>
      <c r="X357" s="1118"/>
      <c r="Y357" s="1118"/>
      <c r="Z357" s="1118"/>
      <c r="AA357" s="1118"/>
      <c r="AB357" s="1118"/>
      <c r="AC357" s="1118"/>
      <c r="AD357" s="1118"/>
      <c r="AE357" s="1118"/>
      <c r="AF357" s="1118"/>
      <c r="AG357" s="1118"/>
      <c r="AH357" s="1118"/>
    </row>
    <row r="358" spans="1:38" ht="18">
      <c r="A358" s="1118" t="s">
        <v>1587</v>
      </c>
      <c r="B358" s="1118"/>
      <c r="C358" s="1118"/>
      <c r="D358" s="1118"/>
      <c r="E358" s="1118"/>
      <c r="F358" s="1118"/>
      <c r="G358" s="1118"/>
      <c r="H358" s="1118"/>
      <c r="I358" s="1118"/>
      <c r="J358" s="1118"/>
      <c r="K358" s="1118"/>
      <c r="L358" s="1118"/>
      <c r="M358" s="1118"/>
      <c r="N358" s="1118"/>
      <c r="O358" s="1118"/>
      <c r="P358" s="1118"/>
      <c r="Q358" s="1118"/>
      <c r="R358" s="1118"/>
      <c r="S358" s="1118"/>
      <c r="T358" s="1118"/>
      <c r="U358" s="1118"/>
      <c r="V358" s="1118"/>
      <c r="W358" s="1118"/>
      <c r="X358" s="1118"/>
      <c r="Y358" s="1118"/>
      <c r="Z358" s="1118"/>
      <c r="AA358" s="1118"/>
      <c r="AB358" s="1118"/>
      <c r="AC358" s="1118"/>
      <c r="AD358" s="1118"/>
      <c r="AE358" s="1118"/>
      <c r="AF358" s="1118"/>
      <c r="AG358" s="1118"/>
      <c r="AH358" s="1118"/>
    </row>
    <row r="359" spans="1:38" ht="18">
      <c r="A359" s="1118" t="s">
        <v>1667</v>
      </c>
      <c r="B359" s="1118"/>
      <c r="C359" s="1118"/>
      <c r="D359" s="1118"/>
      <c r="E359" s="1118"/>
      <c r="F359" s="1118"/>
      <c r="G359" s="1118"/>
      <c r="H359" s="1118"/>
      <c r="I359" s="1118"/>
      <c r="J359" s="1118"/>
      <c r="K359" s="1118"/>
      <c r="L359" s="1118"/>
      <c r="M359" s="1118"/>
      <c r="N359" s="1118"/>
      <c r="O359" s="1118"/>
      <c r="P359" s="1118"/>
      <c r="Q359" s="1118"/>
      <c r="R359" s="1118"/>
      <c r="S359" s="1118"/>
      <c r="T359" s="1118"/>
      <c r="U359" s="1118"/>
      <c r="V359" s="1118"/>
      <c r="W359" s="1118"/>
      <c r="X359" s="1118"/>
      <c r="Y359" s="1118"/>
      <c r="Z359" s="1118"/>
      <c r="AA359" s="1118"/>
      <c r="AB359" s="1118"/>
      <c r="AC359" s="1118"/>
      <c r="AD359" s="1118"/>
      <c r="AE359" s="1118"/>
      <c r="AF359" s="1118"/>
      <c r="AG359" s="1118"/>
      <c r="AH359" s="1118"/>
    </row>
    <row r="360" spans="1:38" ht="18">
      <c r="A360" s="915" t="s">
        <v>1608</v>
      </c>
      <c r="B360" s="890"/>
    </row>
    <row r="361" spans="1:38">
      <c r="A361" s="902" t="s">
        <v>1684</v>
      </c>
    </row>
    <row r="362" spans="1:38" ht="12.75" customHeight="1">
      <c r="A362" s="1287" t="s">
        <v>129</v>
      </c>
      <c r="B362" s="1287" t="s">
        <v>1610</v>
      </c>
      <c r="C362" s="927" t="s">
        <v>1618</v>
      </c>
      <c r="D362" s="1283" t="s">
        <v>1619</v>
      </c>
      <c r="E362" s="1284"/>
      <c r="F362" s="1284"/>
      <c r="G362" s="1284"/>
      <c r="H362" s="1284"/>
      <c r="I362" s="1284"/>
      <c r="J362" s="1284"/>
      <c r="K362" s="1284"/>
      <c r="L362" s="1284"/>
      <c r="M362" s="1284"/>
      <c r="N362" s="1284"/>
      <c r="O362" s="1284"/>
      <c r="P362" s="1284"/>
      <c r="Q362" s="1284"/>
      <c r="R362" s="1284"/>
      <c r="S362" s="1284"/>
      <c r="T362" s="1284"/>
      <c r="U362" s="1284"/>
      <c r="V362" s="1284"/>
      <c r="W362" s="1284"/>
      <c r="X362" s="1284"/>
      <c r="Y362" s="1284"/>
      <c r="Z362" s="1284"/>
      <c r="AA362" s="1284"/>
      <c r="AB362" s="1284"/>
      <c r="AC362" s="1284"/>
      <c r="AD362" s="1284"/>
      <c r="AE362" s="1284"/>
      <c r="AF362" s="1284"/>
      <c r="AG362" s="1284"/>
      <c r="AH362" s="1285"/>
    </row>
    <row r="363" spans="1:38" ht="15" customHeight="1">
      <c r="A363" s="1288"/>
      <c r="B363" s="1288"/>
      <c r="C363" s="1141">
        <v>42125</v>
      </c>
      <c r="D363" s="954" t="s">
        <v>1616</v>
      </c>
      <c r="E363" s="954" t="s">
        <v>1617</v>
      </c>
      <c r="F363" s="960" t="s">
        <v>1611</v>
      </c>
      <c r="G363" s="926" t="s">
        <v>1612</v>
      </c>
      <c r="H363" s="926" t="s">
        <v>1613</v>
      </c>
      <c r="I363" s="926" t="s">
        <v>1614</v>
      </c>
      <c r="J363" s="926" t="s">
        <v>1615</v>
      </c>
      <c r="K363" s="960" t="s">
        <v>1616</v>
      </c>
      <c r="L363" s="960" t="s">
        <v>1617</v>
      </c>
      <c r="M363" s="926" t="s">
        <v>1611</v>
      </c>
      <c r="N363" s="926" t="s">
        <v>1612</v>
      </c>
      <c r="O363" s="926" t="s">
        <v>1613</v>
      </c>
      <c r="P363" s="926" t="s">
        <v>1614</v>
      </c>
      <c r="Q363" s="926" t="s">
        <v>1615</v>
      </c>
      <c r="R363" s="960" t="s">
        <v>1616</v>
      </c>
      <c r="S363" s="960" t="s">
        <v>1617</v>
      </c>
      <c r="T363" s="926" t="s">
        <v>1611</v>
      </c>
      <c r="U363" s="926" t="s">
        <v>1612</v>
      </c>
      <c r="V363" s="926" t="s">
        <v>1613</v>
      </c>
      <c r="W363" s="926" t="s">
        <v>1614</v>
      </c>
      <c r="X363" s="926" t="s">
        <v>1615</v>
      </c>
      <c r="Y363" s="960" t="s">
        <v>1616</v>
      </c>
      <c r="Z363" s="960" t="s">
        <v>1617</v>
      </c>
      <c r="AA363" s="926" t="s">
        <v>1611</v>
      </c>
      <c r="AB363" s="926" t="s">
        <v>1612</v>
      </c>
      <c r="AC363" s="926" t="s">
        <v>1613</v>
      </c>
      <c r="AD363" s="926" t="s">
        <v>1614</v>
      </c>
      <c r="AE363" s="926" t="s">
        <v>1615</v>
      </c>
      <c r="AF363" s="960" t="s">
        <v>1616</v>
      </c>
      <c r="AG363" s="960" t="s">
        <v>1617</v>
      </c>
      <c r="AH363" s="926" t="s">
        <v>1611</v>
      </c>
      <c r="AI363" s="893"/>
      <c r="AJ363" s="893"/>
      <c r="AK363" s="893"/>
      <c r="AL363" s="893"/>
    </row>
    <row r="364" spans="1:38" ht="15" customHeight="1">
      <c r="A364" s="1289"/>
      <c r="B364" s="1289"/>
      <c r="C364" s="1142"/>
      <c r="D364" s="954">
        <v>1</v>
      </c>
      <c r="E364" s="954">
        <v>2</v>
      </c>
      <c r="F364" s="954">
        <v>3</v>
      </c>
      <c r="G364" s="894">
        <v>4</v>
      </c>
      <c r="H364" s="894">
        <v>5</v>
      </c>
      <c r="I364" s="894">
        <v>6</v>
      </c>
      <c r="J364" s="894">
        <v>7</v>
      </c>
      <c r="K364" s="954">
        <v>8</v>
      </c>
      <c r="L364" s="954">
        <v>9</v>
      </c>
      <c r="M364" s="894">
        <v>10</v>
      </c>
      <c r="N364" s="894">
        <v>11</v>
      </c>
      <c r="O364" s="894">
        <v>12</v>
      </c>
      <c r="P364" s="894">
        <v>13</v>
      </c>
      <c r="Q364" s="894">
        <v>14</v>
      </c>
      <c r="R364" s="954">
        <v>15</v>
      </c>
      <c r="S364" s="954">
        <v>16</v>
      </c>
      <c r="T364" s="894">
        <v>17</v>
      </c>
      <c r="U364" s="894">
        <v>18</v>
      </c>
      <c r="V364" s="894">
        <v>19</v>
      </c>
      <c r="W364" s="894">
        <v>20</v>
      </c>
      <c r="X364" s="894">
        <v>21</v>
      </c>
      <c r="Y364" s="954">
        <v>22</v>
      </c>
      <c r="Z364" s="954">
        <v>23</v>
      </c>
      <c r="AA364" s="894">
        <v>24</v>
      </c>
      <c r="AB364" s="894">
        <v>25</v>
      </c>
      <c r="AC364" s="894">
        <v>26</v>
      </c>
      <c r="AD364" s="894">
        <v>27</v>
      </c>
      <c r="AE364" s="894">
        <v>28</v>
      </c>
      <c r="AF364" s="954">
        <v>29</v>
      </c>
      <c r="AG364" s="954">
        <v>30</v>
      </c>
      <c r="AH364" s="894">
        <v>31</v>
      </c>
      <c r="AI364" s="893"/>
      <c r="AJ364" s="893"/>
      <c r="AK364" s="893"/>
      <c r="AL364" s="893"/>
    </row>
    <row r="365" spans="1:38">
      <c r="A365" s="1136">
        <v>3</v>
      </c>
      <c r="B365" s="908" t="s">
        <v>1609</v>
      </c>
      <c r="C365" s="1127">
        <v>42125</v>
      </c>
      <c r="D365" s="916"/>
      <c r="E365" s="917"/>
      <c r="F365" s="917"/>
      <c r="G365" s="921" t="s">
        <v>1620</v>
      </c>
      <c r="H365" s="919"/>
      <c r="I365" s="919"/>
      <c r="J365" s="919"/>
      <c r="K365" s="919"/>
      <c r="L365" s="919"/>
      <c r="M365" s="919"/>
      <c r="N365" s="919"/>
      <c r="O365" s="919"/>
      <c r="P365" s="919"/>
      <c r="Q365" s="919"/>
      <c r="R365" s="919"/>
      <c r="S365" s="919"/>
      <c r="T365" s="919"/>
      <c r="U365" s="919"/>
      <c r="V365" s="919"/>
      <c r="W365" s="919"/>
      <c r="X365" s="919"/>
      <c r="Y365" s="919"/>
      <c r="Z365" s="919"/>
      <c r="AA365" s="919"/>
      <c r="AB365" s="919"/>
      <c r="AC365" s="919"/>
      <c r="AD365" s="919"/>
      <c r="AE365" s="919"/>
      <c r="AF365" s="919"/>
      <c r="AG365" s="919"/>
      <c r="AH365" s="919"/>
    </row>
    <row r="366" spans="1:38">
      <c r="A366" s="1136"/>
      <c r="B366" s="908" t="s">
        <v>1622</v>
      </c>
      <c r="C366" s="1137"/>
      <c r="D366" s="916"/>
      <c r="E366" s="917"/>
      <c r="F366" s="917"/>
      <c r="G366" s="919"/>
      <c r="H366" s="921" t="s">
        <v>1620</v>
      </c>
      <c r="I366" s="919"/>
      <c r="J366" s="919"/>
      <c r="K366" s="919"/>
      <c r="L366" s="919"/>
      <c r="M366" s="919"/>
      <c r="N366" s="919"/>
      <c r="O366" s="919"/>
      <c r="P366" s="919"/>
      <c r="Q366" s="919"/>
      <c r="R366" s="919"/>
      <c r="S366" s="919"/>
      <c r="T366" s="919"/>
      <c r="U366" s="919"/>
      <c r="V366" s="919"/>
      <c r="W366" s="919"/>
      <c r="X366" s="919"/>
      <c r="Y366" s="919"/>
      <c r="Z366" s="919"/>
      <c r="AA366" s="919"/>
      <c r="AB366" s="919"/>
      <c r="AC366" s="919"/>
      <c r="AD366" s="919"/>
      <c r="AE366" s="919"/>
      <c r="AF366" s="919"/>
      <c r="AG366" s="919"/>
      <c r="AH366" s="919"/>
    </row>
    <row r="367" spans="1:38">
      <c r="A367" s="1136"/>
      <c r="B367" s="908" t="s">
        <v>1623</v>
      </c>
      <c r="C367" s="1137"/>
      <c r="D367" s="916"/>
      <c r="E367" s="917"/>
      <c r="F367" s="917"/>
      <c r="G367" s="919"/>
      <c r="H367" s="919"/>
      <c r="I367" s="921" t="s">
        <v>1620</v>
      </c>
      <c r="J367" s="919"/>
      <c r="K367" s="919"/>
      <c r="L367" s="919"/>
      <c r="M367" s="919"/>
      <c r="N367" s="919"/>
      <c r="O367" s="919"/>
      <c r="P367" s="919"/>
      <c r="Q367" s="919"/>
      <c r="R367" s="919"/>
      <c r="S367" s="919"/>
      <c r="T367" s="919"/>
      <c r="U367" s="919"/>
      <c r="V367" s="919"/>
      <c r="W367" s="919"/>
      <c r="X367" s="919"/>
      <c r="Y367" s="919"/>
      <c r="Z367" s="919"/>
      <c r="AA367" s="919"/>
      <c r="AB367" s="919"/>
      <c r="AC367" s="919"/>
      <c r="AD367" s="919"/>
      <c r="AE367" s="919"/>
      <c r="AF367" s="919"/>
      <c r="AG367" s="919"/>
      <c r="AH367" s="919"/>
    </row>
    <row r="368" spans="1:38">
      <c r="A368" s="1136"/>
      <c r="B368" s="908" t="s">
        <v>1624</v>
      </c>
      <c r="C368" s="1137"/>
      <c r="D368" s="916"/>
      <c r="E368" s="917"/>
      <c r="F368" s="917"/>
      <c r="G368" s="919"/>
      <c r="H368" s="919"/>
      <c r="I368" s="919"/>
      <c r="J368" s="921" t="s">
        <v>1620</v>
      </c>
      <c r="K368" s="919"/>
      <c r="L368" s="919"/>
      <c r="M368" s="919"/>
      <c r="N368" s="919"/>
      <c r="O368" s="919"/>
      <c r="P368" s="919"/>
      <c r="Q368" s="919"/>
      <c r="R368" s="919"/>
      <c r="S368" s="919"/>
      <c r="T368" s="919"/>
      <c r="U368" s="919"/>
      <c r="V368" s="919"/>
      <c r="W368" s="919"/>
      <c r="X368" s="919"/>
      <c r="Y368" s="919"/>
      <c r="Z368" s="919"/>
      <c r="AA368" s="919"/>
      <c r="AB368" s="919"/>
      <c r="AC368" s="919"/>
      <c r="AD368" s="919"/>
      <c r="AE368" s="919"/>
      <c r="AF368" s="919"/>
      <c r="AG368" s="919"/>
      <c r="AH368" s="919"/>
    </row>
    <row r="369" spans="1:34">
      <c r="A369" s="1136"/>
      <c r="B369" s="908" t="s">
        <v>1625</v>
      </c>
      <c r="C369" s="1137"/>
      <c r="D369" s="916"/>
      <c r="E369" s="917"/>
      <c r="F369" s="918"/>
      <c r="G369" s="918"/>
      <c r="H369" s="918"/>
      <c r="I369" s="918"/>
      <c r="J369" s="919"/>
      <c r="K369" s="919"/>
      <c r="L369" s="919"/>
      <c r="M369" s="921" t="s">
        <v>1620</v>
      </c>
      <c r="N369" s="919"/>
      <c r="O369" s="919"/>
      <c r="P369" s="919"/>
      <c r="Q369" s="919"/>
      <c r="R369" s="919"/>
      <c r="S369" s="919"/>
      <c r="T369" s="919"/>
      <c r="U369" s="919"/>
      <c r="V369" s="919"/>
      <c r="W369" s="919"/>
      <c r="X369" s="919"/>
      <c r="Y369" s="919"/>
      <c r="Z369" s="919"/>
      <c r="AA369" s="919"/>
      <c r="AB369" s="919"/>
      <c r="AC369" s="919"/>
      <c r="AD369" s="919"/>
      <c r="AE369" s="919"/>
      <c r="AF369" s="919"/>
      <c r="AG369" s="919"/>
      <c r="AH369" s="919"/>
    </row>
    <row r="370" spans="1:34">
      <c r="A370" s="1136"/>
      <c r="B370" s="908" t="s">
        <v>1626</v>
      </c>
      <c r="C370" s="1137"/>
      <c r="D370" s="916"/>
      <c r="E370" s="917"/>
      <c r="F370" s="917"/>
      <c r="G370" s="919"/>
      <c r="H370" s="919"/>
      <c r="I370" s="918"/>
      <c r="J370" s="919"/>
      <c r="K370" s="919"/>
      <c r="L370" s="919"/>
      <c r="M370" s="919"/>
      <c r="N370" s="921" t="s">
        <v>1620</v>
      </c>
      <c r="O370" s="919"/>
      <c r="P370" s="919"/>
      <c r="Q370" s="919"/>
      <c r="R370" s="919"/>
      <c r="S370" s="919"/>
      <c r="T370" s="919"/>
      <c r="U370" s="919"/>
      <c r="V370" s="919"/>
      <c r="W370" s="919"/>
      <c r="X370" s="919"/>
      <c r="Y370" s="919"/>
      <c r="Z370" s="919"/>
      <c r="AA370" s="919"/>
      <c r="AB370" s="919"/>
      <c r="AC370" s="919"/>
      <c r="AD370" s="919"/>
      <c r="AE370" s="919"/>
      <c r="AF370" s="919"/>
      <c r="AG370" s="919"/>
      <c r="AH370" s="919"/>
    </row>
    <row r="371" spans="1:34">
      <c r="A371" s="1136"/>
      <c r="B371" s="908" t="s">
        <v>1627</v>
      </c>
      <c r="C371" s="1137"/>
      <c r="D371" s="918"/>
      <c r="E371" s="918"/>
      <c r="F371" s="918"/>
      <c r="G371" s="918"/>
      <c r="H371" s="918"/>
      <c r="I371" s="918"/>
      <c r="J371" s="919"/>
      <c r="K371" s="918"/>
      <c r="L371" s="919"/>
      <c r="M371" s="919"/>
      <c r="N371" s="919"/>
      <c r="O371" s="921" t="s">
        <v>1620</v>
      </c>
      <c r="P371" s="919"/>
      <c r="Q371" s="919"/>
      <c r="R371" s="918"/>
      <c r="S371" s="918"/>
      <c r="T371" s="918"/>
      <c r="U371" s="918"/>
      <c r="V371" s="918"/>
      <c r="W371" s="918"/>
      <c r="X371" s="918"/>
      <c r="Y371" s="918"/>
      <c r="Z371" s="918"/>
      <c r="AA371" s="918"/>
      <c r="AB371" s="918"/>
      <c r="AC371" s="918"/>
      <c r="AD371" s="918"/>
      <c r="AE371" s="918"/>
      <c r="AF371" s="918"/>
      <c r="AG371" s="918"/>
      <c r="AH371" s="918"/>
    </row>
    <row r="372" spans="1:34">
      <c r="A372" s="1136"/>
      <c r="B372" s="908" t="s">
        <v>1628</v>
      </c>
      <c r="C372" s="1137"/>
      <c r="D372" s="919"/>
      <c r="E372" s="919"/>
      <c r="F372" s="919"/>
      <c r="G372" s="919"/>
      <c r="H372" s="919"/>
      <c r="I372" s="919"/>
      <c r="J372" s="919"/>
      <c r="K372" s="919"/>
      <c r="L372" s="919"/>
      <c r="M372" s="919"/>
      <c r="N372" s="919"/>
      <c r="O372" s="919"/>
      <c r="P372" s="921" t="s">
        <v>1620</v>
      </c>
      <c r="Q372" s="919"/>
      <c r="R372" s="919"/>
      <c r="S372" s="919"/>
      <c r="T372" s="919"/>
      <c r="U372" s="919"/>
      <c r="V372" s="919"/>
      <c r="W372" s="919"/>
      <c r="X372" s="919"/>
      <c r="Y372" s="919"/>
      <c r="Z372" s="919"/>
      <c r="AA372" s="919"/>
      <c r="AB372" s="919"/>
      <c r="AC372" s="919"/>
      <c r="AD372" s="919"/>
      <c r="AE372" s="919"/>
      <c r="AF372" s="919"/>
      <c r="AG372" s="919"/>
      <c r="AH372" s="919"/>
    </row>
    <row r="373" spans="1:34">
      <c r="A373" s="1136"/>
      <c r="B373" s="908" t="s">
        <v>1629</v>
      </c>
      <c r="C373" s="1137"/>
      <c r="D373" s="918"/>
      <c r="E373" s="918"/>
      <c r="F373" s="918"/>
      <c r="G373" s="918"/>
      <c r="H373" s="918"/>
      <c r="I373" s="918"/>
      <c r="J373" s="918"/>
      <c r="K373" s="918"/>
      <c r="L373" s="918"/>
      <c r="M373" s="919"/>
      <c r="N373" s="919"/>
      <c r="O373" s="919"/>
      <c r="P373" s="919"/>
      <c r="Q373" s="921" t="s">
        <v>1620</v>
      </c>
      <c r="R373" s="918"/>
      <c r="S373" s="918"/>
      <c r="T373" s="918"/>
      <c r="U373" s="918"/>
      <c r="V373" s="918"/>
      <c r="W373" s="918"/>
      <c r="X373" s="918"/>
      <c r="Y373" s="918"/>
      <c r="Z373" s="918"/>
      <c r="AA373" s="918"/>
      <c r="AB373" s="918"/>
      <c r="AC373" s="918"/>
      <c r="AD373" s="918"/>
      <c r="AE373" s="918"/>
      <c r="AF373" s="918"/>
      <c r="AG373" s="918"/>
      <c r="AH373" s="918"/>
    </row>
    <row r="374" spans="1:34">
      <c r="A374" s="1136"/>
      <c r="B374" s="908" t="s">
        <v>1630</v>
      </c>
      <c r="C374" s="1137"/>
      <c r="D374" s="918"/>
      <c r="E374" s="918"/>
      <c r="F374" s="918"/>
      <c r="G374" s="918"/>
      <c r="H374" s="918"/>
      <c r="I374" s="918"/>
      <c r="J374" s="918"/>
      <c r="K374" s="918"/>
      <c r="L374" s="918"/>
      <c r="M374" s="918"/>
      <c r="N374" s="918"/>
      <c r="O374" s="918"/>
      <c r="P374" s="918"/>
      <c r="Q374" s="919"/>
      <c r="R374" s="918"/>
      <c r="S374" s="918"/>
      <c r="T374" s="921" t="s">
        <v>1620</v>
      </c>
      <c r="U374" s="918"/>
      <c r="V374" s="918"/>
      <c r="W374" s="918"/>
      <c r="X374" s="918"/>
      <c r="Y374" s="918"/>
      <c r="Z374" s="918"/>
      <c r="AA374" s="918"/>
      <c r="AB374" s="918"/>
      <c r="AC374" s="918"/>
      <c r="AD374" s="918"/>
      <c r="AE374" s="918"/>
      <c r="AF374" s="918"/>
      <c r="AG374" s="918"/>
      <c r="AH374" s="918"/>
    </row>
    <row r="375" spans="1:34">
      <c r="A375" s="1114"/>
      <c r="B375" s="1140"/>
      <c r="C375" s="1127">
        <v>42156</v>
      </c>
      <c r="D375" s="894" t="s">
        <v>1612</v>
      </c>
      <c r="E375" s="940" t="s">
        <v>1613</v>
      </c>
      <c r="F375" s="954" t="s">
        <v>1614</v>
      </c>
      <c r="G375" s="894" t="s">
        <v>1615</v>
      </c>
      <c r="H375" s="954" t="s">
        <v>1616</v>
      </c>
      <c r="I375" s="954" t="s">
        <v>1617</v>
      </c>
      <c r="J375" s="894" t="s">
        <v>1611</v>
      </c>
      <c r="K375" s="894" t="s">
        <v>1612</v>
      </c>
      <c r="L375" s="894" t="s">
        <v>1613</v>
      </c>
      <c r="M375" s="894" t="s">
        <v>1614</v>
      </c>
      <c r="N375" s="894" t="s">
        <v>1615</v>
      </c>
      <c r="O375" s="954" t="s">
        <v>1616</v>
      </c>
      <c r="P375" s="954" t="s">
        <v>1617</v>
      </c>
      <c r="Q375" s="894" t="s">
        <v>1611</v>
      </c>
      <c r="R375" s="894" t="s">
        <v>1612</v>
      </c>
      <c r="S375" s="894" t="s">
        <v>1613</v>
      </c>
      <c r="T375" s="894" t="s">
        <v>1614</v>
      </c>
      <c r="U375" s="894" t="s">
        <v>1615</v>
      </c>
      <c r="V375" s="954" t="s">
        <v>1616</v>
      </c>
      <c r="W375" s="954" t="s">
        <v>1617</v>
      </c>
      <c r="X375" s="894" t="s">
        <v>1611</v>
      </c>
      <c r="Y375" s="894" t="s">
        <v>1612</v>
      </c>
      <c r="Z375" s="894" t="s">
        <v>1613</v>
      </c>
      <c r="AA375" s="894" t="s">
        <v>1614</v>
      </c>
      <c r="AB375" s="894" t="s">
        <v>1615</v>
      </c>
      <c r="AC375" s="954" t="s">
        <v>1616</v>
      </c>
      <c r="AD375" s="954" t="s">
        <v>1617</v>
      </c>
      <c r="AE375" s="894" t="s">
        <v>1611</v>
      </c>
      <c r="AF375" s="894" t="s">
        <v>1612</v>
      </c>
      <c r="AG375" s="894" t="s">
        <v>1613</v>
      </c>
      <c r="AH375" s="899"/>
    </row>
    <row r="376" spans="1:34">
      <c r="A376" s="1116"/>
      <c r="B376" s="1138"/>
      <c r="C376" s="1138"/>
      <c r="D376" s="895">
        <v>1</v>
      </c>
      <c r="E376" s="894">
        <v>2</v>
      </c>
      <c r="F376" s="954">
        <v>3</v>
      </c>
      <c r="G376" s="894">
        <v>4</v>
      </c>
      <c r="H376" s="954">
        <v>5</v>
      </c>
      <c r="I376" s="954">
        <v>6</v>
      </c>
      <c r="J376" s="894">
        <v>7</v>
      </c>
      <c r="K376" s="894">
        <v>8</v>
      </c>
      <c r="L376" s="894">
        <v>9</v>
      </c>
      <c r="M376" s="894">
        <v>10</v>
      </c>
      <c r="N376" s="894">
        <v>11</v>
      </c>
      <c r="O376" s="954">
        <v>12</v>
      </c>
      <c r="P376" s="954">
        <v>13</v>
      </c>
      <c r="Q376" s="894">
        <v>14</v>
      </c>
      <c r="R376" s="894">
        <v>15</v>
      </c>
      <c r="S376" s="894">
        <v>16</v>
      </c>
      <c r="T376" s="894">
        <v>17</v>
      </c>
      <c r="U376" s="894">
        <v>18</v>
      </c>
      <c r="V376" s="954">
        <v>19</v>
      </c>
      <c r="W376" s="954">
        <v>20</v>
      </c>
      <c r="X376" s="894">
        <v>21</v>
      </c>
      <c r="Y376" s="894">
        <v>22</v>
      </c>
      <c r="Z376" s="894">
        <v>23</v>
      </c>
      <c r="AA376" s="894">
        <v>24</v>
      </c>
      <c r="AB376" s="894">
        <v>25</v>
      </c>
      <c r="AC376" s="954">
        <v>26</v>
      </c>
      <c r="AD376" s="954">
        <v>27</v>
      </c>
      <c r="AE376" s="894">
        <v>28</v>
      </c>
      <c r="AF376" s="894">
        <v>29</v>
      </c>
      <c r="AG376" s="894">
        <v>30</v>
      </c>
      <c r="AH376" s="899"/>
    </row>
    <row r="377" spans="1:34">
      <c r="A377" s="1114">
        <v>4</v>
      </c>
      <c r="B377" s="908" t="s">
        <v>1609</v>
      </c>
      <c r="C377" s="1127">
        <v>42156</v>
      </c>
      <c r="D377" s="921" t="s">
        <v>1620</v>
      </c>
      <c r="E377" s="900"/>
      <c r="F377" s="900"/>
      <c r="G377" s="900"/>
      <c r="H377" s="900"/>
      <c r="I377" s="912"/>
      <c r="J377" s="912"/>
      <c r="K377" s="912"/>
      <c r="L377" s="912"/>
      <c r="M377" s="912"/>
      <c r="N377" s="912"/>
      <c r="O377" s="912"/>
      <c r="P377" s="912"/>
      <c r="Q377" s="912"/>
      <c r="R377" s="912"/>
      <c r="S377" s="912"/>
      <c r="T377" s="913"/>
      <c r="U377" s="912"/>
      <c r="V377" s="900"/>
      <c r="W377" s="912"/>
      <c r="X377" s="912"/>
      <c r="Y377" s="912"/>
      <c r="Z377" s="899"/>
      <c r="AA377" s="899"/>
      <c r="AB377" s="899"/>
      <c r="AC377" s="899"/>
      <c r="AD377" s="899"/>
      <c r="AE377" s="899"/>
      <c r="AF377" s="899"/>
      <c r="AG377" s="899"/>
      <c r="AH377" s="899"/>
    </row>
    <row r="378" spans="1:34">
      <c r="A378" s="1115"/>
      <c r="B378" s="908" t="s">
        <v>1622</v>
      </c>
      <c r="C378" s="1128"/>
      <c r="D378" s="900"/>
      <c r="E378" s="921" t="s">
        <v>1620</v>
      </c>
      <c r="F378" s="900"/>
      <c r="G378" s="900"/>
      <c r="H378" s="900"/>
      <c r="I378" s="912"/>
      <c r="J378" s="912"/>
      <c r="K378" s="912"/>
      <c r="L378" s="912"/>
      <c r="M378" s="912"/>
      <c r="N378" s="912"/>
      <c r="O378" s="912"/>
      <c r="P378" s="912"/>
      <c r="Q378" s="912"/>
      <c r="R378" s="912"/>
      <c r="S378" s="912"/>
      <c r="T378" s="913"/>
      <c r="U378" s="912"/>
      <c r="V378" s="900"/>
      <c r="W378" s="912"/>
      <c r="X378" s="912"/>
      <c r="Y378" s="912"/>
      <c r="Z378" s="899"/>
      <c r="AA378" s="899"/>
      <c r="AB378" s="899"/>
      <c r="AC378" s="899"/>
      <c r="AD378" s="899"/>
      <c r="AE378" s="899"/>
      <c r="AF378" s="899"/>
      <c r="AG378" s="899"/>
      <c r="AH378" s="899"/>
    </row>
    <row r="379" spans="1:34">
      <c r="A379" s="1115"/>
      <c r="B379" s="908" t="s">
        <v>1623</v>
      </c>
      <c r="C379" s="1128"/>
      <c r="D379" s="900"/>
      <c r="E379" s="900"/>
      <c r="F379" s="900"/>
      <c r="G379" s="921" t="s">
        <v>1620</v>
      </c>
      <c r="H379" s="900"/>
      <c r="I379" s="900"/>
      <c r="J379" s="900"/>
      <c r="K379" s="912"/>
      <c r="L379" s="912"/>
      <c r="M379" s="912"/>
      <c r="N379" s="912"/>
      <c r="O379" s="912"/>
      <c r="P379" s="912"/>
      <c r="Q379" s="912"/>
      <c r="R379" s="912"/>
      <c r="S379" s="912"/>
      <c r="T379" s="913"/>
      <c r="U379" s="912"/>
      <c r="V379" s="900"/>
      <c r="W379" s="912"/>
      <c r="X379" s="912"/>
      <c r="Y379" s="912"/>
      <c r="Z379" s="899"/>
      <c r="AA379" s="899"/>
      <c r="AB379" s="899"/>
      <c r="AC379" s="899"/>
      <c r="AD379" s="899"/>
      <c r="AE379" s="899"/>
      <c r="AF379" s="899"/>
      <c r="AG379" s="899"/>
      <c r="AH379" s="899"/>
    </row>
    <row r="380" spans="1:34">
      <c r="A380" s="1115"/>
      <c r="B380" s="908" t="s">
        <v>1624</v>
      </c>
      <c r="C380" s="1128"/>
      <c r="D380" s="900"/>
      <c r="E380" s="900"/>
      <c r="F380" s="900"/>
      <c r="G380" s="912"/>
      <c r="H380" s="900"/>
      <c r="I380" s="900"/>
      <c r="J380" s="921" t="s">
        <v>1620</v>
      </c>
      <c r="K380" s="912"/>
      <c r="L380" s="912"/>
      <c r="M380" s="912"/>
      <c r="N380" s="912"/>
      <c r="O380" s="912"/>
      <c r="P380" s="912"/>
      <c r="Q380" s="912"/>
      <c r="R380" s="912"/>
      <c r="S380" s="912"/>
      <c r="T380" s="913"/>
      <c r="U380" s="912"/>
      <c r="V380" s="900"/>
      <c r="W380" s="912"/>
      <c r="X380" s="912"/>
      <c r="Y380" s="912"/>
      <c r="Z380" s="899"/>
      <c r="AA380" s="899"/>
      <c r="AB380" s="899"/>
      <c r="AC380" s="899"/>
      <c r="AD380" s="899"/>
      <c r="AE380" s="899"/>
      <c r="AF380" s="899"/>
      <c r="AG380" s="899"/>
      <c r="AH380" s="899"/>
    </row>
    <row r="381" spans="1:34">
      <c r="A381" s="1115"/>
      <c r="B381" s="908" t="s">
        <v>1625</v>
      </c>
      <c r="C381" s="1128"/>
      <c r="D381" s="912"/>
      <c r="E381" s="912"/>
      <c r="F381" s="912"/>
      <c r="G381" s="912"/>
      <c r="H381" s="900"/>
      <c r="I381" s="900"/>
      <c r="J381" s="900"/>
      <c r="K381" s="921" t="s">
        <v>1620</v>
      </c>
      <c r="L381" s="912"/>
      <c r="M381" s="912"/>
      <c r="N381" s="912"/>
      <c r="O381" s="912"/>
      <c r="P381" s="912"/>
      <c r="Q381" s="912"/>
      <c r="R381" s="912"/>
      <c r="S381" s="912"/>
      <c r="T381" s="913"/>
      <c r="U381" s="912"/>
      <c r="V381" s="900"/>
      <c r="W381" s="912"/>
      <c r="X381" s="912"/>
      <c r="Y381" s="912"/>
      <c r="Z381" s="899"/>
      <c r="AA381" s="899"/>
      <c r="AB381" s="899"/>
      <c r="AC381" s="899"/>
      <c r="AD381" s="899"/>
      <c r="AE381" s="899"/>
      <c r="AF381" s="899"/>
      <c r="AG381" s="899"/>
      <c r="AH381" s="899"/>
    </row>
    <row r="382" spans="1:34">
      <c r="A382" s="1115"/>
      <c r="B382" s="908" t="s">
        <v>1626</v>
      </c>
      <c r="C382" s="1128"/>
      <c r="D382" s="912"/>
      <c r="E382" s="912"/>
      <c r="F382" s="912"/>
      <c r="G382" s="912"/>
      <c r="H382" s="912"/>
      <c r="I382" s="912"/>
      <c r="J382" s="912"/>
      <c r="K382" s="912"/>
      <c r="L382" s="921" t="s">
        <v>1620</v>
      </c>
      <c r="M382" s="900"/>
      <c r="N382" s="900"/>
      <c r="O382" s="900"/>
      <c r="P382" s="912"/>
      <c r="Q382" s="912"/>
      <c r="R382" s="912"/>
      <c r="S382" s="912"/>
      <c r="T382" s="913"/>
      <c r="U382" s="912"/>
      <c r="V382" s="900"/>
      <c r="W382" s="912"/>
      <c r="X382" s="912"/>
      <c r="Y382" s="912"/>
      <c r="Z382" s="899"/>
      <c r="AA382" s="899"/>
      <c r="AB382" s="899"/>
      <c r="AC382" s="899"/>
      <c r="AD382" s="899"/>
      <c r="AE382" s="899"/>
      <c r="AF382" s="899"/>
      <c r="AG382" s="899"/>
      <c r="AH382" s="899"/>
    </row>
    <row r="383" spans="1:34">
      <c r="A383" s="1115"/>
      <c r="B383" s="908" t="s">
        <v>1627</v>
      </c>
      <c r="C383" s="1128"/>
      <c r="D383" s="912"/>
      <c r="E383" s="912"/>
      <c r="F383" s="912"/>
      <c r="G383" s="912"/>
      <c r="H383" s="912"/>
      <c r="I383" s="912"/>
      <c r="J383" s="912"/>
      <c r="K383" s="900"/>
      <c r="L383" s="912"/>
      <c r="M383" s="921" t="s">
        <v>1620</v>
      </c>
      <c r="N383" s="900"/>
      <c r="O383" s="900"/>
      <c r="P383" s="912"/>
      <c r="Q383" s="912"/>
      <c r="R383" s="912"/>
      <c r="S383" s="912"/>
      <c r="T383" s="913"/>
      <c r="U383" s="912"/>
      <c r="V383" s="900"/>
      <c r="W383" s="912"/>
      <c r="X383" s="912"/>
      <c r="Y383" s="912"/>
      <c r="Z383" s="899"/>
      <c r="AA383" s="899"/>
      <c r="AB383" s="899"/>
      <c r="AC383" s="899"/>
      <c r="AD383" s="899"/>
      <c r="AE383" s="899"/>
      <c r="AF383" s="899"/>
      <c r="AG383" s="899"/>
      <c r="AH383" s="899"/>
    </row>
    <row r="384" spans="1:34">
      <c r="A384" s="1115"/>
      <c r="B384" s="908" t="s">
        <v>1628</v>
      </c>
      <c r="C384" s="1128"/>
      <c r="D384" s="912"/>
      <c r="E384" s="912"/>
      <c r="F384" s="912"/>
      <c r="G384" s="912"/>
      <c r="H384" s="912"/>
      <c r="I384" s="912"/>
      <c r="J384" s="912"/>
      <c r="K384" s="900"/>
      <c r="L384" s="900"/>
      <c r="M384" s="912"/>
      <c r="N384" s="921" t="s">
        <v>1620</v>
      </c>
      <c r="O384" s="900"/>
      <c r="P384" s="900"/>
      <c r="Q384" s="900"/>
      <c r="R384" s="900"/>
      <c r="S384" s="900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912"/>
      <c r="AF384" s="912"/>
      <c r="AG384" s="912"/>
      <c r="AH384" s="899"/>
    </row>
    <row r="385" spans="1:34">
      <c r="A385" s="1115"/>
      <c r="B385" s="908" t="s">
        <v>1629</v>
      </c>
      <c r="C385" s="1128"/>
      <c r="D385" s="912"/>
      <c r="E385" s="912"/>
      <c r="F385" s="912"/>
      <c r="G385" s="912"/>
      <c r="H385" s="912"/>
      <c r="I385" s="912"/>
      <c r="J385" s="912"/>
      <c r="K385" s="900"/>
      <c r="L385" s="900"/>
      <c r="M385" s="900"/>
      <c r="N385" s="912"/>
      <c r="O385" s="900"/>
      <c r="P385" s="900"/>
      <c r="Q385" s="921" t="s">
        <v>1620</v>
      </c>
      <c r="R385" s="900"/>
      <c r="S385" s="912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912"/>
      <c r="AF385" s="912"/>
      <c r="AG385" s="912"/>
      <c r="AH385" s="899"/>
    </row>
    <row r="386" spans="1:34">
      <c r="A386" s="1116"/>
      <c r="B386" s="908" t="s">
        <v>1630</v>
      </c>
      <c r="C386" s="1129"/>
      <c r="D386" s="912"/>
      <c r="E386" s="912"/>
      <c r="F386" s="912"/>
      <c r="G386" s="912"/>
      <c r="H386" s="912"/>
      <c r="I386" s="912"/>
      <c r="J386" s="912"/>
      <c r="K386" s="912"/>
      <c r="L386" s="912"/>
      <c r="M386" s="912"/>
      <c r="N386" s="912"/>
      <c r="O386" s="900"/>
      <c r="P386" s="900"/>
      <c r="Q386" s="912"/>
      <c r="R386" s="921" t="s">
        <v>1620</v>
      </c>
      <c r="S386" s="900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912"/>
      <c r="AF386" s="912"/>
      <c r="AG386" s="912"/>
      <c r="AH386" s="899"/>
    </row>
    <row r="387" spans="1:34" ht="4.5" customHeight="1">
      <c r="A387" s="903"/>
      <c r="B387" s="904"/>
      <c r="C387" s="905"/>
      <c r="D387" s="661"/>
      <c r="E387" s="661"/>
      <c r="F387" s="906"/>
      <c r="G387" s="661"/>
      <c r="H387" s="661"/>
      <c r="I387" s="661"/>
      <c r="J387" s="661"/>
      <c r="K387" s="661"/>
      <c r="L387" s="661"/>
      <c r="M387" s="661"/>
      <c r="N387" s="661"/>
      <c r="O387" s="661"/>
      <c r="P387" s="661"/>
      <c r="Q387" s="661"/>
      <c r="R387" s="661"/>
      <c r="S387" s="661"/>
      <c r="T387" s="661"/>
      <c r="U387" s="661"/>
      <c r="V387" s="661"/>
      <c r="W387" s="661"/>
      <c r="X387" s="661"/>
      <c r="Y387" s="661"/>
      <c r="Z387" s="661"/>
      <c r="AA387" s="661"/>
      <c r="AB387" s="661"/>
      <c r="AC387" s="661"/>
      <c r="AD387" s="661"/>
      <c r="AE387" s="661"/>
      <c r="AF387" s="661"/>
      <c r="AG387" s="661"/>
      <c r="AH387" s="661"/>
    </row>
    <row r="388" spans="1:34" ht="12" customHeight="1">
      <c r="B388" s="1286" t="s">
        <v>1678</v>
      </c>
      <c r="C388" s="1286"/>
      <c r="D388" s="1286"/>
      <c r="E388" s="1286"/>
      <c r="F388" s="1286"/>
      <c r="G388" s="1286"/>
      <c r="H388" s="1286"/>
      <c r="I388" s="1286"/>
      <c r="J388" s="1286"/>
      <c r="K388" s="1286"/>
      <c r="L388" s="1286"/>
      <c r="M388" s="1286"/>
      <c r="N388" s="1286"/>
      <c r="O388" s="1286"/>
      <c r="P388" s="1286"/>
      <c r="Q388" s="1286"/>
      <c r="R388" s="1286"/>
      <c r="S388" s="1286"/>
      <c r="T388" s="1286"/>
      <c r="U388" s="1286"/>
      <c r="V388" s="1286"/>
      <c r="W388" s="1286"/>
      <c r="X388" s="1286"/>
      <c r="Y388" s="1286"/>
      <c r="Z388" s="1286"/>
      <c r="AA388" s="1286"/>
      <c r="AB388" s="1286"/>
      <c r="AC388" s="1286"/>
      <c r="AD388" s="1286"/>
      <c r="AE388" s="1286"/>
      <c r="AF388" s="1286"/>
      <c r="AG388" s="1286"/>
      <c r="AH388" s="1286"/>
    </row>
  </sheetData>
  <mergeCells count="137">
    <mergeCell ref="A375:A376"/>
    <mergeCell ref="B375:B376"/>
    <mergeCell ref="C375:C376"/>
    <mergeCell ref="C377:C386"/>
    <mergeCell ref="A377:A386"/>
    <mergeCell ref="A365:A374"/>
    <mergeCell ref="C365:C374"/>
    <mergeCell ref="B388:AH388"/>
    <mergeCell ref="A6:D6"/>
    <mergeCell ref="B8:B10"/>
    <mergeCell ref="A8:A10"/>
    <mergeCell ref="D8:AH8"/>
    <mergeCell ref="B336:AH336"/>
    <mergeCell ref="A307:AH307"/>
    <mergeCell ref="A308:AH308"/>
    <mergeCell ref="A355:AH355"/>
    <mergeCell ref="A362:A364"/>
    <mergeCell ref="B260:B262"/>
    <mergeCell ref="A283:A298"/>
    <mergeCell ref="C283:C300"/>
    <mergeCell ref="B362:B364"/>
    <mergeCell ref="D362:AH362"/>
    <mergeCell ref="C363:C364"/>
    <mergeCell ref="A359:AH359"/>
    <mergeCell ref="A356:AH356"/>
    <mergeCell ref="A357:AH357"/>
    <mergeCell ref="A358:AH358"/>
    <mergeCell ref="A255:AH255"/>
    <mergeCell ref="A256:AH256"/>
    <mergeCell ref="A257:AH257"/>
    <mergeCell ref="D260:AH260"/>
    <mergeCell ref="C261:C262"/>
    <mergeCell ref="A326:A335"/>
    <mergeCell ref="C326:C335"/>
    <mergeCell ref="A311:A313"/>
    <mergeCell ref="B311:B313"/>
    <mergeCell ref="D311:AH311"/>
    <mergeCell ref="D209:AH209"/>
    <mergeCell ref="C210:C211"/>
    <mergeCell ref="A230:A231"/>
    <mergeCell ref="B230:B231"/>
    <mergeCell ref="C230:C231"/>
    <mergeCell ref="A232:A247"/>
    <mergeCell ref="A1:AH1"/>
    <mergeCell ref="A2:AH2"/>
    <mergeCell ref="A3:AH3"/>
    <mergeCell ref="A4:AH4"/>
    <mergeCell ref="A5:AH5"/>
    <mergeCell ref="C9:C10"/>
    <mergeCell ref="A28:A29"/>
    <mergeCell ref="B28:B29"/>
    <mergeCell ref="C28:C29"/>
    <mergeCell ref="C30:C46"/>
    <mergeCell ref="C11:C27"/>
    <mergeCell ref="A11:A27"/>
    <mergeCell ref="B47:AH47"/>
    <mergeCell ref="A50:AH50"/>
    <mergeCell ref="A51:AH51"/>
    <mergeCell ref="A52:AH52"/>
    <mergeCell ref="A53:AH53"/>
    <mergeCell ref="A54:AH54"/>
    <mergeCell ref="A57:A59"/>
    <mergeCell ref="B57:B59"/>
    <mergeCell ref="D57:AH57"/>
    <mergeCell ref="C58:C59"/>
    <mergeCell ref="A60:A75"/>
    <mergeCell ref="C60:C75"/>
    <mergeCell ref="A77:A78"/>
    <mergeCell ref="B77:B78"/>
    <mergeCell ref="C77:C78"/>
    <mergeCell ref="A79:A94"/>
    <mergeCell ref="C79:C94"/>
    <mergeCell ref="B96:AH96"/>
    <mergeCell ref="A101:AH101"/>
    <mergeCell ref="A102:AH102"/>
    <mergeCell ref="A103:AH103"/>
    <mergeCell ref="A104:AH104"/>
    <mergeCell ref="A105:AH105"/>
    <mergeCell ref="A108:A110"/>
    <mergeCell ref="B108:B110"/>
    <mergeCell ref="D108:AH108"/>
    <mergeCell ref="C109:C110"/>
    <mergeCell ref="A111:A120"/>
    <mergeCell ref="C111:C120"/>
    <mergeCell ref="A121:A122"/>
    <mergeCell ref="B121:B122"/>
    <mergeCell ref="C121:C122"/>
    <mergeCell ref="A123:A132"/>
    <mergeCell ref="C123:C132"/>
    <mergeCell ref="B171:B172"/>
    <mergeCell ref="C171:C172"/>
    <mergeCell ref="B133:AH133"/>
    <mergeCell ref="A151:AH151"/>
    <mergeCell ref="A152:AH152"/>
    <mergeCell ref="A153:AH153"/>
    <mergeCell ref="A154:AH154"/>
    <mergeCell ref="A155:AH155"/>
    <mergeCell ref="A158:A160"/>
    <mergeCell ref="B158:B160"/>
    <mergeCell ref="A202:AH202"/>
    <mergeCell ref="A203:AH203"/>
    <mergeCell ref="A204:AH204"/>
    <mergeCell ref="D158:AH158"/>
    <mergeCell ref="C159:C160"/>
    <mergeCell ref="A161:A170"/>
    <mergeCell ref="C161:C170"/>
    <mergeCell ref="A171:A172"/>
    <mergeCell ref="B209:B211"/>
    <mergeCell ref="A263:A280"/>
    <mergeCell ref="C263:C280"/>
    <mergeCell ref="A281:A282"/>
    <mergeCell ref="B281:B282"/>
    <mergeCell ref="C281:C282"/>
    <mergeCell ref="A260:A262"/>
    <mergeCell ref="B250:AH250"/>
    <mergeCell ref="A253:AH253"/>
    <mergeCell ref="A254:AH254"/>
    <mergeCell ref="A306:AH306"/>
    <mergeCell ref="A173:A182"/>
    <mergeCell ref="C173:C182"/>
    <mergeCell ref="A212:A229"/>
    <mergeCell ref="C212:C229"/>
    <mergeCell ref="C232:C249"/>
    <mergeCell ref="B183:AH183"/>
    <mergeCell ref="A205:AH205"/>
    <mergeCell ref="A206:AH206"/>
    <mergeCell ref="A209:A211"/>
    <mergeCell ref="A30:A46"/>
    <mergeCell ref="B301:AH301"/>
    <mergeCell ref="A314:A323"/>
    <mergeCell ref="C314:C323"/>
    <mergeCell ref="A324:A325"/>
    <mergeCell ref="B324:B325"/>
    <mergeCell ref="C324:C325"/>
    <mergeCell ref="C312:C313"/>
    <mergeCell ref="A304:AH304"/>
    <mergeCell ref="A305:AH305"/>
  </mergeCells>
  <printOptions horizontalCentered="1"/>
  <pageMargins left="0.45" right="0.4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AL417"/>
  <sheetViews>
    <sheetView view="pageBreakPreview" topLeftCell="A366" zoomScale="90" zoomScaleSheetLayoutView="90" workbookViewId="0">
      <selection activeCell="G381" sqref="G381"/>
    </sheetView>
  </sheetViews>
  <sheetFormatPr defaultRowHeight="12.75"/>
  <cols>
    <col min="1" max="1" width="6" customWidth="1"/>
    <col min="2" max="2" width="12.85546875" customWidth="1"/>
    <col min="3" max="3" width="11" customWidth="1"/>
    <col min="4" max="4" width="5" customWidth="1"/>
    <col min="5" max="5" width="4.42578125" customWidth="1"/>
    <col min="6" max="7" width="4.7109375" customWidth="1"/>
    <col min="8" max="9" width="5" customWidth="1"/>
    <col min="10" max="11" width="5.140625" customWidth="1"/>
    <col min="12" max="12" width="5" customWidth="1"/>
    <col min="13" max="13" width="4.85546875" customWidth="1"/>
    <col min="14" max="14" width="5.42578125" customWidth="1"/>
    <col min="15" max="15" width="5.140625" customWidth="1"/>
    <col min="16" max="16" width="4.85546875" customWidth="1"/>
    <col min="17" max="17" width="4.5703125" customWidth="1"/>
    <col min="18" max="19" width="5" customWidth="1"/>
    <col min="20" max="20" width="5.140625" customWidth="1"/>
    <col min="21" max="21" width="5.28515625" customWidth="1"/>
    <col min="22" max="22" width="5" customWidth="1"/>
    <col min="23" max="23" width="4.85546875" customWidth="1"/>
    <col min="24" max="24" width="4.5703125" customWidth="1"/>
    <col min="25" max="25" width="4.85546875" customWidth="1"/>
    <col min="26" max="26" width="4.7109375" customWidth="1"/>
    <col min="27" max="27" width="5" customWidth="1"/>
    <col min="28" max="28" width="5.140625" customWidth="1"/>
    <col min="29" max="29" width="4.28515625" customWidth="1"/>
    <col min="30" max="31" width="4.42578125" customWidth="1"/>
    <col min="32" max="32" width="4.7109375" customWidth="1"/>
    <col min="33" max="33" width="5.140625" customWidth="1"/>
    <col min="34" max="34" width="4.7109375" customWidth="1"/>
  </cols>
  <sheetData>
    <row r="1" spans="1:38" ht="18">
      <c r="A1" s="1118" t="s">
        <v>3</v>
      </c>
      <c r="B1" s="1118"/>
      <c r="C1" s="1118"/>
      <c r="D1" s="1118"/>
      <c r="E1" s="1118"/>
      <c r="F1" s="1118"/>
      <c r="G1" s="1118"/>
      <c r="H1" s="1118"/>
      <c r="I1" s="1118"/>
      <c r="J1" s="1118"/>
      <c r="K1" s="1118"/>
      <c r="L1" s="1118"/>
      <c r="M1" s="1118"/>
      <c r="N1" s="1118"/>
      <c r="O1" s="1118"/>
      <c r="P1" s="1118"/>
      <c r="Q1" s="1118"/>
      <c r="R1" s="1118"/>
      <c r="S1" s="1118"/>
      <c r="T1" s="1118"/>
      <c r="U1" s="1118"/>
      <c r="V1" s="1118"/>
      <c r="W1" s="1118"/>
      <c r="X1" s="1118"/>
      <c r="Y1" s="1118"/>
      <c r="Z1" s="1118"/>
      <c r="AA1" s="1118"/>
      <c r="AB1" s="1118"/>
      <c r="AC1" s="1118"/>
      <c r="AD1" s="1118"/>
      <c r="AE1" s="1118"/>
      <c r="AF1" s="1118"/>
      <c r="AG1" s="1118"/>
      <c r="AH1" s="1118"/>
    </row>
    <row r="2" spans="1:38" ht="18">
      <c r="A2" s="1118" t="s">
        <v>1586</v>
      </c>
      <c r="B2" s="1118"/>
      <c r="C2" s="1118"/>
      <c r="D2" s="1118"/>
      <c r="E2" s="1118"/>
      <c r="F2" s="1118"/>
      <c r="G2" s="1118"/>
      <c r="H2" s="1118"/>
      <c r="I2" s="1118"/>
      <c r="J2" s="1118"/>
      <c r="K2" s="1118"/>
      <c r="L2" s="1118"/>
      <c r="M2" s="1118"/>
      <c r="N2" s="1118"/>
      <c r="O2" s="1118"/>
      <c r="P2" s="1118"/>
      <c r="Q2" s="1118"/>
      <c r="R2" s="1118"/>
      <c r="S2" s="1118"/>
      <c r="T2" s="1118"/>
      <c r="U2" s="1118"/>
      <c r="V2" s="1118"/>
      <c r="W2" s="1118"/>
      <c r="X2" s="1118"/>
      <c r="Y2" s="1118"/>
      <c r="Z2" s="1118"/>
      <c r="AA2" s="1118"/>
      <c r="AB2" s="1118"/>
      <c r="AC2" s="1118"/>
      <c r="AD2" s="1118"/>
      <c r="AE2" s="1118"/>
      <c r="AF2" s="1118"/>
      <c r="AG2" s="1118"/>
      <c r="AH2" s="1118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8">
      <c r="A6" s="928" t="s">
        <v>1608</v>
      </c>
      <c r="B6" s="910"/>
      <c r="C6" s="910"/>
      <c r="D6" s="910"/>
      <c r="E6" s="910"/>
      <c r="F6" s="910"/>
      <c r="G6" s="910"/>
      <c r="H6" s="910"/>
      <c r="I6" s="910"/>
      <c r="J6" s="910"/>
      <c r="K6" s="910"/>
      <c r="L6" s="910"/>
      <c r="M6" s="910"/>
      <c r="N6" s="910"/>
      <c r="O6" s="910"/>
      <c r="P6" s="910"/>
      <c r="Q6" s="910"/>
      <c r="R6" s="910"/>
      <c r="S6" s="910"/>
      <c r="T6" s="910"/>
      <c r="U6" s="910"/>
      <c r="V6" s="910"/>
      <c r="W6" s="910"/>
      <c r="X6" s="910"/>
      <c r="Y6" s="910"/>
      <c r="Z6" s="910"/>
      <c r="AA6" s="910"/>
      <c r="AB6" s="910"/>
      <c r="AC6" s="910"/>
      <c r="AD6" s="910"/>
      <c r="AE6" s="910"/>
      <c r="AF6" s="910"/>
      <c r="AG6" s="910"/>
      <c r="AH6" s="910"/>
    </row>
    <row r="7" spans="1:38" s="966" customFormat="1" ht="18">
      <c r="A7" s="967" t="s">
        <v>1669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 ht="18">
      <c r="A8" s="1287" t="s">
        <v>129</v>
      </c>
      <c r="B8" s="1287" t="s">
        <v>1610</v>
      </c>
      <c r="C8" s="943" t="s">
        <v>1618</v>
      </c>
      <c r="D8" s="1292"/>
      <c r="E8" s="1293"/>
      <c r="F8" s="1293"/>
      <c r="G8" s="1293"/>
      <c r="H8" s="1293"/>
      <c r="I8" s="1293"/>
      <c r="J8" s="1293"/>
      <c r="K8" s="1293"/>
      <c r="L8" s="1293"/>
      <c r="M8" s="1293"/>
      <c r="N8" s="1293"/>
      <c r="O8" s="1293"/>
      <c r="P8" s="1293"/>
      <c r="Q8" s="1293"/>
      <c r="R8" s="1293"/>
      <c r="S8" s="1293"/>
      <c r="T8" s="1293"/>
      <c r="U8" s="1293"/>
      <c r="V8" s="1293"/>
      <c r="W8" s="1293"/>
      <c r="X8" s="1293"/>
      <c r="Y8" s="1293"/>
      <c r="Z8" s="1293"/>
      <c r="AA8" s="1293"/>
      <c r="AB8" s="1293"/>
      <c r="AC8" s="1293"/>
      <c r="AD8" s="1293"/>
      <c r="AE8" s="1293"/>
      <c r="AF8" s="1293"/>
      <c r="AG8" s="1293"/>
      <c r="AH8" s="1294"/>
    </row>
    <row r="9" spans="1:38" ht="15" customHeight="1">
      <c r="A9" s="1288"/>
      <c r="B9" s="1288"/>
      <c r="C9" s="1291">
        <v>42064</v>
      </c>
      <c r="D9" s="895" t="s">
        <v>1611</v>
      </c>
      <c r="E9" s="894" t="s">
        <v>1612</v>
      </c>
      <c r="F9" s="894" t="s">
        <v>1613</v>
      </c>
      <c r="G9" s="894" t="s">
        <v>1614</v>
      </c>
      <c r="H9" s="894" t="s">
        <v>1615</v>
      </c>
      <c r="I9" s="954" t="s">
        <v>1616</v>
      </c>
      <c r="J9" s="954" t="s">
        <v>1617</v>
      </c>
      <c r="K9" s="894" t="s">
        <v>1611</v>
      </c>
      <c r="L9" s="894" t="s">
        <v>1612</v>
      </c>
      <c r="M9" s="894" t="s">
        <v>1613</v>
      </c>
      <c r="N9" s="894" t="s">
        <v>1614</v>
      </c>
      <c r="O9" s="894" t="s">
        <v>1615</v>
      </c>
      <c r="P9" s="954" t="s">
        <v>1616</v>
      </c>
      <c r="Q9" s="954" t="s">
        <v>1617</v>
      </c>
      <c r="R9" s="894" t="s">
        <v>1611</v>
      </c>
      <c r="S9" s="894" t="s">
        <v>1612</v>
      </c>
      <c r="T9" s="954" t="s">
        <v>1613</v>
      </c>
      <c r="U9" s="894" t="s">
        <v>1614</v>
      </c>
      <c r="V9" s="894" t="s">
        <v>1615</v>
      </c>
      <c r="W9" s="954" t="s">
        <v>1616</v>
      </c>
      <c r="X9" s="954" t="s">
        <v>1617</v>
      </c>
      <c r="Y9" s="894" t="s">
        <v>1611</v>
      </c>
      <c r="Z9" s="894" t="s">
        <v>1612</v>
      </c>
      <c r="AA9" s="894" t="s">
        <v>1613</v>
      </c>
      <c r="AB9" s="894" t="s">
        <v>1614</v>
      </c>
      <c r="AC9" s="954" t="s">
        <v>1615</v>
      </c>
      <c r="AD9" s="954" t="s">
        <v>1616</v>
      </c>
      <c r="AE9" s="954" t="s">
        <v>1617</v>
      </c>
      <c r="AF9" s="894" t="s">
        <v>1611</v>
      </c>
      <c r="AG9" s="894" t="s">
        <v>1612</v>
      </c>
      <c r="AH9" s="894" t="s">
        <v>1613</v>
      </c>
      <c r="AI9" s="893"/>
      <c r="AJ9" s="893"/>
      <c r="AK9" s="893"/>
      <c r="AL9" s="893"/>
    </row>
    <row r="10" spans="1:38" ht="15" customHeight="1">
      <c r="A10" s="1289"/>
      <c r="B10" s="1289"/>
      <c r="C10" s="1291"/>
      <c r="D10" s="895">
        <v>1</v>
      </c>
      <c r="E10" s="894">
        <v>2</v>
      </c>
      <c r="F10" s="894">
        <v>3</v>
      </c>
      <c r="G10" s="894">
        <v>4</v>
      </c>
      <c r="H10" s="894">
        <v>5</v>
      </c>
      <c r="I10" s="954">
        <v>6</v>
      </c>
      <c r="J10" s="954">
        <v>7</v>
      </c>
      <c r="K10" s="894">
        <v>8</v>
      </c>
      <c r="L10" s="894">
        <v>9</v>
      </c>
      <c r="M10" s="894">
        <v>10</v>
      </c>
      <c r="N10" s="894">
        <v>11</v>
      </c>
      <c r="O10" s="894">
        <v>12</v>
      </c>
      <c r="P10" s="954">
        <v>13</v>
      </c>
      <c r="Q10" s="954">
        <v>14</v>
      </c>
      <c r="R10" s="894">
        <v>15</v>
      </c>
      <c r="S10" s="894">
        <v>16</v>
      </c>
      <c r="T10" s="954">
        <v>17</v>
      </c>
      <c r="U10" s="894">
        <v>18</v>
      </c>
      <c r="V10" s="894">
        <v>19</v>
      </c>
      <c r="W10" s="954">
        <v>20</v>
      </c>
      <c r="X10" s="954">
        <v>21</v>
      </c>
      <c r="Y10" s="894">
        <v>22</v>
      </c>
      <c r="Z10" s="894">
        <v>23</v>
      </c>
      <c r="AA10" s="894">
        <v>24</v>
      </c>
      <c r="AB10" s="894">
        <v>25</v>
      </c>
      <c r="AC10" s="954">
        <v>26</v>
      </c>
      <c r="AD10" s="954">
        <v>27</v>
      </c>
      <c r="AE10" s="954">
        <v>28</v>
      </c>
      <c r="AF10" s="894">
        <v>29</v>
      </c>
      <c r="AG10" s="894">
        <v>30</v>
      </c>
      <c r="AH10" s="894">
        <v>31</v>
      </c>
      <c r="AI10" s="893"/>
      <c r="AJ10" s="893"/>
      <c r="AK10" s="893"/>
      <c r="AL10" s="893"/>
    </row>
    <row r="11" spans="1:38">
      <c r="A11" s="1114">
        <v>1</v>
      </c>
      <c r="B11" s="908" t="s">
        <v>1609</v>
      </c>
      <c r="C11" s="1127">
        <v>42064</v>
      </c>
      <c r="D11" s="898"/>
      <c r="E11" s="898"/>
      <c r="F11" s="900"/>
      <c r="G11" s="900"/>
      <c r="H11" s="911" t="s">
        <v>1641</v>
      </c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08" t="s">
        <v>1622</v>
      </c>
      <c r="C12" s="1128"/>
      <c r="D12" s="898"/>
      <c r="E12" s="898"/>
      <c r="F12" s="900"/>
      <c r="G12" s="900"/>
      <c r="H12" s="900"/>
      <c r="I12" s="900"/>
      <c r="J12" s="900"/>
      <c r="K12" s="911" t="s">
        <v>1641</v>
      </c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08" t="s">
        <v>1623</v>
      </c>
      <c r="C13" s="1128"/>
      <c r="D13" s="898"/>
      <c r="E13" s="898"/>
      <c r="F13" s="900"/>
      <c r="G13" s="900"/>
      <c r="H13" s="900"/>
      <c r="I13" s="900"/>
      <c r="J13" s="900"/>
      <c r="K13" s="900"/>
      <c r="L13" s="911" t="s">
        <v>1641</v>
      </c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898"/>
      <c r="E14" s="898"/>
      <c r="F14" s="900"/>
      <c r="G14" s="900"/>
      <c r="H14" s="900"/>
      <c r="I14" s="900"/>
      <c r="J14" s="900"/>
      <c r="K14" s="900"/>
      <c r="L14" s="900"/>
      <c r="M14" s="911" t="s">
        <v>1641</v>
      </c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07"/>
      <c r="E15" s="898"/>
      <c r="F15" s="900"/>
      <c r="G15" s="900"/>
      <c r="H15" s="900"/>
      <c r="I15" s="900"/>
      <c r="J15" s="900"/>
      <c r="K15" s="900"/>
      <c r="L15" s="900"/>
      <c r="M15" s="900"/>
      <c r="N15" s="911" t="s">
        <v>1641</v>
      </c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07"/>
      <c r="E16" s="898"/>
      <c r="F16" s="900"/>
      <c r="G16" s="900"/>
      <c r="H16" s="900"/>
      <c r="I16" s="900"/>
      <c r="J16" s="900"/>
      <c r="K16" s="900"/>
      <c r="L16" s="900"/>
      <c r="M16" s="900"/>
      <c r="N16" s="900"/>
      <c r="O16" s="911" t="s">
        <v>1641</v>
      </c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08" t="s">
        <v>1627</v>
      </c>
      <c r="C17" s="1128"/>
      <c r="D17" s="899"/>
      <c r="E17" s="899"/>
      <c r="F17" s="912"/>
      <c r="G17" s="912"/>
      <c r="H17" s="912"/>
      <c r="I17" s="912"/>
      <c r="J17" s="912"/>
      <c r="K17" s="900"/>
      <c r="L17" s="900"/>
      <c r="M17" s="900"/>
      <c r="N17" s="900"/>
      <c r="O17" s="912"/>
      <c r="P17" s="912"/>
      <c r="Q17" s="912"/>
      <c r="R17" s="911" t="s">
        <v>1641</v>
      </c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12"/>
      <c r="Q18" s="900"/>
      <c r="R18" s="900"/>
      <c r="S18" s="911" t="s">
        <v>1641</v>
      </c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899"/>
      <c r="E19" s="899"/>
      <c r="F19" s="912"/>
      <c r="G19" s="912"/>
      <c r="H19" s="912"/>
      <c r="I19" s="912"/>
      <c r="J19" s="912"/>
      <c r="K19" s="900"/>
      <c r="L19" s="900"/>
      <c r="M19" s="900"/>
      <c r="N19" s="900"/>
      <c r="O19" s="900"/>
      <c r="P19" s="912"/>
      <c r="Q19" s="900"/>
      <c r="R19" s="912"/>
      <c r="S19" s="912"/>
      <c r="T19" s="912"/>
      <c r="U19" s="911" t="s">
        <v>1641</v>
      </c>
      <c r="V19" s="912"/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899"/>
      <c r="E20" s="899"/>
      <c r="F20" s="912"/>
      <c r="G20" s="912"/>
      <c r="H20" s="912"/>
      <c r="I20" s="912"/>
      <c r="J20" s="912"/>
      <c r="K20" s="900"/>
      <c r="L20" s="900"/>
      <c r="M20" s="900"/>
      <c r="N20" s="900"/>
      <c r="O20" s="900"/>
      <c r="P20" s="912"/>
      <c r="Q20" s="912"/>
      <c r="R20" s="912"/>
      <c r="S20" s="912"/>
      <c r="T20" s="912"/>
      <c r="U20" s="912"/>
      <c r="V20" s="911" t="s">
        <v>1641</v>
      </c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899"/>
      <c r="E21" s="899"/>
      <c r="F21" s="912"/>
      <c r="G21" s="912"/>
      <c r="H21" s="912"/>
      <c r="I21" s="912"/>
      <c r="J21" s="912"/>
      <c r="K21" s="912"/>
      <c r="L21" s="912"/>
      <c r="M21" s="912"/>
      <c r="N21" s="912"/>
      <c r="O21" s="912"/>
      <c r="P21" s="912"/>
      <c r="Q21" s="912"/>
      <c r="R21" s="900"/>
      <c r="S21" s="900"/>
      <c r="T21" s="912"/>
      <c r="U21" s="912"/>
      <c r="V21" s="912"/>
      <c r="W21" s="912"/>
      <c r="X21" s="912"/>
      <c r="Y21" s="911" t="s">
        <v>1641</v>
      </c>
      <c r="Z21" s="912"/>
      <c r="AA21" s="912"/>
      <c r="AB21" s="912"/>
      <c r="AC21" s="912"/>
      <c r="AD21" s="912"/>
      <c r="AE21" s="912"/>
      <c r="AF21" s="912"/>
      <c r="AG21" s="912"/>
      <c r="AH21" s="912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1"/>
      <c r="U22" s="912"/>
      <c r="V22" s="900"/>
      <c r="W22" s="900"/>
      <c r="X22" s="900"/>
      <c r="Y22" s="900"/>
      <c r="Z22" s="911" t="s">
        <v>1641</v>
      </c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1"/>
      <c r="T23" s="901"/>
      <c r="U23" s="912"/>
      <c r="V23" s="900"/>
      <c r="W23" s="900"/>
      <c r="X23" s="900"/>
      <c r="Y23" s="900"/>
      <c r="Z23" s="900"/>
      <c r="AA23" s="911" t="s">
        <v>1641</v>
      </c>
      <c r="AB23" s="900"/>
      <c r="AC23" s="900"/>
      <c r="AD23" s="900"/>
      <c r="AE23" s="900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1"/>
      <c r="T24" s="901"/>
      <c r="U24" s="912"/>
      <c r="V24" s="900"/>
      <c r="W24" s="900"/>
      <c r="X24" s="900"/>
      <c r="Y24" s="900"/>
      <c r="Z24" s="900"/>
      <c r="AA24" s="900"/>
      <c r="AB24" s="911" t="s">
        <v>1641</v>
      </c>
      <c r="AC24" s="900"/>
      <c r="AD24" s="900"/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1"/>
      <c r="T25" s="901"/>
      <c r="U25" s="912"/>
      <c r="V25" s="900"/>
      <c r="W25" s="900"/>
      <c r="X25" s="900"/>
      <c r="Y25" s="900"/>
      <c r="Z25" s="900"/>
      <c r="AA25" s="900"/>
      <c r="AB25" s="900"/>
      <c r="AC25" s="900"/>
      <c r="AD25" s="900"/>
      <c r="AE25" s="900"/>
      <c r="AF25" s="911" t="s">
        <v>1641</v>
      </c>
      <c r="AG25" s="900"/>
      <c r="AH25" s="900"/>
    </row>
    <row r="26" spans="1:34">
      <c r="A26" s="1115"/>
      <c r="B26" s="908" t="s">
        <v>1646</v>
      </c>
      <c r="C26" s="1128"/>
      <c r="D26" s="899"/>
      <c r="E26" s="899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2"/>
      <c r="Q26" s="912"/>
      <c r="R26" s="912"/>
      <c r="S26" s="912"/>
      <c r="T26" s="901"/>
      <c r="U26" s="912"/>
      <c r="V26" s="900"/>
      <c r="W26" s="912"/>
      <c r="X26" s="912"/>
      <c r="Y26" s="912"/>
      <c r="Z26" s="912"/>
      <c r="AA26" s="912"/>
      <c r="AB26" s="912"/>
      <c r="AC26" s="912"/>
      <c r="AD26" s="912"/>
      <c r="AE26" s="912"/>
      <c r="AF26" s="912"/>
      <c r="AG26" s="911" t="s">
        <v>1641</v>
      </c>
      <c r="AH26" s="912"/>
    </row>
    <row r="27" spans="1:34">
      <c r="A27" s="1115"/>
      <c r="B27" s="908" t="s">
        <v>1647</v>
      </c>
      <c r="C27" s="1128"/>
      <c r="D27" s="899"/>
      <c r="E27" s="899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2"/>
      <c r="R27" s="912"/>
      <c r="S27" s="912"/>
      <c r="T27" s="901"/>
      <c r="U27" s="912"/>
      <c r="V27" s="900"/>
      <c r="W27" s="912"/>
      <c r="X27" s="912"/>
      <c r="Y27" s="912"/>
      <c r="Z27" s="912"/>
      <c r="AA27" s="912"/>
      <c r="AB27" s="912"/>
      <c r="AC27" s="912"/>
      <c r="AD27" s="912"/>
      <c r="AE27" s="912"/>
      <c r="AF27" s="912"/>
      <c r="AG27" s="912"/>
      <c r="AH27" s="911" t="s">
        <v>1641</v>
      </c>
    </row>
    <row r="28" spans="1:34">
      <c r="A28" s="1114"/>
      <c r="B28" s="1140"/>
      <c r="C28" s="1127">
        <v>42095</v>
      </c>
      <c r="D28" s="894" t="s">
        <v>1614</v>
      </c>
      <c r="E28" s="894" t="s">
        <v>1615</v>
      </c>
      <c r="F28" s="954" t="s">
        <v>1616</v>
      </c>
      <c r="G28" s="954" t="s">
        <v>1617</v>
      </c>
      <c r="H28" s="894" t="s">
        <v>1611</v>
      </c>
      <c r="I28" s="894" t="s">
        <v>1612</v>
      </c>
      <c r="J28" s="894" t="s">
        <v>1613</v>
      </c>
      <c r="K28" s="894" t="s">
        <v>1614</v>
      </c>
      <c r="L28" s="894" t="s">
        <v>1615</v>
      </c>
      <c r="M28" s="954" t="s">
        <v>1616</v>
      </c>
      <c r="N28" s="954" t="s">
        <v>1617</v>
      </c>
      <c r="O28" s="894" t="s">
        <v>1611</v>
      </c>
      <c r="P28" s="894" t="s">
        <v>1612</v>
      </c>
      <c r="Q28" s="954" t="s">
        <v>1613</v>
      </c>
      <c r="R28" s="894" t="s">
        <v>1614</v>
      </c>
      <c r="S28" s="894" t="s">
        <v>1615</v>
      </c>
      <c r="T28" s="954" t="s">
        <v>1616</v>
      </c>
      <c r="U28" s="954" t="s">
        <v>1617</v>
      </c>
      <c r="V28" s="894" t="s">
        <v>1611</v>
      </c>
      <c r="W28" s="894" t="s">
        <v>1612</v>
      </c>
      <c r="X28" s="894" t="s">
        <v>1613</v>
      </c>
      <c r="Y28" s="894" t="s">
        <v>1614</v>
      </c>
      <c r="Z28" s="894" t="s">
        <v>1615</v>
      </c>
      <c r="AA28" s="954" t="s">
        <v>1616</v>
      </c>
      <c r="AB28" s="954" t="s">
        <v>1617</v>
      </c>
      <c r="AC28" s="894" t="s">
        <v>1611</v>
      </c>
      <c r="AD28" s="894" t="s">
        <v>1612</v>
      </c>
      <c r="AE28" s="894" t="s">
        <v>1613</v>
      </c>
      <c r="AF28" s="894" t="s">
        <v>1614</v>
      </c>
      <c r="AG28" s="894" t="s">
        <v>1615</v>
      </c>
      <c r="AH28" s="899"/>
    </row>
    <row r="29" spans="1:34">
      <c r="A29" s="1116"/>
      <c r="B29" s="1138"/>
      <c r="C29" s="1138"/>
      <c r="D29" s="895">
        <v>1</v>
      </c>
      <c r="E29" s="894">
        <v>2</v>
      </c>
      <c r="F29" s="954">
        <v>3</v>
      </c>
      <c r="G29" s="954">
        <v>4</v>
      </c>
      <c r="H29" s="894">
        <v>5</v>
      </c>
      <c r="I29" s="894">
        <v>6</v>
      </c>
      <c r="J29" s="894">
        <v>7</v>
      </c>
      <c r="K29" s="894">
        <v>8</v>
      </c>
      <c r="L29" s="894">
        <v>9</v>
      </c>
      <c r="M29" s="954">
        <v>10</v>
      </c>
      <c r="N29" s="954">
        <v>11</v>
      </c>
      <c r="O29" s="894">
        <v>12</v>
      </c>
      <c r="P29" s="894">
        <v>13</v>
      </c>
      <c r="Q29" s="954">
        <v>14</v>
      </c>
      <c r="R29" s="894">
        <v>15</v>
      </c>
      <c r="S29" s="894">
        <v>16</v>
      </c>
      <c r="T29" s="954">
        <v>17</v>
      </c>
      <c r="U29" s="954">
        <v>18</v>
      </c>
      <c r="V29" s="894">
        <v>19</v>
      </c>
      <c r="W29" s="894">
        <v>20</v>
      </c>
      <c r="X29" s="894">
        <v>21</v>
      </c>
      <c r="Y29" s="894">
        <v>22</v>
      </c>
      <c r="Z29" s="894">
        <v>23</v>
      </c>
      <c r="AA29" s="954">
        <v>24</v>
      </c>
      <c r="AB29" s="954">
        <v>25</v>
      </c>
      <c r="AC29" s="894">
        <v>26</v>
      </c>
      <c r="AD29" s="894">
        <v>27</v>
      </c>
      <c r="AE29" s="894">
        <v>28</v>
      </c>
      <c r="AF29" s="894">
        <v>29</v>
      </c>
      <c r="AG29" s="894">
        <v>30</v>
      </c>
      <c r="AH29" s="899"/>
    </row>
    <row r="30" spans="1:34">
      <c r="A30" s="1114">
        <v>2</v>
      </c>
      <c r="B30" s="908" t="s">
        <v>1609</v>
      </c>
      <c r="C30" s="1127">
        <v>42095</v>
      </c>
      <c r="D30" s="911" t="s">
        <v>1642</v>
      </c>
      <c r="E30" s="900"/>
      <c r="F30" s="912"/>
      <c r="G30" s="912"/>
      <c r="H30" s="912"/>
      <c r="I30" s="912"/>
      <c r="J30" s="912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08" t="s">
        <v>1622</v>
      </c>
      <c r="C31" s="1128"/>
      <c r="D31" s="913"/>
      <c r="E31" s="911" t="s">
        <v>1642</v>
      </c>
      <c r="F31" s="912"/>
      <c r="G31" s="912"/>
      <c r="H31" s="912"/>
      <c r="I31" s="912"/>
      <c r="J31" s="912"/>
      <c r="K31" s="912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08" t="s">
        <v>1623</v>
      </c>
      <c r="C32" s="1128"/>
      <c r="D32" s="912"/>
      <c r="E32" s="912"/>
      <c r="F32" s="912"/>
      <c r="G32" s="912"/>
      <c r="H32" s="911" t="s">
        <v>1642</v>
      </c>
      <c r="I32" s="900"/>
      <c r="J32" s="900"/>
      <c r="K32" s="912"/>
      <c r="L32" s="912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08" t="s">
        <v>1624</v>
      </c>
      <c r="C33" s="1128"/>
      <c r="D33" s="912"/>
      <c r="E33" s="912"/>
      <c r="F33" s="912"/>
      <c r="G33" s="912"/>
      <c r="H33" s="900"/>
      <c r="I33" s="911" t="s">
        <v>1642</v>
      </c>
      <c r="J33" s="900"/>
      <c r="K33" s="912"/>
      <c r="L33" s="912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08" t="s">
        <v>1625</v>
      </c>
      <c r="C34" s="1128"/>
      <c r="D34" s="912"/>
      <c r="E34" s="912"/>
      <c r="F34" s="912"/>
      <c r="G34" s="912"/>
      <c r="H34" s="900"/>
      <c r="I34" s="900"/>
      <c r="J34" s="911" t="s">
        <v>1642</v>
      </c>
      <c r="K34" s="912"/>
      <c r="L34" s="912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2"/>
      <c r="I35" s="912"/>
      <c r="J35" s="912"/>
      <c r="K35" s="911" t="s">
        <v>1642</v>
      </c>
      <c r="L35" s="900"/>
      <c r="M35" s="912"/>
      <c r="N35" s="912"/>
      <c r="O35" s="912"/>
      <c r="P35" s="912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2"/>
      <c r="I36" s="912"/>
      <c r="J36" s="912"/>
      <c r="K36" s="912"/>
      <c r="L36" s="911" t="s">
        <v>1642</v>
      </c>
      <c r="M36" s="912"/>
      <c r="N36" s="912"/>
      <c r="O36" s="912"/>
      <c r="P36" s="912"/>
      <c r="Q36" s="912"/>
      <c r="R36" s="912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12"/>
      <c r="L37" s="912"/>
      <c r="M37" s="912"/>
      <c r="N37" s="912"/>
      <c r="O37" s="911" t="s">
        <v>1642</v>
      </c>
      <c r="P37" s="900"/>
      <c r="Q37" s="900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12"/>
      <c r="L38" s="912"/>
      <c r="M38" s="912"/>
      <c r="N38" s="912"/>
      <c r="O38" s="912"/>
      <c r="P38" s="911" t="s">
        <v>1642</v>
      </c>
      <c r="Q38" s="912"/>
      <c r="R38" s="900"/>
      <c r="S38" s="912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2"/>
      <c r="L39" s="912"/>
      <c r="M39" s="912"/>
      <c r="N39" s="912"/>
      <c r="O39" s="900"/>
      <c r="P39" s="900"/>
      <c r="Q39" s="912"/>
      <c r="R39" s="911" t="s">
        <v>1642</v>
      </c>
      <c r="S39" s="912"/>
      <c r="T39" s="913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  <c r="O40" s="912"/>
      <c r="P40" s="912"/>
      <c r="Q40" s="912"/>
      <c r="R40" s="912"/>
      <c r="S40" s="911" t="s">
        <v>1642</v>
      </c>
      <c r="T40" s="913"/>
      <c r="U40" s="912"/>
      <c r="V40" s="900"/>
      <c r="W40" s="912"/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2"/>
      <c r="P41" s="912"/>
      <c r="Q41" s="912"/>
      <c r="R41" s="912"/>
      <c r="S41" s="912"/>
      <c r="T41" s="913"/>
      <c r="U41" s="912"/>
      <c r="V41" s="911" t="s">
        <v>1642</v>
      </c>
      <c r="W41" s="912"/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2"/>
      <c r="P42" s="912"/>
      <c r="Q42" s="912"/>
      <c r="R42" s="912"/>
      <c r="S42" s="912"/>
      <c r="T42" s="913"/>
      <c r="U42" s="912"/>
      <c r="V42" s="912"/>
      <c r="W42" s="911" t="s">
        <v>1642</v>
      </c>
      <c r="X42" s="912"/>
      <c r="Y42" s="912"/>
      <c r="Z42" s="912"/>
      <c r="AA42" s="912"/>
      <c r="AB42" s="912"/>
      <c r="AC42" s="912"/>
      <c r="AD42" s="912"/>
      <c r="AE42" s="912"/>
      <c r="AF42" s="912"/>
      <c r="AG42" s="912"/>
      <c r="AH42" s="912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2"/>
      <c r="P43" s="912"/>
      <c r="Q43" s="912"/>
      <c r="R43" s="912"/>
      <c r="S43" s="912"/>
      <c r="T43" s="913"/>
      <c r="U43" s="912"/>
      <c r="V43" s="912"/>
      <c r="W43" s="912"/>
      <c r="X43" s="911" t="s">
        <v>1642</v>
      </c>
      <c r="Y43" s="912"/>
      <c r="Z43" s="912"/>
      <c r="AA43" s="912"/>
      <c r="AB43" s="912"/>
      <c r="AC43" s="912"/>
      <c r="AD43" s="912"/>
      <c r="AE43" s="912"/>
      <c r="AF43" s="912"/>
      <c r="AG43" s="912"/>
      <c r="AH43" s="912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2"/>
      <c r="P44" s="912"/>
      <c r="Q44" s="912"/>
      <c r="R44" s="912"/>
      <c r="S44" s="912"/>
      <c r="T44" s="913"/>
      <c r="U44" s="912"/>
      <c r="V44" s="912"/>
      <c r="W44" s="912"/>
      <c r="X44" s="912"/>
      <c r="Y44" s="911" t="s">
        <v>1642</v>
      </c>
      <c r="Z44" s="912"/>
      <c r="AA44" s="912"/>
      <c r="AB44" s="912"/>
      <c r="AC44" s="912"/>
      <c r="AD44" s="912"/>
      <c r="AE44" s="912"/>
      <c r="AF44" s="912"/>
      <c r="AG44" s="912"/>
      <c r="AH44" s="912"/>
    </row>
    <row r="45" spans="1:34">
      <c r="A45" s="1115"/>
      <c r="B45" s="908" t="s">
        <v>1646</v>
      </c>
      <c r="C45" s="1128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12"/>
      <c r="S45" s="912"/>
      <c r="T45" s="913"/>
      <c r="U45" s="912"/>
      <c r="V45" s="912"/>
      <c r="W45" s="912"/>
      <c r="X45" s="900"/>
      <c r="Y45" s="912"/>
      <c r="Z45" s="911" t="s">
        <v>1642</v>
      </c>
      <c r="AA45" s="912"/>
      <c r="AB45" s="912"/>
      <c r="AC45" s="912"/>
      <c r="AD45" s="912"/>
      <c r="AE45" s="912"/>
      <c r="AF45" s="912"/>
      <c r="AG45" s="912"/>
      <c r="AH45" s="912"/>
    </row>
    <row r="46" spans="1:34">
      <c r="A46" s="1116"/>
      <c r="B46" s="908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3"/>
      <c r="U46" s="912"/>
      <c r="V46" s="912"/>
      <c r="W46" s="912"/>
      <c r="X46" s="900"/>
      <c r="Y46" s="912"/>
      <c r="Z46" s="912"/>
      <c r="AA46" s="912"/>
      <c r="AB46" s="912"/>
      <c r="AC46" s="911" t="s">
        <v>1642</v>
      </c>
      <c r="AD46" s="912"/>
      <c r="AE46" s="912"/>
      <c r="AF46" s="912"/>
      <c r="AG46" s="912"/>
      <c r="AH46" s="912"/>
    </row>
    <row r="47" spans="1:34">
      <c r="B47" s="247" t="s">
        <v>1672</v>
      </c>
      <c r="C47" s="896"/>
    </row>
    <row r="48" spans="1:34">
      <c r="B48" s="247"/>
      <c r="C48" s="896"/>
    </row>
    <row r="49" spans="1:34">
      <c r="B49" s="247"/>
      <c r="C49" s="896"/>
    </row>
    <row r="50" spans="1:34">
      <c r="B50" s="247"/>
      <c r="C50" s="896"/>
    </row>
    <row r="51" spans="1:34">
      <c r="B51" s="247"/>
      <c r="C51" s="896"/>
    </row>
    <row r="52" spans="1:34" ht="17.100000000000001" customHeight="1">
      <c r="A52" s="1118" t="s">
        <v>3</v>
      </c>
      <c r="B52" s="1118"/>
      <c r="C52" s="1118"/>
      <c r="D52" s="1118"/>
      <c r="E52" s="1118"/>
      <c r="F52" s="1118"/>
      <c r="G52" s="1118"/>
      <c r="H52" s="1118"/>
      <c r="I52" s="1118"/>
      <c r="J52" s="1118"/>
      <c r="K52" s="1118"/>
      <c r="L52" s="1118"/>
      <c r="M52" s="1118"/>
      <c r="N52" s="1118"/>
      <c r="O52" s="1118"/>
      <c r="P52" s="1118"/>
      <c r="Q52" s="1118"/>
      <c r="R52" s="1118"/>
      <c r="S52" s="1118"/>
      <c r="T52" s="1118"/>
      <c r="U52" s="1118"/>
      <c r="V52" s="1118"/>
      <c r="W52" s="1118"/>
      <c r="X52" s="1118"/>
      <c r="Y52" s="1118"/>
      <c r="Z52" s="1118"/>
      <c r="AA52" s="1118"/>
      <c r="AB52" s="1118"/>
      <c r="AC52" s="1118"/>
      <c r="AD52" s="1118"/>
      <c r="AE52" s="1118"/>
      <c r="AF52" s="1118"/>
      <c r="AG52" s="1118"/>
      <c r="AH52" s="1118"/>
    </row>
    <row r="53" spans="1:34" ht="17.100000000000001" customHeight="1">
      <c r="A53" s="1118" t="s">
        <v>1586</v>
      </c>
      <c r="B53" s="1118"/>
      <c r="C53" s="1118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18"/>
      <c r="O53" s="1118"/>
      <c r="P53" s="1118"/>
      <c r="Q53" s="1118"/>
      <c r="R53" s="1118"/>
      <c r="S53" s="1118"/>
      <c r="T53" s="1118"/>
      <c r="U53" s="1118"/>
      <c r="V53" s="1118"/>
      <c r="W53" s="1118"/>
      <c r="X53" s="1118"/>
      <c r="Y53" s="1118"/>
      <c r="Z53" s="1118"/>
      <c r="AA53" s="1118"/>
      <c r="AB53" s="1118"/>
      <c r="AC53" s="1118"/>
      <c r="AD53" s="1118"/>
      <c r="AE53" s="1118"/>
      <c r="AF53" s="1118"/>
      <c r="AG53" s="1118"/>
      <c r="AH53" s="1118"/>
    </row>
    <row r="54" spans="1:34" ht="18">
      <c r="A54" s="1118" t="s">
        <v>1666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1587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8">
      <c r="A56" s="1118" t="s">
        <v>1667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4" ht="15.75" customHeight="1">
      <c r="A57" s="915" t="s">
        <v>1608</v>
      </c>
      <c r="B57" s="890"/>
    </row>
    <row r="58" spans="1:34">
      <c r="A58" s="902" t="s">
        <v>1670</v>
      </c>
    </row>
    <row r="59" spans="1:34">
      <c r="A59" s="1130" t="s">
        <v>129</v>
      </c>
      <c r="B59" s="1133" t="s">
        <v>1610</v>
      </c>
      <c r="C59" s="955" t="s">
        <v>1618</v>
      </c>
      <c r="D59" s="1121" t="s">
        <v>1619</v>
      </c>
      <c r="E59" s="1122"/>
      <c r="F59" s="1122"/>
      <c r="G59" s="1122"/>
      <c r="H59" s="1122"/>
      <c r="I59" s="1122"/>
      <c r="J59" s="1122"/>
      <c r="K59" s="1122"/>
      <c r="L59" s="1122"/>
      <c r="M59" s="1122"/>
      <c r="N59" s="1122"/>
      <c r="O59" s="1122"/>
      <c r="P59" s="1122"/>
      <c r="Q59" s="1122"/>
      <c r="R59" s="1122"/>
      <c r="S59" s="1122"/>
      <c r="T59" s="1122"/>
      <c r="U59" s="1122"/>
      <c r="V59" s="1122"/>
      <c r="W59" s="1122"/>
      <c r="X59" s="1122"/>
      <c r="Y59" s="1122"/>
      <c r="Z59" s="1122"/>
      <c r="AA59" s="1122"/>
      <c r="AB59" s="1122"/>
      <c r="AC59" s="1122"/>
      <c r="AD59" s="1122"/>
      <c r="AE59" s="1122"/>
      <c r="AF59" s="1122"/>
      <c r="AG59" s="1122"/>
      <c r="AH59" s="1123"/>
    </row>
    <row r="60" spans="1:34">
      <c r="A60" s="1131"/>
      <c r="B60" s="1134"/>
      <c r="C60" s="1141">
        <v>42064</v>
      </c>
      <c r="D60" s="894" t="s">
        <v>1611</v>
      </c>
      <c r="E60" s="894" t="s">
        <v>1612</v>
      </c>
      <c r="F60" s="894" t="s">
        <v>1613</v>
      </c>
      <c r="G60" s="894" t="s">
        <v>1614</v>
      </c>
      <c r="H60" s="894" t="s">
        <v>1615</v>
      </c>
      <c r="I60" s="954" t="s">
        <v>1616</v>
      </c>
      <c r="J60" s="954" t="s">
        <v>1617</v>
      </c>
      <c r="K60" s="894" t="s">
        <v>1611</v>
      </c>
      <c r="L60" s="894" t="s">
        <v>1612</v>
      </c>
      <c r="M60" s="894" t="s">
        <v>1613</v>
      </c>
      <c r="N60" s="894" t="s">
        <v>1614</v>
      </c>
      <c r="O60" s="894" t="s">
        <v>1615</v>
      </c>
      <c r="P60" s="954" t="s">
        <v>1616</v>
      </c>
      <c r="Q60" s="954" t="s">
        <v>1617</v>
      </c>
      <c r="R60" s="894" t="s">
        <v>1611</v>
      </c>
      <c r="S60" s="894" t="s">
        <v>1612</v>
      </c>
      <c r="T60" s="954" t="s">
        <v>1613</v>
      </c>
      <c r="U60" s="894" t="s">
        <v>1614</v>
      </c>
      <c r="V60" s="894" t="s">
        <v>1615</v>
      </c>
      <c r="W60" s="954" t="s">
        <v>1616</v>
      </c>
      <c r="X60" s="954" t="s">
        <v>1617</v>
      </c>
      <c r="Y60" s="894" t="s">
        <v>1611</v>
      </c>
      <c r="Z60" s="894" t="s">
        <v>1612</v>
      </c>
      <c r="AA60" s="894" t="s">
        <v>1613</v>
      </c>
      <c r="AB60" s="894" t="s">
        <v>1614</v>
      </c>
      <c r="AC60" s="954" t="s">
        <v>1615</v>
      </c>
      <c r="AD60" s="954" t="s">
        <v>1616</v>
      </c>
      <c r="AE60" s="954" t="s">
        <v>1617</v>
      </c>
      <c r="AF60" s="894" t="s">
        <v>1611</v>
      </c>
      <c r="AG60" s="894" t="s">
        <v>1612</v>
      </c>
      <c r="AH60" s="894" t="s">
        <v>1613</v>
      </c>
    </row>
    <row r="61" spans="1:34">
      <c r="A61" s="1132"/>
      <c r="B61" s="1135"/>
      <c r="C61" s="1142"/>
      <c r="D61" s="895">
        <v>1</v>
      </c>
      <c r="E61" s="894">
        <v>2</v>
      </c>
      <c r="F61" s="894">
        <v>3</v>
      </c>
      <c r="G61" s="894">
        <v>4</v>
      </c>
      <c r="H61" s="894">
        <v>5</v>
      </c>
      <c r="I61" s="954">
        <v>6</v>
      </c>
      <c r="J61" s="954">
        <v>7</v>
      </c>
      <c r="K61" s="894">
        <v>8</v>
      </c>
      <c r="L61" s="894">
        <v>9</v>
      </c>
      <c r="M61" s="894">
        <v>10</v>
      </c>
      <c r="N61" s="894">
        <v>11</v>
      </c>
      <c r="O61" s="894">
        <v>12</v>
      </c>
      <c r="P61" s="954">
        <v>13</v>
      </c>
      <c r="Q61" s="954">
        <v>14</v>
      </c>
      <c r="R61" s="894">
        <v>15</v>
      </c>
      <c r="S61" s="894">
        <v>16</v>
      </c>
      <c r="T61" s="954">
        <v>17</v>
      </c>
      <c r="U61" s="894">
        <v>18</v>
      </c>
      <c r="V61" s="894">
        <v>19</v>
      </c>
      <c r="W61" s="954">
        <v>20</v>
      </c>
      <c r="X61" s="954">
        <v>21</v>
      </c>
      <c r="Y61" s="894">
        <v>22</v>
      </c>
      <c r="Z61" s="894">
        <v>23</v>
      </c>
      <c r="AA61" s="894">
        <v>24</v>
      </c>
      <c r="AB61" s="894">
        <v>25</v>
      </c>
      <c r="AC61" s="954">
        <v>26</v>
      </c>
      <c r="AD61" s="954">
        <v>27</v>
      </c>
      <c r="AE61" s="954">
        <v>28</v>
      </c>
      <c r="AF61" s="894">
        <v>29</v>
      </c>
      <c r="AG61" s="894">
        <v>30</v>
      </c>
      <c r="AH61" s="894">
        <v>31</v>
      </c>
    </row>
    <row r="62" spans="1:34">
      <c r="A62" s="1136">
        <v>1</v>
      </c>
      <c r="B62" s="908" t="s">
        <v>1609</v>
      </c>
      <c r="C62" s="1127">
        <v>42064</v>
      </c>
      <c r="D62" s="898"/>
      <c r="E62" s="898"/>
      <c r="F62" s="900"/>
      <c r="G62" s="900"/>
      <c r="H62" s="911" t="s">
        <v>1641</v>
      </c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4">
      <c r="A63" s="1136"/>
      <c r="B63" s="908" t="s">
        <v>1622</v>
      </c>
      <c r="C63" s="1137"/>
      <c r="D63" s="898"/>
      <c r="E63" s="898"/>
      <c r="F63" s="900"/>
      <c r="G63" s="900"/>
      <c r="H63" s="900"/>
      <c r="I63" s="900"/>
      <c r="J63" s="900"/>
      <c r="K63" s="911" t="s">
        <v>1641</v>
      </c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4">
      <c r="A64" s="1136"/>
      <c r="B64" s="908" t="s">
        <v>1623</v>
      </c>
      <c r="C64" s="1137"/>
      <c r="D64" s="898"/>
      <c r="E64" s="898"/>
      <c r="F64" s="900"/>
      <c r="G64" s="900"/>
      <c r="H64" s="900"/>
      <c r="I64" s="900"/>
      <c r="J64" s="900"/>
      <c r="K64" s="900"/>
      <c r="L64" s="911" t="s">
        <v>1641</v>
      </c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08" t="s">
        <v>1624</v>
      </c>
      <c r="C65" s="1137"/>
      <c r="D65" s="898"/>
      <c r="E65" s="898"/>
      <c r="F65" s="900"/>
      <c r="G65" s="900"/>
      <c r="H65" s="900"/>
      <c r="I65" s="900"/>
      <c r="J65" s="900"/>
      <c r="K65" s="900"/>
      <c r="L65" s="900"/>
      <c r="M65" s="911" t="s">
        <v>1641</v>
      </c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08" t="s">
        <v>1625</v>
      </c>
      <c r="C66" s="1137"/>
      <c r="D66" s="907"/>
      <c r="E66" s="898"/>
      <c r="F66" s="900"/>
      <c r="G66" s="900"/>
      <c r="H66" s="900"/>
      <c r="I66" s="900"/>
      <c r="J66" s="900"/>
      <c r="K66" s="900"/>
      <c r="L66" s="900"/>
      <c r="M66" s="900"/>
      <c r="N66" s="911" t="s">
        <v>1641</v>
      </c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08" t="s">
        <v>1626</v>
      </c>
      <c r="C67" s="1137"/>
      <c r="D67" s="907"/>
      <c r="E67" s="898"/>
      <c r="F67" s="900"/>
      <c r="G67" s="900"/>
      <c r="H67" s="900"/>
      <c r="I67" s="900"/>
      <c r="J67" s="900"/>
      <c r="K67" s="900"/>
      <c r="L67" s="900"/>
      <c r="M67" s="900"/>
      <c r="N67" s="900"/>
      <c r="O67" s="911" t="s">
        <v>1641</v>
      </c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900"/>
      <c r="AF67" s="900"/>
      <c r="AG67" s="900"/>
      <c r="AH67" s="900"/>
    </row>
    <row r="68" spans="1:34">
      <c r="A68" s="1136"/>
      <c r="B68" s="908" t="s">
        <v>1627</v>
      </c>
      <c r="C68" s="1137"/>
      <c r="D68" s="899"/>
      <c r="E68" s="899"/>
      <c r="F68" s="912"/>
      <c r="G68" s="912"/>
      <c r="H68" s="912"/>
      <c r="I68" s="912"/>
      <c r="J68" s="912"/>
      <c r="K68" s="900"/>
      <c r="L68" s="900"/>
      <c r="M68" s="900"/>
      <c r="N68" s="900"/>
      <c r="O68" s="912"/>
      <c r="P68" s="912"/>
      <c r="Q68" s="912"/>
      <c r="R68" s="911" t="s">
        <v>1641</v>
      </c>
      <c r="S68" s="912"/>
      <c r="T68" s="912"/>
      <c r="U68" s="912"/>
      <c r="V68" s="912"/>
      <c r="W68" s="912"/>
      <c r="X68" s="912"/>
      <c r="Y68" s="912"/>
      <c r="Z68" s="912"/>
      <c r="AA68" s="912"/>
      <c r="AB68" s="912"/>
      <c r="AC68" s="912"/>
      <c r="AD68" s="912"/>
      <c r="AE68" s="912"/>
      <c r="AF68" s="912"/>
      <c r="AG68" s="912"/>
      <c r="AH68" s="912"/>
    </row>
    <row r="69" spans="1:34">
      <c r="A69" s="1136"/>
      <c r="B69" s="908" t="s">
        <v>1628</v>
      </c>
      <c r="C69" s="1137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12"/>
      <c r="Q69" s="900"/>
      <c r="R69" s="900"/>
      <c r="S69" s="911" t="s">
        <v>1641</v>
      </c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</row>
    <row r="70" spans="1:34">
      <c r="A70" s="1136"/>
      <c r="B70" s="908" t="s">
        <v>1629</v>
      </c>
      <c r="C70" s="1137"/>
      <c r="D70" s="899"/>
      <c r="E70" s="899"/>
      <c r="F70" s="912"/>
      <c r="G70" s="912"/>
      <c r="H70" s="912"/>
      <c r="I70" s="912"/>
      <c r="J70" s="912"/>
      <c r="K70" s="900"/>
      <c r="L70" s="900"/>
      <c r="M70" s="900"/>
      <c r="N70" s="900"/>
      <c r="O70" s="900"/>
      <c r="P70" s="912"/>
      <c r="Q70" s="900"/>
      <c r="R70" s="912"/>
      <c r="S70" s="912"/>
      <c r="T70" s="912"/>
      <c r="U70" s="911" t="s">
        <v>1641</v>
      </c>
      <c r="V70" s="912"/>
      <c r="W70" s="912"/>
      <c r="X70" s="912"/>
      <c r="Y70" s="912"/>
      <c r="Z70" s="912"/>
      <c r="AA70" s="912"/>
      <c r="AB70" s="912"/>
      <c r="AC70" s="912"/>
      <c r="AD70" s="912"/>
      <c r="AE70" s="912"/>
      <c r="AF70" s="912"/>
      <c r="AG70" s="912"/>
      <c r="AH70" s="912"/>
    </row>
    <row r="71" spans="1:34">
      <c r="A71" s="1136"/>
      <c r="B71" s="908" t="s">
        <v>1630</v>
      </c>
      <c r="C71" s="1137"/>
      <c r="D71" s="899"/>
      <c r="E71" s="899"/>
      <c r="F71" s="912"/>
      <c r="G71" s="912"/>
      <c r="H71" s="912"/>
      <c r="I71" s="912"/>
      <c r="J71" s="912"/>
      <c r="K71" s="900"/>
      <c r="L71" s="900"/>
      <c r="M71" s="900"/>
      <c r="N71" s="900"/>
      <c r="O71" s="900"/>
      <c r="P71" s="912"/>
      <c r="Q71" s="912"/>
      <c r="R71" s="912"/>
      <c r="S71" s="912"/>
      <c r="T71" s="912"/>
      <c r="U71" s="912"/>
      <c r="V71" s="911" t="s">
        <v>1641</v>
      </c>
      <c r="W71" s="912"/>
      <c r="X71" s="912"/>
      <c r="Y71" s="912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4">
      <c r="A72" s="1136"/>
      <c r="B72" s="908" t="s">
        <v>1631</v>
      </c>
      <c r="C72" s="1137"/>
      <c r="D72" s="899"/>
      <c r="E72" s="899"/>
      <c r="F72" s="912"/>
      <c r="G72" s="912"/>
      <c r="H72" s="912"/>
      <c r="I72" s="912"/>
      <c r="J72" s="912"/>
      <c r="K72" s="912"/>
      <c r="L72" s="912"/>
      <c r="M72" s="912"/>
      <c r="N72" s="912"/>
      <c r="O72" s="912"/>
      <c r="P72" s="912"/>
      <c r="Q72" s="912"/>
      <c r="R72" s="900"/>
      <c r="S72" s="900"/>
      <c r="T72" s="912"/>
      <c r="U72" s="912"/>
      <c r="V72" s="912"/>
      <c r="W72" s="912"/>
      <c r="X72" s="912"/>
      <c r="Y72" s="911" t="s">
        <v>1641</v>
      </c>
      <c r="Z72" s="912"/>
      <c r="AA72" s="912"/>
      <c r="AB72" s="912"/>
      <c r="AC72" s="912"/>
      <c r="AD72" s="912"/>
      <c r="AE72" s="912"/>
      <c r="AF72" s="912"/>
      <c r="AG72" s="912"/>
      <c r="AH72" s="912"/>
    </row>
    <row r="73" spans="1:34">
      <c r="A73" s="1136"/>
      <c r="B73" s="908" t="s">
        <v>1632</v>
      </c>
      <c r="C73" s="1137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1"/>
      <c r="U73" s="912"/>
      <c r="V73" s="900"/>
      <c r="W73" s="900"/>
      <c r="X73" s="900"/>
      <c r="Y73" s="900"/>
      <c r="Z73" s="911" t="s">
        <v>1641</v>
      </c>
      <c r="AA73" s="900"/>
      <c r="AB73" s="900"/>
      <c r="AC73" s="900"/>
      <c r="AD73" s="900"/>
      <c r="AE73" s="900"/>
      <c r="AF73" s="900"/>
      <c r="AG73" s="900"/>
      <c r="AH73" s="900"/>
    </row>
    <row r="74" spans="1:34">
      <c r="A74" s="1136"/>
      <c r="B74" s="908" t="s">
        <v>1633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1"/>
      <c r="T74" s="901"/>
      <c r="U74" s="912"/>
      <c r="V74" s="900"/>
      <c r="W74" s="900"/>
      <c r="X74" s="900"/>
      <c r="Y74" s="900"/>
      <c r="Z74" s="900"/>
      <c r="AA74" s="911" t="s">
        <v>1641</v>
      </c>
      <c r="AB74" s="900"/>
      <c r="AC74" s="900"/>
      <c r="AD74" s="900"/>
      <c r="AE74" s="900"/>
      <c r="AF74" s="900"/>
      <c r="AG74" s="900"/>
      <c r="AH74" s="900"/>
    </row>
    <row r="75" spans="1:34">
      <c r="A75" s="1136"/>
      <c r="B75" s="908" t="s">
        <v>1644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1"/>
      <c r="T75" s="901"/>
      <c r="U75" s="912"/>
      <c r="V75" s="900"/>
      <c r="W75" s="900"/>
      <c r="X75" s="900"/>
      <c r="Y75" s="900"/>
      <c r="Z75" s="900"/>
      <c r="AA75" s="900"/>
      <c r="AB75" s="911" t="s">
        <v>1641</v>
      </c>
      <c r="AC75" s="900"/>
      <c r="AD75" s="900"/>
      <c r="AE75" s="900"/>
      <c r="AF75" s="900"/>
      <c r="AG75" s="900"/>
      <c r="AH75" s="900"/>
    </row>
    <row r="76" spans="1:34">
      <c r="A76" s="1136"/>
      <c r="B76" s="908" t="s">
        <v>1645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1"/>
      <c r="T76" s="901"/>
      <c r="U76" s="912"/>
      <c r="V76" s="900"/>
      <c r="W76" s="900"/>
      <c r="X76" s="900"/>
      <c r="Y76" s="900"/>
      <c r="Z76" s="900"/>
      <c r="AA76" s="900"/>
      <c r="AB76" s="900"/>
      <c r="AC76" s="900"/>
      <c r="AD76" s="900"/>
      <c r="AE76" s="900"/>
      <c r="AF76" s="911" t="s">
        <v>1641</v>
      </c>
      <c r="AG76" s="900"/>
      <c r="AH76" s="900"/>
    </row>
    <row r="77" spans="1:34">
      <c r="A77" s="1136"/>
      <c r="B77" s="908" t="s">
        <v>1646</v>
      </c>
      <c r="C77" s="1137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1"/>
      <c r="T77" s="901"/>
      <c r="U77" s="912"/>
      <c r="V77" s="900"/>
      <c r="W77" s="900"/>
      <c r="X77" s="900"/>
      <c r="Y77" s="900"/>
      <c r="Z77" s="900"/>
      <c r="AA77" s="900"/>
      <c r="AB77" s="900"/>
      <c r="AC77" s="900"/>
      <c r="AD77" s="900"/>
      <c r="AE77" s="900"/>
      <c r="AF77" s="900"/>
      <c r="AG77" s="911" t="s">
        <v>1641</v>
      </c>
      <c r="AH77" s="900"/>
    </row>
    <row r="78" spans="1:34">
      <c r="A78" s="1136"/>
      <c r="B78" s="908" t="s">
        <v>1647</v>
      </c>
      <c r="C78" s="1138"/>
      <c r="D78" s="899"/>
      <c r="E78" s="899"/>
      <c r="F78" s="912"/>
      <c r="G78" s="912"/>
      <c r="H78" s="912"/>
      <c r="I78" s="912"/>
      <c r="J78" s="912"/>
      <c r="K78" s="912"/>
      <c r="L78" s="912"/>
      <c r="M78" s="912"/>
      <c r="N78" s="912"/>
      <c r="O78" s="912"/>
      <c r="P78" s="912"/>
      <c r="Q78" s="912"/>
      <c r="R78" s="912"/>
      <c r="S78" s="912"/>
      <c r="T78" s="901"/>
      <c r="U78" s="912"/>
      <c r="V78" s="900"/>
      <c r="W78" s="912"/>
      <c r="X78" s="912"/>
      <c r="Y78" s="912"/>
      <c r="Z78" s="912"/>
      <c r="AA78" s="912"/>
      <c r="AB78" s="912"/>
      <c r="AC78" s="912"/>
      <c r="AD78" s="912"/>
      <c r="AE78" s="912"/>
      <c r="AF78" s="912"/>
      <c r="AG78" s="900"/>
      <c r="AH78" s="911" t="s">
        <v>1641</v>
      </c>
    </row>
    <row r="79" spans="1:34">
      <c r="A79" s="1114"/>
      <c r="B79" s="1140"/>
      <c r="C79" s="1127">
        <v>42095</v>
      </c>
      <c r="D79" s="894" t="s">
        <v>1614</v>
      </c>
      <c r="E79" s="894" t="s">
        <v>1615</v>
      </c>
      <c r="F79" s="954" t="s">
        <v>1616</v>
      </c>
      <c r="G79" s="954" t="s">
        <v>1617</v>
      </c>
      <c r="H79" s="894" t="s">
        <v>1611</v>
      </c>
      <c r="I79" s="894" t="s">
        <v>1612</v>
      </c>
      <c r="J79" s="894" t="s">
        <v>1613</v>
      </c>
      <c r="K79" s="894" t="s">
        <v>1614</v>
      </c>
      <c r="L79" s="894" t="s">
        <v>1615</v>
      </c>
      <c r="M79" s="954" t="s">
        <v>1616</v>
      </c>
      <c r="N79" s="954" t="s">
        <v>1617</v>
      </c>
      <c r="O79" s="894" t="s">
        <v>1611</v>
      </c>
      <c r="P79" s="894" t="s">
        <v>1612</v>
      </c>
      <c r="Q79" s="954" t="s">
        <v>1613</v>
      </c>
      <c r="R79" s="894" t="s">
        <v>1614</v>
      </c>
      <c r="S79" s="894" t="s">
        <v>1615</v>
      </c>
      <c r="T79" s="954" t="s">
        <v>1616</v>
      </c>
      <c r="U79" s="954" t="s">
        <v>1617</v>
      </c>
      <c r="V79" s="894" t="s">
        <v>1611</v>
      </c>
      <c r="W79" s="894" t="s">
        <v>1612</v>
      </c>
      <c r="X79" s="894" t="s">
        <v>1613</v>
      </c>
      <c r="Y79" s="894" t="s">
        <v>1614</v>
      </c>
      <c r="Z79" s="894" t="s">
        <v>1615</v>
      </c>
      <c r="AA79" s="954" t="s">
        <v>1616</v>
      </c>
      <c r="AB79" s="954" t="s">
        <v>1617</v>
      </c>
      <c r="AC79" s="894" t="s">
        <v>1611</v>
      </c>
      <c r="AD79" s="894" t="s">
        <v>1612</v>
      </c>
      <c r="AE79" s="894" t="s">
        <v>1613</v>
      </c>
      <c r="AF79" s="894" t="s">
        <v>1614</v>
      </c>
      <c r="AG79" s="894" t="s">
        <v>1615</v>
      </c>
      <c r="AH79" s="899"/>
    </row>
    <row r="80" spans="1:34">
      <c r="A80" s="1116"/>
      <c r="B80" s="1138"/>
      <c r="C80" s="1138"/>
      <c r="D80" s="895">
        <v>1</v>
      </c>
      <c r="E80" s="894">
        <v>2</v>
      </c>
      <c r="F80" s="954">
        <v>3</v>
      </c>
      <c r="G80" s="954">
        <v>4</v>
      </c>
      <c r="H80" s="894">
        <v>5</v>
      </c>
      <c r="I80" s="894">
        <v>6</v>
      </c>
      <c r="J80" s="894">
        <v>7</v>
      </c>
      <c r="K80" s="894">
        <v>8</v>
      </c>
      <c r="L80" s="894">
        <v>9</v>
      </c>
      <c r="M80" s="954">
        <v>10</v>
      </c>
      <c r="N80" s="954">
        <v>11</v>
      </c>
      <c r="O80" s="894">
        <v>12</v>
      </c>
      <c r="P80" s="894">
        <v>13</v>
      </c>
      <c r="Q80" s="954">
        <v>14</v>
      </c>
      <c r="R80" s="894">
        <v>15</v>
      </c>
      <c r="S80" s="894">
        <v>16</v>
      </c>
      <c r="T80" s="954">
        <v>17</v>
      </c>
      <c r="U80" s="954">
        <v>18</v>
      </c>
      <c r="V80" s="894">
        <v>19</v>
      </c>
      <c r="W80" s="894">
        <v>20</v>
      </c>
      <c r="X80" s="894">
        <v>21</v>
      </c>
      <c r="Y80" s="894">
        <v>22</v>
      </c>
      <c r="Z80" s="894">
        <v>23</v>
      </c>
      <c r="AA80" s="954">
        <v>24</v>
      </c>
      <c r="AB80" s="954">
        <v>25</v>
      </c>
      <c r="AC80" s="894">
        <v>26</v>
      </c>
      <c r="AD80" s="894">
        <v>27</v>
      </c>
      <c r="AE80" s="894">
        <v>28</v>
      </c>
      <c r="AF80" s="894">
        <v>29</v>
      </c>
      <c r="AG80" s="894">
        <v>30</v>
      </c>
      <c r="AH80" s="899"/>
    </row>
    <row r="81" spans="1:34">
      <c r="A81" s="1124">
        <v>2</v>
      </c>
      <c r="B81" s="908" t="s">
        <v>1609</v>
      </c>
      <c r="C81" s="1127">
        <v>42095</v>
      </c>
      <c r="D81" s="911" t="s">
        <v>1642</v>
      </c>
      <c r="E81" s="900"/>
      <c r="F81" s="912"/>
      <c r="G81" s="912"/>
      <c r="H81" s="912"/>
      <c r="I81" s="912"/>
      <c r="J81" s="912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24"/>
      <c r="B82" s="908" t="s">
        <v>1622</v>
      </c>
      <c r="C82" s="1137"/>
      <c r="D82" s="913"/>
      <c r="E82" s="911" t="s">
        <v>1642</v>
      </c>
      <c r="F82" s="912"/>
      <c r="G82" s="912"/>
      <c r="H82" s="912"/>
      <c r="I82" s="912"/>
      <c r="J82" s="912"/>
      <c r="K82" s="912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24"/>
      <c r="B83" s="908" t="s">
        <v>1623</v>
      </c>
      <c r="C83" s="1137"/>
      <c r="D83" s="912"/>
      <c r="E83" s="912"/>
      <c r="F83" s="912"/>
      <c r="G83" s="912"/>
      <c r="H83" s="911" t="s">
        <v>1642</v>
      </c>
      <c r="I83" s="900"/>
      <c r="J83" s="900"/>
      <c r="K83" s="912"/>
      <c r="L83" s="912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08" t="s">
        <v>1624</v>
      </c>
      <c r="C84" s="1137"/>
      <c r="D84" s="912"/>
      <c r="E84" s="912"/>
      <c r="F84" s="912"/>
      <c r="G84" s="912"/>
      <c r="H84" s="900"/>
      <c r="I84" s="911" t="s">
        <v>1642</v>
      </c>
      <c r="J84" s="900"/>
      <c r="K84" s="912"/>
      <c r="L84" s="912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08" t="s">
        <v>1625</v>
      </c>
      <c r="C85" s="1137"/>
      <c r="D85" s="912"/>
      <c r="E85" s="912"/>
      <c r="F85" s="912"/>
      <c r="G85" s="912"/>
      <c r="H85" s="900"/>
      <c r="I85" s="900"/>
      <c r="J85" s="911" t="s">
        <v>1642</v>
      </c>
      <c r="K85" s="912"/>
      <c r="L85" s="912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08" t="s">
        <v>1626</v>
      </c>
      <c r="C86" s="1137"/>
      <c r="D86" s="912"/>
      <c r="E86" s="912"/>
      <c r="F86" s="912"/>
      <c r="G86" s="912"/>
      <c r="H86" s="912"/>
      <c r="I86" s="912"/>
      <c r="J86" s="912"/>
      <c r="K86" s="911" t="s">
        <v>1642</v>
      </c>
      <c r="L86" s="900"/>
      <c r="M86" s="912"/>
      <c r="N86" s="912"/>
      <c r="O86" s="912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08" t="s">
        <v>1627</v>
      </c>
      <c r="C87" s="1137"/>
      <c r="D87" s="912"/>
      <c r="E87" s="912"/>
      <c r="F87" s="912"/>
      <c r="G87" s="912"/>
      <c r="H87" s="912"/>
      <c r="I87" s="912"/>
      <c r="J87" s="912"/>
      <c r="K87" s="912"/>
      <c r="L87" s="911" t="s">
        <v>1642</v>
      </c>
      <c r="M87" s="912"/>
      <c r="N87" s="912"/>
      <c r="O87" s="912"/>
      <c r="P87" s="912"/>
      <c r="Q87" s="912"/>
      <c r="R87" s="912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08" t="s">
        <v>1628</v>
      </c>
      <c r="C88" s="1137"/>
      <c r="D88" s="912"/>
      <c r="E88" s="912"/>
      <c r="F88" s="912"/>
      <c r="G88" s="912"/>
      <c r="H88" s="912"/>
      <c r="I88" s="912"/>
      <c r="J88" s="912"/>
      <c r="K88" s="912"/>
      <c r="L88" s="912"/>
      <c r="M88" s="912"/>
      <c r="N88" s="912"/>
      <c r="O88" s="911" t="s">
        <v>1642</v>
      </c>
      <c r="P88" s="900"/>
      <c r="Q88" s="900"/>
      <c r="R88" s="900"/>
      <c r="S88" s="900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08" t="s">
        <v>1629</v>
      </c>
      <c r="C89" s="1137"/>
      <c r="D89" s="912"/>
      <c r="E89" s="912"/>
      <c r="F89" s="912"/>
      <c r="G89" s="912"/>
      <c r="H89" s="912"/>
      <c r="I89" s="912"/>
      <c r="J89" s="912"/>
      <c r="K89" s="912"/>
      <c r="L89" s="912"/>
      <c r="M89" s="912"/>
      <c r="N89" s="912"/>
      <c r="O89" s="912"/>
      <c r="P89" s="911" t="s">
        <v>1642</v>
      </c>
      <c r="Q89" s="912"/>
      <c r="R89" s="900"/>
      <c r="S89" s="912"/>
      <c r="T89" s="913"/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08" t="s">
        <v>1630</v>
      </c>
      <c r="C90" s="1137"/>
      <c r="D90" s="912"/>
      <c r="E90" s="912"/>
      <c r="F90" s="912"/>
      <c r="G90" s="912"/>
      <c r="H90" s="912"/>
      <c r="I90" s="912"/>
      <c r="J90" s="912"/>
      <c r="K90" s="912"/>
      <c r="L90" s="912"/>
      <c r="M90" s="912"/>
      <c r="N90" s="912"/>
      <c r="O90" s="900"/>
      <c r="P90" s="900"/>
      <c r="Q90" s="912"/>
      <c r="R90" s="911" t="s">
        <v>1642</v>
      </c>
      <c r="S90" s="912"/>
      <c r="T90" s="913"/>
      <c r="U90" s="912"/>
      <c r="V90" s="900"/>
      <c r="W90" s="912"/>
      <c r="X90" s="912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08" t="s">
        <v>1631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2"/>
      <c r="P91" s="912"/>
      <c r="Q91" s="912"/>
      <c r="R91" s="912"/>
      <c r="S91" s="911" t="s">
        <v>1642</v>
      </c>
      <c r="T91" s="913"/>
      <c r="U91" s="912"/>
      <c r="V91" s="900"/>
      <c r="W91" s="912"/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08" t="s">
        <v>1632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2"/>
      <c r="P92" s="912"/>
      <c r="Q92" s="912"/>
      <c r="R92" s="912"/>
      <c r="S92" s="912"/>
      <c r="T92" s="913"/>
      <c r="U92" s="912"/>
      <c r="V92" s="911" t="s">
        <v>1642</v>
      </c>
      <c r="W92" s="912"/>
      <c r="X92" s="912"/>
      <c r="Y92" s="912"/>
      <c r="Z92" s="912"/>
      <c r="AA92" s="912"/>
      <c r="AB92" s="912"/>
      <c r="AC92" s="912"/>
      <c r="AD92" s="912"/>
      <c r="AE92" s="912"/>
      <c r="AF92" s="912"/>
      <c r="AG92" s="912"/>
      <c r="AH92" s="912"/>
    </row>
    <row r="93" spans="1:34">
      <c r="A93" s="1124"/>
      <c r="B93" s="908" t="s">
        <v>1633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2"/>
      <c r="P93" s="912"/>
      <c r="Q93" s="912"/>
      <c r="R93" s="912"/>
      <c r="S93" s="912"/>
      <c r="T93" s="913"/>
      <c r="U93" s="912"/>
      <c r="V93" s="912"/>
      <c r="W93" s="911" t="s">
        <v>1642</v>
      </c>
      <c r="X93" s="912"/>
      <c r="Y93" s="912"/>
      <c r="Z93" s="912"/>
      <c r="AA93" s="912"/>
      <c r="AB93" s="912"/>
      <c r="AC93" s="912"/>
      <c r="AD93" s="912"/>
      <c r="AE93" s="912"/>
      <c r="AF93" s="912"/>
      <c r="AG93" s="912"/>
      <c r="AH93" s="912"/>
    </row>
    <row r="94" spans="1:34">
      <c r="A94" s="1124"/>
      <c r="B94" s="908" t="s">
        <v>1644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2"/>
      <c r="P94" s="912"/>
      <c r="Q94" s="912"/>
      <c r="R94" s="912"/>
      <c r="S94" s="912"/>
      <c r="T94" s="913"/>
      <c r="U94" s="912"/>
      <c r="V94" s="912"/>
      <c r="W94" s="912"/>
      <c r="X94" s="911" t="s">
        <v>1642</v>
      </c>
      <c r="Y94" s="912"/>
      <c r="Z94" s="912"/>
      <c r="AA94" s="912"/>
      <c r="AB94" s="912"/>
      <c r="AC94" s="912"/>
      <c r="AD94" s="912"/>
      <c r="AE94" s="912"/>
      <c r="AF94" s="912"/>
      <c r="AG94" s="912"/>
      <c r="AH94" s="912"/>
    </row>
    <row r="95" spans="1:34">
      <c r="A95" s="1124"/>
      <c r="B95" s="908" t="s">
        <v>1645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2"/>
      <c r="P95" s="912"/>
      <c r="Q95" s="912"/>
      <c r="R95" s="912"/>
      <c r="S95" s="912"/>
      <c r="T95" s="913"/>
      <c r="U95" s="912"/>
      <c r="V95" s="912"/>
      <c r="W95" s="912"/>
      <c r="X95" s="912"/>
      <c r="Y95" s="911" t="s">
        <v>1642</v>
      </c>
      <c r="Z95" s="912"/>
      <c r="AA95" s="912"/>
      <c r="AB95" s="912"/>
      <c r="AC95" s="912"/>
      <c r="AD95" s="912"/>
      <c r="AE95" s="912"/>
      <c r="AF95" s="912"/>
      <c r="AG95" s="912"/>
      <c r="AH95" s="912"/>
    </row>
    <row r="96" spans="1:34">
      <c r="A96" s="1124"/>
      <c r="B96" s="908" t="s">
        <v>1646</v>
      </c>
      <c r="C96" s="1137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2"/>
      <c r="P96" s="912"/>
      <c r="Q96" s="912"/>
      <c r="R96" s="912"/>
      <c r="S96" s="912"/>
      <c r="T96" s="913"/>
      <c r="U96" s="912"/>
      <c r="V96" s="912"/>
      <c r="W96" s="912"/>
      <c r="X96" s="912"/>
      <c r="Y96" s="912"/>
      <c r="Z96" s="912"/>
      <c r="AA96" s="912"/>
      <c r="AB96" s="912"/>
      <c r="AC96" s="911" t="s">
        <v>1642</v>
      </c>
      <c r="AD96" s="912"/>
      <c r="AE96" s="912"/>
      <c r="AF96" s="912"/>
      <c r="AG96" s="912"/>
      <c r="AH96" s="912"/>
    </row>
    <row r="97" spans="1:34">
      <c r="A97" s="1124"/>
      <c r="B97" s="908" t="s">
        <v>1647</v>
      </c>
      <c r="C97" s="1138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2"/>
      <c r="P97" s="912"/>
      <c r="Q97" s="912"/>
      <c r="R97" s="912"/>
      <c r="S97" s="912"/>
      <c r="T97" s="913"/>
      <c r="U97" s="912"/>
      <c r="V97" s="912"/>
      <c r="W97" s="912"/>
      <c r="X97" s="900"/>
      <c r="Y97" s="912"/>
      <c r="Z97" s="912"/>
      <c r="AA97" s="912"/>
      <c r="AB97" s="912"/>
      <c r="AC97" s="912"/>
      <c r="AD97" s="911" t="s">
        <v>1642</v>
      </c>
      <c r="AE97" s="912"/>
      <c r="AF97" s="912"/>
      <c r="AG97" s="912"/>
      <c r="AH97" s="912"/>
    </row>
    <row r="98" spans="1:34">
      <c r="A98" s="903"/>
      <c r="B98" s="904"/>
      <c r="C98" s="905"/>
      <c r="D98" s="661"/>
      <c r="E98" s="661"/>
      <c r="F98" s="906"/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</row>
    <row r="99" spans="1:34">
      <c r="B99" s="247" t="s">
        <v>1672</v>
      </c>
      <c r="C99" s="896"/>
    </row>
    <row r="100" spans="1:34">
      <c r="B100" s="247"/>
      <c r="C100" s="896"/>
    </row>
    <row r="101" spans="1:34">
      <c r="B101" s="247"/>
      <c r="C101" s="896"/>
    </row>
    <row r="102" spans="1:34">
      <c r="B102" s="247"/>
      <c r="C102" s="896"/>
    </row>
    <row r="103" spans="1:34">
      <c r="B103" s="247"/>
      <c r="C103" s="896"/>
    </row>
    <row r="104" spans="1:34" ht="17.100000000000001" customHeight="1">
      <c r="A104" s="1118" t="s">
        <v>3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4" ht="17.100000000000001" customHeight="1">
      <c r="A105" s="1118" t="s">
        <v>1586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4" ht="18">
      <c r="A106" s="1118" t="s">
        <v>1666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8">
      <c r="A107" s="1118" t="s">
        <v>1587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4" ht="18">
      <c r="A108" s="1118" t="s">
        <v>1667</v>
      </c>
      <c r="B108" s="1118"/>
      <c r="C108" s="1118"/>
      <c r="D108" s="1118"/>
      <c r="E108" s="1118"/>
      <c r="F108" s="1118"/>
      <c r="G108" s="1118"/>
      <c r="H108" s="1118"/>
      <c r="I108" s="1118"/>
      <c r="J108" s="1118"/>
      <c r="K108" s="1118"/>
      <c r="L108" s="1118"/>
      <c r="M108" s="1118"/>
      <c r="N108" s="1118"/>
      <c r="O108" s="1118"/>
      <c r="P108" s="1118"/>
      <c r="Q108" s="1118"/>
      <c r="R108" s="1118"/>
      <c r="S108" s="1118"/>
      <c r="T108" s="1118"/>
      <c r="U108" s="1118"/>
      <c r="V108" s="1118"/>
      <c r="W108" s="1118"/>
      <c r="X108" s="1118"/>
      <c r="Y108" s="1118"/>
      <c r="Z108" s="1118"/>
      <c r="AA108" s="1118"/>
      <c r="AB108" s="1118"/>
      <c r="AC108" s="1118"/>
      <c r="AD108" s="1118"/>
      <c r="AE108" s="1118"/>
      <c r="AF108" s="1118"/>
      <c r="AG108" s="1118"/>
      <c r="AH108" s="1118"/>
    </row>
    <row r="109" spans="1:34" ht="12.75" customHeight="1">
      <c r="A109" s="915" t="s">
        <v>1608</v>
      </c>
      <c r="B109" s="890"/>
    </row>
    <row r="110" spans="1:34">
      <c r="A110" s="902" t="s">
        <v>1671</v>
      </c>
    </row>
    <row r="111" spans="1:34">
      <c r="A111" s="1130" t="s">
        <v>129</v>
      </c>
      <c r="B111" s="1133" t="s">
        <v>1610</v>
      </c>
      <c r="C111" s="955" t="s">
        <v>1618</v>
      </c>
      <c r="D111" s="1121" t="s">
        <v>1619</v>
      </c>
      <c r="E111" s="1122"/>
      <c r="F111" s="1122"/>
      <c r="G111" s="1122"/>
      <c r="H111" s="1122"/>
      <c r="I111" s="1122"/>
      <c r="J111" s="1122"/>
      <c r="K111" s="1122"/>
      <c r="L111" s="1122"/>
      <c r="M111" s="1122"/>
      <c r="N111" s="1122"/>
      <c r="O111" s="1122"/>
      <c r="P111" s="1122"/>
      <c r="Q111" s="1122"/>
      <c r="R111" s="1122"/>
      <c r="S111" s="1122"/>
      <c r="T111" s="1122"/>
      <c r="U111" s="1122"/>
      <c r="V111" s="1122"/>
      <c r="W111" s="1122"/>
      <c r="X111" s="1122"/>
      <c r="Y111" s="1122"/>
      <c r="Z111" s="1122"/>
      <c r="AA111" s="1122"/>
      <c r="AB111" s="1122"/>
      <c r="AC111" s="1122"/>
      <c r="AD111" s="1122"/>
      <c r="AE111" s="1122"/>
      <c r="AF111" s="1122"/>
      <c r="AG111" s="1122"/>
      <c r="AH111" s="1123"/>
    </row>
    <row r="112" spans="1:34">
      <c r="A112" s="1131"/>
      <c r="B112" s="1134"/>
      <c r="C112" s="1141">
        <v>42064</v>
      </c>
      <c r="D112" s="894" t="s">
        <v>1611</v>
      </c>
      <c r="E112" s="894" t="s">
        <v>1612</v>
      </c>
      <c r="F112" s="894" t="s">
        <v>1613</v>
      </c>
      <c r="G112" s="894" t="s">
        <v>1614</v>
      </c>
      <c r="H112" s="894" t="s">
        <v>1615</v>
      </c>
      <c r="I112" s="954" t="s">
        <v>1616</v>
      </c>
      <c r="J112" s="954" t="s">
        <v>1617</v>
      </c>
      <c r="K112" s="894" t="s">
        <v>1611</v>
      </c>
      <c r="L112" s="894" t="s">
        <v>1612</v>
      </c>
      <c r="M112" s="894" t="s">
        <v>1613</v>
      </c>
      <c r="N112" s="894" t="s">
        <v>1614</v>
      </c>
      <c r="O112" s="894" t="s">
        <v>1615</v>
      </c>
      <c r="P112" s="954" t="s">
        <v>1616</v>
      </c>
      <c r="Q112" s="954" t="s">
        <v>1617</v>
      </c>
      <c r="R112" s="894" t="s">
        <v>1611</v>
      </c>
      <c r="S112" s="894" t="s">
        <v>1612</v>
      </c>
      <c r="T112" s="954" t="s">
        <v>1613</v>
      </c>
      <c r="U112" s="894" t="s">
        <v>1614</v>
      </c>
      <c r="V112" s="894" t="s">
        <v>1615</v>
      </c>
      <c r="W112" s="954" t="s">
        <v>1616</v>
      </c>
      <c r="X112" s="954" t="s">
        <v>1617</v>
      </c>
      <c r="Y112" s="894" t="s">
        <v>1611</v>
      </c>
      <c r="Z112" s="894" t="s">
        <v>1612</v>
      </c>
      <c r="AA112" s="894" t="s">
        <v>1613</v>
      </c>
      <c r="AB112" s="894" t="s">
        <v>1614</v>
      </c>
      <c r="AC112" s="954" t="s">
        <v>1615</v>
      </c>
      <c r="AD112" s="954" t="s">
        <v>1616</v>
      </c>
      <c r="AE112" s="954" t="s">
        <v>1617</v>
      </c>
      <c r="AF112" s="894" t="s">
        <v>1611</v>
      </c>
      <c r="AG112" s="894" t="s">
        <v>1612</v>
      </c>
      <c r="AH112" s="894" t="s">
        <v>1613</v>
      </c>
    </row>
    <row r="113" spans="1:34">
      <c r="A113" s="1132"/>
      <c r="B113" s="1135"/>
      <c r="C113" s="1142"/>
      <c r="D113" s="895">
        <v>1</v>
      </c>
      <c r="E113" s="894">
        <v>2</v>
      </c>
      <c r="F113" s="894">
        <v>3</v>
      </c>
      <c r="G113" s="894">
        <v>4</v>
      </c>
      <c r="H113" s="894">
        <v>5</v>
      </c>
      <c r="I113" s="954">
        <v>6</v>
      </c>
      <c r="J113" s="954">
        <v>7</v>
      </c>
      <c r="K113" s="894">
        <v>8</v>
      </c>
      <c r="L113" s="894">
        <v>9</v>
      </c>
      <c r="M113" s="894">
        <v>10</v>
      </c>
      <c r="N113" s="894">
        <v>11</v>
      </c>
      <c r="O113" s="894">
        <v>12</v>
      </c>
      <c r="P113" s="954">
        <v>13</v>
      </c>
      <c r="Q113" s="954">
        <v>14</v>
      </c>
      <c r="R113" s="894">
        <v>15</v>
      </c>
      <c r="S113" s="894">
        <v>16</v>
      </c>
      <c r="T113" s="954">
        <v>17</v>
      </c>
      <c r="U113" s="894">
        <v>18</v>
      </c>
      <c r="V113" s="894">
        <v>19</v>
      </c>
      <c r="W113" s="954">
        <v>20</v>
      </c>
      <c r="X113" s="954">
        <v>21</v>
      </c>
      <c r="Y113" s="894">
        <v>22</v>
      </c>
      <c r="Z113" s="894">
        <v>23</v>
      </c>
      <c r="AA113" s="894">
        <v>24</v>
      </c>
      <c r="AB113" s="894">
        <v>25</v>
      </c>
      <c r="AC113" s="954">
        <v>26</v>
      </c>
      <c r="AD113" s="954">
        <v>27</v>
      </c>
      <c r="AE113" s="954">
        <v>28</v>
      </c>
      <c r="AF113" s="894">
        <v>29</v>
      </c>
      <c r="AG113" s="894">
        <v>30</v>
      </c>
      <c r="AH113" s="894">
        <v>31</v>
      </c>
    </row>
    <row r="114" spans="1:34">
      <c r="A114" s="1136">
        <v>1</v>
      </c>
      <c r="B114" s="908" t="s">
        <v>1609</v>
      </c>
      <c r="C114" s="1127">
        <v>42064</v>
      </c>
      <c r="D114" s="898"/>
      <c r="E114" s="898"/>
      <c r="F114" s="900"/>
      <c r="G114" s="900"/>
      <c r="H114" s="911" t="s">
        <v>1641</v>
      </c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</row>
    <row r="115" spans="1:34">
      <c r="A115" s="1136"/>
      <c r="B115" s="908" t="s">
        <v>1622</v>
      </c>
      <c r="C115" s="1137"/>
      <c r="D115" s="898"/>
      <c r="E115" s="898"/>
      <c r="F115" s="900"/>
      <c r="G115" s="900"/>
      <c r="H115" s="900"/>
      <c r="I115" s="900"/>
      <c r="J115" s="900"/>
      <c r="K115" s="911" t="s">
        <v>1641</v>
      </c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</row>
    <row r="116" spans="1:34">
      <c r="A116" s="1136"/>
      <c r="B116" s="908" t="s">
        <v>1623</v>
      </c>
      <c r="C116" s="1137"/>
      <c r="D116" s="898"/>
      <c r="E116" s="898"/>
      <c r="F116" s="900"/>
      <c r="G116" s="900"/>
      <c r="H116" s="900"/>
      <c r="I116" s="900"/>
      <c r="J116" s="900"/>
      <c r="K116" s="900"/>
      <c r="L116" s="911" t="s">
        <v>1641</v>
      </c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</row>
    <row r="117" spans="1:34">
      <c r="A117" s="1136"/>
      <c r="B117" s="908" t="s">
        <v>1624</v>
      </c>
      <c r="C117" s="1137"/>
      <c r="D117" s="898"/>
      <c r="E117" s="898"/>
      <c r="F117" s="900"/>
      <c r="G117" s="900"/>
      <c r="H117" s="900"/>
      <c r="I117" s="900"/>
      <c r="J117" s="900"/>
      <c r="K117" s="900"/>
      <c r="L117" s="900"/>
      <c r="M117" s="911" t="s">
        <v>1641</v>
      </c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4">
      <c r="A118" s="1136"/>
      <c r="B118" s="908" t="s">
        <v>1625</v>
      </c>
      <c r="C118" s="1137"/>
      <c r="D118" s="907"/>
      <c r="E118" s="898"/>
      <c r="F118" s="900"/>
      <c r="G118" s="900"/>
      <c r="H118" s="900"/>
      <c r="I118" s="900"/>
      <c r="J118" s="900"/>
      <c r="K118" s="900"/>
      <c r="L118" s="900"/>
      <c r="M118" s="900"/>
      <c r="N118" s="911" t="s">
        <v>1641</v>
      </c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900"/>
      <c r="AF118" s="900"/>
      <c r="AG118" s="900"/>
      <c r="AH118" s="900"/>
    </row>
    <row r="119" spans="1:34">
      <c r="A119" s="1136"/>
      <c r="B119" s="908" t="s">
        <v>1626</v>
      </c>
      <c r="C119" s="1137"/>
      <c r="D119" s="907"/>
      <c r="E119" s="898"/>
      <c r="F119" s="900"/>
      <c r="G119" s="900"/>
      <c r="H119" s="900"/>
      <c r="I119" s="900"/>
      <c r="J119" s="900"/>
      <c r="K119" s="900"/>
      <c r="L119" s="900"/>
      <c r="M119" s="900"/>
      <c r="N119" s="900"/>
      <c r="O119" s="911" t="s">
        <v>1641</v>
      </c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900"/>
      <c r="AF119" s="900"/>
      <c r="AG119" s="900"/>
      <c r="AH119" s="900"/>
    </row>
    <row r="120" spans="1:34">
      <c r="A120" s="1136"/>
      <c r="B120" s="908" t="s">
        <v>1627</v>
      </c>
      <c r="C120" s="1137"/>
      <c r="D120" s="899"/>
      <c r="E120" s="899"/>
      <c r="F120" s="912"/>
      <c r="G120" s="912"/>
      <c r="H120" s="912"/>
      <c r="I120" s="912"/>
      <c r="J120" s="912"/>
      <c r="K120" s="900"/>
      <c r="L120" s="900"/>
      <c r="M120" s="900"/>
      <c r="N120" s="900"/>
      <c r="O120" s="912"/>
      <c r="P120" s="912"/>
      <c r="Q120" s="912"/>
      <c r="R120" s="911" t="s">
        <v>1641</v>
      </c>
      <c r="S120" s="912"/>
      <c r="T120" s="912"/>
      <c r="U120" s="912"/>
      <c r="V120" s="912"/>
      <c r="W120" s="912"/>
      <c r="X120" s="912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4">
      <c r="A121" s="1136"/>
      <c r="B121" s="908" t="s">
        <v>1628</v>
      </c>
      <c r="C121" s="1137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12"/>
      <c r="Q121" s="900"/>
      <c r="R121" s="900"/>
      <c r="S121" s="911" t="s">
        <v>1641</v>
      </c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900"/>
      <c r="AF121" s="900"/>
      <c r="AG121" s="900"/>
      <c r="AH121" s="900"/>
    </row>
    <row r="122" spans="1:34">
      <c r="A122" s="1136"/>
      <c r="B122" s="908" t="s">
        <v>1629</v>
      </c>
      <c r="C122" s="1137"/>
      <c r="D122" s="899"/>
      <c r="E122" s="899"/>
      <c r="F122" s="912"/>
      <c r="G122" s="912"/>
      <c r="H122" s="912"/>
      <c r="I122" s="912"/>
      <c r="J122" s="912"/>
      <c r="K122" s="900"/>
      <c r="L122" s="900"/>
      <c r="M122" s="900"/>
      <c r="N122" s="900"/>
      <c r="O122" s="900"/>
      <c r="P122" s="912"/>
      <c r="Q122" s="900"/>
      <c r="R122" s="912"/>
      <c r="S122" s="912"/>
      <c r="T122" s="912"/>
      <c r="U122" s="911" t="s">
        <v>1641</v>
      </c>
      <c r="V122" s="912"/>
      <c r="W122" s="912"/>
      <c r="X122" s="912"/>
      <c r="Y122" s="912"/>
      <c r="Z122" s="912"/>
      <c r="AA122" s="912"/>
      <c r="AB122" s="912"/>
      <c r="AC122" s="912"/>
      <c r="AD122" s="912"/>
      <c r="AE122" s="912"/>
      <c r="AF122" s="912"/>
      <c r="AG122" s="912"/>
      <c r="AH122" s="912"/>
    </row>
    <row r="123" spans="1:34">
      <c r="A123" s="1136"/>
      <c r="B123" s="908" t="s">
        <v>1630</v>
      </c>
      <c r="C123" s="1137"/>
      <c r="D123" s="899"/>
      <c r="E123" s="899"/>
      <c r="F123" s="912"/>
      <c r="G123" s="912"/>
      <c r="H123" s="912"/>
      <c r="I123" s="912"/>
      <c r="J123" s="912"/>
      <c r="K123" s="900"/>
      <c r="L123" s="900"/>
      <c r="M123" s="900"/>
      <c r="N123" s="900"/>
      <c r="O123" s="900"/>
      <c r="P123" s="912"/>
      <c r="Q123" s="912"/>
      <c r="R123" s="912"/>
      <c r="S123" s="912"/>
      <c r="T123" s="912"/>
      <c r="U123" s="912"/>
      <c r="V123" s="911" t="s">
        <v>1641</v>
      </c>
      <c r="W123" s="912"/>
      <c r="X123" s="912"/>
      <c r="Y123" s="912"/>
      <c r="Z123" s="912"/>
      <c r="AA123" s="912"/>
      <c r="AB123" s="912"/>
      <c r="AC123" s="912"/>
      <c r="AD123" s="912"/>
      <c r="AE123" s="912"/>
      <c r="AF123" s="912"/>
      <c r="AG123" s="912"/>
      <c r="AH123" s="912"/>
    </row>
    <row r="124" spans="1:34">
      <c r="A124" s="1114"/>
      <c r="B124" s="1140"/>
      <c r="C124" s="1127">
        <v>42095</v>
      </c>
      <c r="D124" s="894" t="s">
        <v>1614</v>
      </c>
      <c r="E124" s="894" t="s">
        <v>1615</v>
      </c>
      <c r="F124" s="954" t="s">
        <v>1616</v>
      </c>
      <c r="G124" s="954" t="s">
        <v>1617</v>
      </c>
      <c r="H124" s="894" t="s">
        <v>1611</v>
      </c>
      <c r="I124" s="894" t="s">
        <v>1612</v>
      </c>
      <c r="J124" s="894" t="s">
        <v>1613</v>
      </c>
      <c r="K124" s="894" t="s">
        <v>1614</v>
      </c>
      <c r="L124" s="894" t="s">
        <v>1615</v>
      </c>
      <c r="M124" s="954" t="s">
        <v>1616</v>
      </c>
      <c r="N124" s="954" t="s">
        <v>1617</v>
      </c>
      <c r="O124" s="894" t="s">
        <v>1611</v>
      </c>
      <c r="P124" s="894" t="s">
        <v>1612</v>
      </c>
      <c r="Q124" s="954" t="s">
        <v>1613</v>
      </c>
      <c r="R124" s="894" t="s">
        <v>1614</v>
      </c>
      <c r="S124" s="894" t="s">
        <v>1615</v>
      </c>
      <c r="T124" s="954" t="s">
        <v>1616</v>
      </c>
      <c r="U124" s="954" t="s">
        <v>1617</v>
      </c>
      <c r="V124" s="894" t="s">
        <v>1611</v>
      </c>
      <c r="W124" s="894" t="s">
        <v>1612</v>
      </c>
      <c r="X124" s="894" t="s">
        <v>1613</v>
      </c>
      <c r="Y124" s="894" t="s">
        <v>1614</v>
      </c>
      <c r="Z124" s="894" t="s">
        <v>1615</v>
      </c>
      <c r="AA124" s="954" t="s">
        <v>1616</v>
      </c>
      <c r="AB124" s="954" t="s">
        <v>1617</v>
      </c>
      <c r="AC124" s="894" t="s">
        <v>1611</v>
      </c>
      <c r="AD124" s="894" t="s">
        <v>1612</v>
      </c>
      <c r="AE124" s="894" t="s">
        <v>1613</v>
      </c>
      <c r="AF124" s="894" t="s">
        <v>1614</v>
      </c>
      <c r="AG124" s="894" t="s">
        <v>1615</v>
      </c>
      <c r="AH124" s="899"/>
    </row>
    <row r="125" spans="1:34">
      <c r="A125" s="1116"/>
      <c r="B125" s="1138"/>
      <c r="C125" s="1138"/>
      <c r="D125" s="895">
        <v>1</v>
      </c>
      <c r="E125" s="894">
        <v>2</v>
      </c>
      <c r="F125" s="954">
        <v>3</v>
      </c>
      <c r="G125" s="954">
        <v>4</v>
      </c>
      <c r="H125" s="894">
        <v>5</v>
      </c>
      <c r="I125" s="894">
        <v>6</v>
      </c>
      <c r="J125" s="894">
        <v>7</v>
      </c>
      <c r="K125" s="894">
        <v>8</v>
      </c>
      <c r="L125" s="894">
        <v>9</v>
      </c>
      <c r="M125" s="954">
        <v>10</v>
      </c>
      <c r="N125" s="954">
        <v>11</v>
      </c>
      <c r="O125" s="894">
        <v>12</v>
      </c>
      <c r="P125" s="894">
        <v>13</v>
      </c>
      <c r="Q125" s="954">
        <v>14</v>
      </c>
      <c r="R125" s="894">
        <v>15</v>
      </c>
      <c r="S125" s="894">
        <v>16</v>
      </c>
      <c r="T125" s="954">
        <v>17</v>
      </c>
      <c r="U125" s="954">
        <v>18</v>
      </c>
      <c r="V125" s="894">
        <v>19</v>
      </c>
      <c r="W125" s="894">
        <v>20</v>
      </c>
      <c r="X125" s="894">
        <v>21</v>
      </c>
      <c r="Y125" s="894">
        <v>22</v>
      </c>
      <c r="Z125" s="894">
        <v>23</v>
      </c>
      <c r="AA125" s="954">
        <v>24</v>
      </c>
      <c r="AB125" s="954">
        <v>25</v>
      </c>
      <c r="AC125" s="894">
        <v>26</v>
      </c>
      <c r="AD125" s="894">
        <v>27</v>
      </c>
      <c r="AE125" s="894">
        <v>28</v>
      </c>
      <c r="AF125" s="894">
        <v>29</v>
      </c>
      <c r="AG125" s="894">
        <v>30</v>
      </c>
      <c r="AH125" s="899"/>
    </row>
    <row r="126" spans="1:34">
      <c r="A126" s="1124">
        <v>2</v>
      </c>
      <c r="B126" s="908" t="s">
        <v>1609</v>
      </c>
      <c r="C126" s="1127">
        <v>42095</v>
      </c>
      <c r="D126" s="911" t="s">
        <v>1642</v>
      </c>
      <c r="E126" s="900"/>
      <c r="F126" s="912"/>
      <c r="G126" s="912"/>
      <c r="H126" s="912"/>
      <c r="I126" s="912"/>
      <c r="J126" s="912"/>
      <c r="K126" s="912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912"/>
      <c r="AH126" s="912"/>
    </row>
    <row r="127" spans="1:34">
      <c r="A127" s="1124"/>
      <c r="B127" s="908" t="s">
        <v>1622</v>
      </c>
      <c r="C127" s="1137"/>
      <c r="D127" s="913"/>
      <c r="E127" s="911" t="s">
        <v>1642</v>
      </c>
      <c r="F127" s="912"/>
      <c r="G127" s="912"/>
      <c r="H127" s="912"/>
      <c r="I127" s="912"/>
      <c r="J127" s="912"/>
      <c r="K127" s="912"/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912"/>
      <c r="AH127" s="912"/>
    </row>
    <row r="128" spans="1:34">
      <c r="A128" s="1124"/>
      <c r="B128" s="908" t="s">
        <v>1623</v>
      </c>
      <c r="C128" s="1137"/>
      <c r="D128" s="912"/>
      <c r="E128" s="912"/>
      <c r="F128" s="912"/>
      <c r="G128" s="912"/>
      <c r="H128" s="911" t="s">
        <v>1642</v>
      </c>
      <c r="I128" s="900"/>
      <c r="J128" s="900"/>
      <c r="K128" s="912"/>
      <c r="L128" s="912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1124"/>
      <c r="B129" s="908" t="s">
        <v>1624</v>
      </c>
      <c r="C129" s="1137"/>
      <c r="D129" s="912"/>
      <c r="E129" s="912"/>
      <c r="F129" s="912"/>
      <c r="G129" s="912"/>
      <c r="H129" s="900"/>
      <c r="I129" s="911" t="s">
        <v>1642</v>
      </c>
      <c r="J129" s="900"/>
      <c r="K129" s="912"/>
      <c r="L129" s="912"/>
      <c r="M129" s="912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1124"/>
      <c r="B130" s="908" t="s">
        <v>1625</v>
      </c>
      <c r="C130" s="1137"/>
      <c r="D130" s="912"/>
      <c r="E130" s="912"/>
      <c r="F130" s="912"/>
      <c r="G130" s="912"/>
      <c r="H130" s="900"/>
      <c r="I130" s="900"/>
      <c r="J130" s="911" t="s">
        <v>1642</v>
      </c>
      <c r="K130" s="912"/>
      <c r="L130" s="912"/>
      <c r="M130" s="912"/>
      <c r="N130" s="912"/>
      <c r="O130" s="912"/>
      <c r="P130" s="912"/>
      <c r="Q130" s="912"/>
      <c r="R130" s="912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1124"/>
      <c r="B131" s="908" t="s">
        <v>1626</v>
      </c>
      <c r="C131" s="1137"/>
      <c r="D131" s="912"/>
      <c r="E131" s="912"/>
      <c r="F131" s="912"/>
      <c r="G131" s="912"/>
      <c r="H131" s="912"/>
      <c r="I131" s="912"/>
      <c r="J131" s="912"/>
      <c r="K131" s="911" t="s">
        <v>1642</v>
      </c>
      <c r="L131" s="900"/>
      <c r="M131" s="912"/>
      <c r="N131" s="912"/>
      <c r="O131" s="912"/>
      <c r="P131" s="912"/>
      <c r="Q131" s="912"/>
      <c r="R131" s="912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1124"/>
      <c r="B132" s="908" t="s">
        <v>1627</v>
      </c>
      <c r="C132" s="1137"/>
      <c r="D132" s="912"/>
      <c r="E132" s="912"/>
      <c r="F132" s="912"/>
      <c r="G132" s="912"/>
      <c r="H132" s="912"/>
      <c r="I132" s="912"/>
      <c r="J132" s="912"/>
      <c r="K132" s="912"/>
      <c r="L132" s="911" t="s">
        <v>1642</v>
      </c>
      <c r="M132" s="912"/>
      <c r="N132" s="912"/>
      <c r="O132" s="912"/>
      <c r="P132" s="912"/>
      <c r="Q132" s="912"/>
      <c r="R132" s="912"/>
      <c r="S132" s="912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A133" s="1124"/>
      <c r="B133" s="908" t="s">
        <v>1628</v>
      </c>
      <c r="C133" s="1137"/>
      <c r="D133" s="912"/>
      <c r="E133" s="912"/>
      <c r="F133" s="912"/>
      <c r="G133" s="912"/>
      <c r="H133" s="912"/>
      <c r="I133" s="912"/>
      <c r="J133" s="912"/>
      <c r="K133" s="912"/>
      <c r="L133" s="912"/>
      <c r="M133" s="912"/>
      <c r="N133" s="912"/>
      <c r="O133" s="911" t="s">
        <v>1642</v>
      </c>
      <c r="P133" s="900"/>
      <c r="Q133" s="900"/>
      <c r="R133" s="900"/>
      <c r="S133" s="900"/>
      <c r="T133" s="913"/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912"/>
    </row>
    <row r="134" spans="1:34">
      <c r="A134" s="1124"/>
      <c r="B134" s="908" t="s">
        <v>1629</v>
      </c>
      <c r="C134" s="1137"/>
      <c r="D134" s="912"/>
      <c r="E134" s="912"/>
      <c r="F134" s="912"/>
      <c r="G134" s="912"/>
      <c r="H134" s="912"/>
      <c r="I134" s="912"/>
      <c r="J134" s="912"/>
      <c r="K134" s="912"/>
      <c r="L134" s="912"/>
      <c r="M134" s="912"/>
      <c r="N134" s="912"/>
      <c r="O134" s="912"/>
      <c r="P134" s="911" t="s">
        <v>1642</v>
      </c>
      <c r="Q134" s="912"/>
      <c r="R134" s="900"/>
      <c r="S134" s="912"/>
      <c r="T134" s="913"/>
      <c r="U134" s="912"/>
      <c r="V134" s="900"/>
      <c r="W134" s="912"/>
      <c r="X134" s="912"/>
      <c r="Y134" s="912"/>
      <c r="Z134" s="912"/>
      <c r="AA134" s="912"/>
      <c r="AB134" s="912"/>
      <c r="AC134" s="912"/>
      <c r="AD134" s="912"/>
      <c r="AE134" s="912"/>
      <c r="AF134" s="912"/>
      <c r="AG134" s="912"/>
      <c r="AH134" s="912"/>
    </row>
    <row r="135" spans="1:34">
      <c r="A135" s="1124"/>
      <c r="B135" s="908" t="s">
        <v>1630</v>
      </c>
      <c r="C135" s="1137"/>
      <c r="D135" s="912"/>
      <c r="E135" s="912"/>
      <c r="F135" s="912"/>
      <c r="G135" s="912"/>
      <c r="H135" s="912"/>
      <c r="I135" s="912"/>
      <c r="J135" s="912"/>
      <c r="K135" s="912"/>
      <c r="L135" s="912"/>
      <c r="M135" s="912"/>
      <c r="N135" s="912"/>
      <c r="O135" s="900"/>
      <c r="P135" s="900"/>
      <c r="Q135" s="912"/>
      <c r="R135" s="911" t="s">
        <v>1642</v>
      </c>
      <c r="S135" s="912"/>
      <c r="T135" s="913"/>
      <c r="U135" s="912"/>
      <c r="V135" s="900"/>
      <c r="W135" s="912"/>
      <c r="X135" s="912"/>
      <c r="Y135" s="912"/>
      <c r="Z135" s="912"/>
      <c r="AA135" s="912"/>
      <c r="AB135" s="912"/>
      <c r="AC135" s="912"/>
      <c r="AD135" s="912"/>
      <c r="AE135" s="912"/>
      <c r="AF135" s="912"/>
      <c r="AG135" s="912"/>
      <c r="AH135" s="912"/>
    </row>
    <row r="136" spans="1:34">
      <c r="B136" s="247" t="s">
        <v>1672</v>
      </c>
      <c r="C136" s="896"/>
    </row>
    <row r="156" spans="1:34" ht="18">
      <c r="A156" s="1118" t="s">
        <v>3</v>
      </c>
      <c r="B156" s="1118"/>
      <c r="C156" s="1118"/>
      <c r="D156" s="1118"/>
      <c r="E156" s="1118"/>
      <c r="F156" s="1118"/>
      <c r="G156" s="1118"/>
      <c r="H156" s="1118"/>
      <c r="I156" s="1118"/>
      <c r="J156" s="1118"/>
      <c r="K156" s="1118"/>
      <c r="L156" s="1118"/>
      <c r="M156" s="1118"/>
      <c r="N156" s="1118"/>
      <c r="O156" s="1118"/>
      <c r="P156" s="1118"/>
      <c r="Q156" s="1118"/>
      <c r="R156" s="1118"/>
      <c r="S156" s="1118"/>
      <c r="T156" s="1118"/>
      <c r="U156" s="1118"/>
      <c r="V156" s="1118"/>
      <c r="W156" s="1118"/>
      <c r="X156" s="1118"/>
      <c r="Y156" s="1118"/>
      <c r="Z156" s="1118"/>
      <c r="AA156" s="1118"/>
      <c r="AB156" s="1118"/>
      <c r="AC156" s="1118"/>
      <c r="AD156" s="1118"/>
      <c r="AE156" s="1118"/>
      <c r="AF156" s="1118"/>
      <c r="AG156" s="1118"/>
      <c r="AH156" s="1118"/>
    </row>
    <row r="157" spans="1:34" ht="18">
      <c r="A157" s="1118" t="s">
        <v>1586</v>
      </c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8"/>
      <c r="L157" s="1118"/>
      <c r="M157" s="1118"/>
      <c r="N157" s="1118"/>
      <c r="O157" s="1118"/>
      <c r="P157" s="1118"/>
      <c r="Q157" s="1118"/>
      <c r="R157" s="1118"/>
      <c r="S157" s="1118"/>
      <c r="T157" s="1118"/>
      <c r="U157" s="1118"/>
      <c r="V157" s="1118"/>
      <c r="W157" s="1118"/>
      <c r="X157" s="1118"/>
      <c r="Y157" s="1118"/>
      <c r="Z157" s="1118"/>
      <c r="AA157" s="1118"/>
      <c r="AB157" s="1118"/>
      <c r="AC157" s="1118"/>
      <c r="AD157" s="1118"/>
      <c r="AE157" s="1118"/>
      <c r="AF157" s="1118"/>
      <c r="AG157" s="1118"/>
      <c r="AH157" s="1118"/>
    </row>
    <row r="158" spans="1:34" ht="18">
      <c r="A158" s="1118" t="s">
        <v>1666</v>
      </c>
      <c r="B158" s="1118"/>
      <c r="C158" s="1118"/>
      <c r="D158" s="1118"/>
      <c r="E158" s="1118"/>
      <c r="F158" s="1118"/>
      <c r="G158" s="1118"/>
      <c r="H158" s="1118"/>
      <c r="I158" s="1118"/>
      <c r="J158" s="1118"/>
      <c r="K158" s="1118"/>
      <c r="L158" s="1118"/>
      <c r="M158" s="1118"/>
      <c r="N158" s="1118"/>
      <c r="O158" s="1118"/>
      <c r="P158" s="1118"/>
      <c r="Q158" s="1118"/>
      <c r="R158" s="1118"/>
      <c r="S158" s="1118"/>
      <c r="T158" s="1118"/>
      <c r="U158" s="1118"/>
      <c r="V158" s="1118"/>
      <c r="W158" s="1118"/>
      <c r="X158" s="1118"/>
      <c r="Y158" s="1118"/>
      <c r="Z158" s="1118"/>
      <c r="AA158" s="1118"/>
      <c r="AB158" s="1118"/>
      <c r="AC158" s="1118"/>
      <c r="AD158" s="1118"/>
      <c r="AE158" s="1118"/>
      <c r="AF158" s="1118"/>
      <c r="AG158" s="1118"/>
      <c r="AH158" s="1118"/>
    </row>
    <row r="159" spans="1:34" ht="18">
      <c r="A159" s="1118" t="s">
        <v>1587</v>
      </c>
      <c r="B159" s="1118"/>
      <c r="C159" s="1118"/>
      <c r="D159" s="1118"/>
      <c r="E159" s="1118"/>
      <c r="F159" s="1118"/>
      <c r="G159" s="1118"/>
      <c r="H159" s="1118"/>
      <c r="I159" s="1118"/>
      <c r="J159" s="1118"/>
      <c r="K159" s="1118"/>
      <c r="L159" s="1118"/>
      <c r="M159" s="1118"/>
      <c r="N159" s="1118"/>
      <c r="O159" s="1118"/>
      <c r="P159" s="1118"/>
      <c r="Q159" s="1118"/>
      <c r="R159" s="1118"/>
      <c r="S159" s="1118"/>
      <c r="T159" s="1118"/>
      <c r="U159" s="1118"/>
      <c r="V159" s="1118"/>
      <c r="W159" s="1118"/>
      <c r="X159" s="1118"/>
      <c r="Y159" s="1118"/>
      <c r="Z159" s="1118"/>
      <c r="AA159" s="1118"/>
      <c r="AB159" s="1118"/>
      <c r="AC159" s="1118"/>
      <c r="AD159" s="1118"/>
      <c r="AE159" s="1118"/>
      <c r="AF159" s="1118"/>
      <c r="AG159" s="1118"/>
      <c r="AH159" s="1118"/>
    </row>
    <row r="160" spans="1:34" ht="18">
      <c r="A160" s="1118" t="s">
        <v>1667</v>
      </c>
      <c r="B160" s="1118"/>
      <c r="C160" s="1118"/>
      <c r="D160" s="1118"/>
      <c r="E160" s="1118"/>
      <c r="F160" s="1118"/>
      <c r="G160" s="1118"/>
      <c r="H160" s="1118"/>
      <c r="I160" s="1118"/>
      <c r="J160" s="1118"/>
      <c r="K160" s="1118"/>
      <c r="L160" s="1118"/>
      <c r="M160" s="1118"/>
      <c r="N160" s="1118"/>
      <c r="O160" s="1118"/>
      <c r="P160" s="1118"/>
      <c r="Q160" s="1118"/>
      <c r="R160" s="1118"/>
      <c r="S160" s="1118"/>
      <c r="T160" s="1118"/>
      <c r="U160" s="1118"/>
      <c r="V160" s="1118"/>
      <c r="W160" s="1118"/>
      <c r="X160" s="1118"/>
      <c r="Y160" s="1118"/>
      <c r="Z160" s="1118"/>
      <c r="AA160" s="1118"/>
      <c r="AB160" s="1118"/>
      <c r="AC160" s="1118"/>
      <c r="AD160" s="1118"/>
      <c r="AE160" s="1118"/>
      <c r="AF160" s="1118"/>
      <c r="AG160" s="1118"/>
      <c r="AH160" s="1118"/>
    </row>
    <row r="161" spans="1:34" ht="18">
      <c r="A161" s="915" t="s">
        <v>1608</v>
      </c>
      <c r="B161" s="890"/>
    </row>
    <row r="162" spans="1:34">
      <c r="A162" s="902" t="s">
        <v>1673</v>
      </c>
    </row>
    <row r="163" spans="1:34" ht="12.75" customHeight="1">
      <c r="A163" s="1130" t="s">
        <v>129</v>
      </c>
      <c r="B163" s="1133" t="s">
        <v>1610</v>
      </c>
      <c r="C163" s="955" t="s">
        <v>1618</v>
      </c>
      <c r="D163" s="1121" t="s">
        <v>1619</v>
      </c>
      <c r="E163" s="1122"/>
      <c r="F163" s="1122"/>
      <c r="G163" s="1122"/>
      <c r="H163" s="1122"/>
      <c r="I163" s="1122"/>
      <c r="J163" s="1122"/>
      <c r="K163" s="1122"/>
      <c r="L163" s="1122"/>
      <c r="M163" s="1122"/>
      <c r="N163" s="1122"/>
      <c r="O163" s="1122"/>
      <c r="P163" s="1122"/>
      <c r="Q163" s="1122"/>
      <c r="R163" s="1122"/>
      <c r="S163" s="1122"/>
      <c r="T163" s="1122"/>
      <c r="U163" s="1122"/>
      <c r="V163" s="1122"/>
      <c r="W163" s="1122"/>
      <c r="X163" s="1122"/>
      <c r="Y163" s="1122"/>
      <c r="Z163" s="1122"/>
      <c r="AA163" s="1122"/>
      <c r="AB163" s="1122"/>
      <c r="AC163" s="1122"/>
      <c r="AD163" s="1122"/>
      <c r="AE163" s="1122"/>
      <c r="AF163" s="1122"/>
      <c r="AG163" s="1122"/>
      <c r="AH163" s="1123"/>
    </row>
    <row r="164" spans="1:34">
      <c r="A164" s="1131"/>
      <c r="B164" s="1134"/>
      <c r="C164" s="1141">
        <v>42064</v>
      </c>
      <c r="D164" s="894" t="s">
        <v>1611</v>
      </c>
      <c r="E164" s="894" t="s">
        <v>1612</v>
      </c>
      <c r="F164" s="894" t="s">
        <v>1613</v>
      </c>
      <c r="G164" s="894" t="s">
        <v>1614</v>
      </c>
      <c r="H164" s="894" t="s">
        <v>1615</v>
      </c>
      <c r="I164" s="954" t="s">
        <v>1616</v>
      </c>
      <c r="J164" s="954" t="s">
        <v>1617</v>
      </c>
      <c r="K164" s="894" t="s">
        <v>1611</v>
      </c>
      <c r="L164" s="894" t="s">
        <v>1612</v>
      </c>
      <c r="M164" s="894" t="s">
        <v>1613</v>
      </c>
      <c r="N164" s="894" t="s">
        <v>1614</v>
      </c>
      <c r="O164" s="894" t="s">
        <v>1615</v>
      </c>
      <c r="P164" s="954" t="s">
        <v>1616</v>
      </c>
      <c r="Q164" s="954" t="s">
        <v>1617</v>
      </c>
      <c r="R164" s="894" t="s">
        <v>1611</v>
      </c>
      <c r="S164" s="894" t="s">
        <v>1612</v>
      </c>
      <c r="T164" s="954" t="s">
        <v>1613</v>
      </c>
      <c r="U164" s="894" t="s">
        <v>1614</v>
      </c>
      <c r="V164" s="894" t="s">
        <v>1615</v>
      </c>
      <c r="W164" s="954" t="s">
        <v>1616</v>
      </c>
      <c r="X164" s="954" t="s">
        <v>1617</v>
      </c>
      <c r="Y164" s="894" t="s">
        <v>1611</v>
      </c>
      <c r="Z164" s="894" t="s">
        <v>1612</v>
      </c>
      <c r="AA164" s="894" t="s">
        <v>1613</v>
      </c>
      <c r="AB164" s="894" t="s">
        <v>1614</v>
      </c>
      <c r="AC164" s="954" t="s">
        <v>1615</v>
      </c>
      <c r="AD164" s="954" t="s">
        <v>1616</v>
      </c>
      <c r="AE164" s="954" t="s">
        <v>1617</v>
      </c>
      <c r="AF164" s="894" t="s">
        <v>1611</v>
      </c>
      <c r="AG164" s="894" t="s">
        <v>1612</v>
      </c>
      <c r="AH164" s="894" t="s">
        <v>1613</v>
      </c>
    </row>
    <row r="165" spans="1:34">
      <c r="A165" s="1132"/>
      <c r="B165" s="1135"/>
      <c r="C165" s="1142"/>
      <c r="D165" s="895">
        <v>1</v>
      </c>
      <c r="E165" s="894">
        <v>2</v>
      </c>
      <c r="F165" s="894">
        <v>3</v>
      </c>
      <c r="G165" s="894">
        <v>4</v>
      </c>
      <c r="H165" s="894">
        <v>5</v>
      </c>
      <c r="I165" s="954">
        <v>6</v>
      </c>
      <c r="J165" s="954">
        <v>7</v>
      </c>
      <c r="K165" s="894">
        <v>8</v>
      </c>
      <c r="L165" s="894">
        <v>9</v>
      </c>
      <c r="M165" s="894">
        <v>10</v>
      </c>
      <c r="N165" s="894">
        <v>11</v>
      </c>
      <c r="O165" s="894">
        <v>12</v>
      </c>
      <c r="P165" s="954">
        <v>13</v>
      </c>
      <c r="Q165" s="954">
        <v>14</v>
      </c>
      <c r="R165" s="894">
        <v>15</v>
      </c>
      <c r="S165" s="894">
        <v>16</v>
      </c>
      <c r="T165" s="954">
        <v>17</v>
      </c>
      <c r="U165" s="894">
        <v>18</v>
      </c>
      <c r="V165" s="894">
        <v>19</v>
      </c>
      <c r="W165" s="954">
        <v>20</v>
      </c>
      <c r="X165" s="954">
        <v>21</v>
      </c>
      <c r="Y165" s="894">
        <v>22</v>
      </c>
      <c r="Z165" s="894">
        <v>23</v>
      </c>
      <c r="AA165" s="894">
        <v>24</v>
      </c>
      <c r="AB165" s="894">
        <v>25</v>
      </c>
      <c r="AC165" s="954">
        <v>26</v>
      </c>
      <c r="AD165" s="954">
        <v>27</v>
      </c>
      <c r="AE165" s="954">
        <v>28</v>
      </c>
      <c r="AF165" s="894">
        <v>29</v>
      </c>
      <c r="AG165" s="894">
        <v>30</v>
      </c>
      <c r="AH165" s="894">
        <v>31</v>
      </c>
    </row>
    <row r="166" spans="1:34">
      <c r="A166" s="1136">
        <v>1</v>
      </c>
      <c r="B166" s="908" t="s">
        <v>1609</v>
      </c>
      <c r="C166" s="1127">
        <v>42064</v>
      </c>
      <c r="D166" s="898"/>
      <c r="E166" s="898"/>
      <c r="F166" s="900"/>
      <c r="G166" s="900"/>
      <c r="H166" s="911" t="s">
        <v>1641</v>
      </c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36"/>
      <c r="B167" s="908" t="s">
        <v>1622</v>
      </c>
      <c r="C167" s="1137"/>
      <c r="D167" s="898"/>
      <c r="E167" s="898"/>
      <c r="F167" s="900"/>
      <c r="G167" s="900"/>
      <c r="H167" s="900"/>
      <c r="I167" s="900"/>
      <c r="J167" s="900"/>
      <c r="K167" s="911" t="s">
        <v>1641</v>
      </c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36"/>
      <c r="B168" s="908" t="s">
        <v>1623</v>
      </c>
      <c r="C168" s="1137"/>
      <c r="D168" s="898"/>
      <c r="E168" s="898"/>
      <c r="F168" s="900"/>
      <c r="G168" s="900"/>
      <c r="H168" s="900"/>
      <c r="I168" s="900"/>
      <c r="J168" s="900"/>
      <c r="K168" s="900"/>
      <c r="L168" s="911" t="s">
        <v>1641</v>
      </c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36"/>
      <c r="B169" s="908" t="s">
        <v>1624</v>
      </c>
      <c r="C169" s="1137"/>
      <c r="D169" s="898"/>
      <c r="E169" s="898"/>
      <c r="F169" s="900"/>
      <c r="G169" s="900"/>
      <c r="H169" s="900"/>
      <c r="I169" s="900"/>
      <c r="J169" s="900"/>
      <c r="K169" s="900"/>
      <c r="L169" s="900"/>
      <c r="M169" s="911" t="s">
        <v>1641</v>
      </c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900"/>
      <c r="AF169" s="900"/>
      <c r="AG169" s="900"/>
      <c r="AH169" s="900"/>
    </row>
    <row r="170" spans="1:34">
      <c r="A170" s="1136"/>
      <c r="B170" s="908" t="s">
        <v>1625</v>
      </c>
      <c r="C170" s="1137"/>
      <c r="D170" s="907"/>
      <c r="E170" s="898"/>
      <c r="F170" s="900"/>
      <c r="G170" s="900"/>
      <c r="H170" s="900"/>
      <c r="I170" s="900"/>
      <c r="J170" s="900"/>
      <c r="K170" s="900"/>
      <c r="L170" s="900"/>
      <c r="M170" s="900"/>
      <c r="N170" s="911" t="s">
        <v>1641</v>
      </c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</row>
    <row r="171" spans="1:34">
      <c r="A171" s="1136"/>
      <c r="B171" s="908" t="s">
        <v>1626</v>
      </c>
      <c r="C171" s="1137"/>
      <c r="D171" s="907"/>
      <c r="E171" s="898"/>
      <c r="F171" s="900"/>
      <c r="G171" s="900"/>
      <c r="H171" s="900"/>
      <c r="I171" s="900"/>
      <c r="J171" s="900"/>
      <c r="K171" s="900"/>
      <c r="L171" s="900"/>
      <c r="M171" s="900"/>
      <c r="N171" s="900"/>
      <c r="O171" s="911" t="s">
        <v>1641</v>
      </c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900"/>
      <c r="AF171" s="900"/>
      <c r="AG171" s="900"/>
      <c r="AH171" s="900"/>
    </row>
    <row r="172" spans="1:34">
      <c r="A172" s="1136"/>
      <c r="B172" s="908" t="s">
        <v>1627</v>
      </c>
      <c r="C172" s="1137"/>
      <c r="D172" s="899"/>
      <c r="E172" s="899"/>
      <c r="F172" s="912"/>
      <c r="G172" s="912"/>
      <c r="H172" s="912"/>
      <c r="I172" s="912"/>
      <c r="J172" s="912"/>
      <c r="K172" s="900"/>
      <c r="L172" s="900"/>
      <c r="M172" s="900"/>
      <c r="N172" s="900"/>
      <c r="O172" s="912"/>
      <c r="P172" s="912"/>
      <c r="Q172" s="912"/>
      <c r="R172" s="911" t="s">
        <v>1641</v>
      </c>
      <c r="S172" s="912"/>
      <c r="T172" s="912"/>
      <c r="U172" s="912"/>
      <c r="V172" s="912"/>
      <c r="W172" s="912"/>
      <c r="X172" s="912"/>
      <c r="Y172" s="912"/>
      <c r="Z172" s="912"/>
      <c r="AA172" s="912"/>
      <c r="AB172" s="912"/>
      <c r="AC172" s="912"/>
      <c r="AD172" s="912"/>
      <c r="AE172" s="912"/>
      <c r="AF172" s="912"/>
      <c r="AG172" s="912"/>
      <c r="AH172" s="912"/>
    </row>
    <row r="173" spans="1:34">
      <c r="A173" s="1136"/>
      <c r="B173" s="908" t="s">
        <v>1628</v>
      </c>
      <c r="C173" s="1137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12"/>
      <c r="Q173" s="900"/>
      <c r="R173" s="900"/>
      <c r="S173" s="911" t="s">
        <v>1641</v>
      </c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900"/>
      <c r="AF173" s="900"/>
      <c r="AG173" s="900"/>
      <c r="AH173" s="900"/>
    </row>
    <row r="174" spans="1:34">
      <c r="A174" s="1136"/>
      <c r="B174" s="908" t="s">
        <v>1629</v>
      </c>
      <c r="C174" s="1137"/>
      <c r="D174" s="899"/>
      <c r="E174" s="899"/>
      <c r="F174" s="912"/>
      <c r="G174" s="912"/>
      <c r="H174" s="912"/>
      <c r="I174" s="912"/>
      <c r="J174" s="912"/>
      <c r="K174" s="900"/>
      <c r="L174" s="900"/>
      <c r="M174" s="900"/>
      <c r="N174" s="900"/>
      <c r="O174" s="900"/>
      <c r="P174" s="912"/>
      <c r="Q174" s="900"/>
      <c r="R174" s="912"/>
      <c r="S174" s="912"/>
      <c r="T174" s="912"/>
      <c r="U174" s="911" t="s">
        <v>1641</v>
      </c>
      <c r="V174" s="912"/>
      <c r="W174" s="912"/>
      <c r="X174" s="912"/>
      <c r="Y174" s="912"/>
      <c r="Z174" s="912"/>
      <c r="AA174" s="912"/>
      <c r="AB174" s="912"/>
      <c r="AC174" s="912"/>
      <c r="AD174" s="912"/>
      <c r="AE174" s="912"/>
      <c r="AF174" s="912"/>
      <c r="AG174" s="912"/>
      <c r="AH174" s="912"/>
    </row>
    <row r="175" spans="1:34">
      <c r="A175" s="1136"/>
      <c r="B175" s="908" t="s">
        <v>1630</v>
      </c>
      <c r="C175" s="1137"/>
      <c r="D175" s="899"/>
      <c r="E175" s="899"/>
      <c r="F175" s="912"/>
      <c r="G175" s="912"/>
      <c r="H175" s="912"/>
      <c r="I175" s="912"/>
      <c r="J175" s="912"/>
      <c r="K175" s="900"/>
      <c r="L175" s="900"/>
      <c r="M175" s="900"/>
      <c r="N175" s="900"/>
      <c r="O175" s="900"/>
      <c r="P175" s="912"/>
      <c r="Q175" s="912"/>
      <c r="R175" s="912"/>
      <c r="S175" s="912"/>
      <c r="T175" s="912"/>
      <c r="U175" s="912"/>
      <c r="V175" s="911" t="s">
        <v>1641</v>
      </c>
      <c r="W175" s="912"/>
      <c r="X175" s="912"/>
      <c r="Y175" s="912"/>
      <c r="Z175" s="912"/>
      <c r="AA175" s="912"/>
      <c r="AB175" s="912"/>
      <c r="AC175" s="912"/>
      <c r="AD175" s="912"/>
      <c r="AE175" s="912"/>
      <c r="AF175" s="912"/>
      <c r="AG175" s="912"/>
      <c r="AH175" s="912"/>
    </row>
    <row r="176" spans="1:34">
      <c r="A176" s="1114"/>
      <c r="B176" s="1140"/>
      <c r="C176" s="1127">
        <v>42095</v>
      </c>
      <c r="D176" s="894" t="s">
        <v>1614</v>
      </c>
      <c r="E176" s="894" t="s">
        <v>1615</v>
      </c>
      <c r="F176" s="954" t="s">
        <v>1616</v>
      </c>
      <c r="G176" s="954" t="s">
        <v>1617</v>
      </c>
      <c r="H176" s="894" t="s">
        <v>1611</v>
      </c>
      <c r="I176" s="894" t="s">
        <v>1612</v>
      </c>
      <c r="J176" s="894" t="s">
        <v>1613</v>
      </c>
      <c r="K176" s="894" t="s">
        <v>1614</v>
      </c>
      <c r="L176" s="894" t="s">
        <v>1615</v>
      </c>
      <c r="M176" s="954" t="s">
        <v>1616</v>
      </c>
      <c r="N176" s="954" t="s">
        <v>1617</v>
      </c>
      <c r="O176" s="894" t="s">
        <v>1611</v>
      </c>
      <c r="P176" s="894" t="s">
        <v>1612</v>
      </c>
      <c r="Q176" s="954" t="s">
        <v>1613</v>
      </c>
      <c r="R176" s="894" t="s">
        <v>1614</v>
      </c>
      <c r="S176" s="894" t="s">
        <v>1615</v>
      </c>
      <c r="T176" s="954" t="s">
        <v>1616</v>
      </c>
      <c r="U176" s="954" t="s">
        <v>1617</v>
      </c>
      <c r="V176" s="894" t="s">
        <v>1611</v>
      </c>
      <c r="W176" s="894" t="s">
        <v>1612</v>
      </c>
      <c r="X176" s="894" t="s">
        <v>1613</v>
      </c>
      <c r="Y176" s="894" t="s">
        <v>1614</v>
      </c>
      <c r="Z176" s="894" t="s">
        <v>1615</v>
      </c>
      <c r="AA176" s="954" t="s">
        <v>1616</v>
      </c>
      <c r="AB176" s="954" t="s">
        <v>1617</v>
      </c>
      <c r="AC176" s="894" t="s">
        <v>1611</v>
      </c>
      <c r="AD176" s="894" t="s">
        <v>1612</v>
      </c>
      <c r="AE176" s="894" t="s">
        <v>1613</v>
      </c>
      <c r="AF176" s="894" t="s">
        <v>1614</v>
      </c>
      <c r="AG176" s="894" t="s">
        <v>1615</v>
      </c>
      <c r="AH176" s="899"/>
    </row>
    <row r="177" spans="1:34">
      <c r="A177" s="1116"/>
      <c r="B177" s="1138"/>
      <c r="C177" s="1138"/>
      <c r="D177" s="895">
        <v>1</v>
      </c>
      <c r="E177" s="894">
        <v>2</v>
      </c>
      <c r="F177" s="954">
        <v>3</v>
      </c>
      <c r="G177" s="954">
        <v>4</v>
      </c>
      <c r="H177" s="894">
        <v>5</v>
      </c>
      <c r="I177" s="894">
        <v>6</v>
      </c>
      <c r="J177" s="894">
        <v>7</v>
      </c>
      <c r="K177" s="894">
        <v>8</v>
      </c>
      <c r="L177" s="894">
        <v>9</v>
      </c>
      <c r="M177" s="954">
        <v>10</v>
      </c>
      <c r="N177" s="954">
        <v>11</v>
      </c>
      <c r="O177" s="894">
        <v>12</v>
      </c>
      <c r="P177" s="894">
        <v>13</v>
      </c>
      <c r="Q177" s="954">
        <v>14</v>
      </c>
      <c r="R177" s="894">
        <v>15</v>
      </c>
      <c r="S177" s="894">
        <v>16</v>
      </c>
      <c r="T177" s="954">
        <v>17</v>
      </c>
      <c r="U177" s="954">
        <v>18</v>
      </c>
      <c r="V177" s="894">
        <v>19</v>
      </c>
      <c r="W177" s="894">
        <v>20</v>
      </c>
      <c r="X177" s="894">
        <v>21</v>
      </c>
      <c r="Y177" s="894">
        <v>22</v>
      </c>
      <c r="Z177" s="894">
        <v>23</v>
      </c>
      <c r="AA177" s="954">
        <v>24</v>
      </c>
      <c r="AB177" s="954">
        <v>25</v>
      </c>
      <c r="AC177" s="894">
        <v>26</v>
      </c>
      <c r="AD177" s="894">
        <v>27</v>
      </c>
      <c r="AE177" s="894">
        <v>28</v>
      </c>
      <c r="AF177" s="894">
        <v>29</v>
      </c>
      <c r="AG177" s="894">
        <v>30</v>
      </c>
      <c r="AH177" s="899"/>
    </row>
    <row r="178" spans="1:34">
      <c r="A178" s="1124">
        <v>2</v>
      </c>
      <c r="B178" s="908" t="s">
        <v>1609</v>
      </c>
      <c r="C178" s="1125">
        <v>42095</v>
      </c>
      <c r="D178" s="911" t="s">
        <v>1642</v>
      </c>
      <c r="E178" s="900"/>
      <c r="F178" s="912"/>
      <c r="G178" s="912"/>
      <c r="H178" s="912"/>
      <c r="I178" s="912"/>
      <c r="J178" s="912"/>
      <c r="K178" s="912"/>
      <c r="L178" s="912"/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912"/>
    </row>
    <row r="179" spans="1:34">
      <c r="A179" s="1124"/>
      <c r="B179" s="908" t="s">
        <v>1622</v>
      </c>
      <c r="C179" s="1126"/>
      <c r="D179" s="913"/>
      <c r="E179" s="911" t="s">
        <v>1642</v>
      </c>
      <c r="F179" s="912"/>
      <c r="G179" s="912"/>
      <c r="H179" s="912"/>
      <c r="I179" s="912"/>
      <c r="J179" s="912"/>
      <c r="K179" s="912"/>
      <c r="L179" s="912"/>
      <c r="M179" s="912"/>
      <c r="N179" s="912"/>
      <c r="O179" s="912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912"/>
    </row>
    <row r="180" spans="1:34">
      <c r="A180" s="1124"/>
      <c r="B180" s="908" t="s">
        <v>1623</v>
      </c>
      <c r="C180" s="1126"/>
      <c r="D180" s="912"/>
      <c r="E180" s="912"/>
      <c r="F180" s="912"/>
      <c r="G180" s="912"/>
      <c r="H180" s="911" t="s">
        <v>1642</v>
      </c>
      <c r="I180" s="900"/>
      <c r="J180" s="900"/>
      <c r="K180" s="912"/>
      <c r="L180" s="912"/>
      <c r="M180" s="912"/>
      <c r="N180" s="912"/>
      <c r="O180" s="912"/>
      <c r="P180" s="912"/>
      <c r="Q180" s="912"/>
      <c r="R180" s="912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912"/>
    </row>
    <row r="181" spans="1:34">
      <c r="A181" s="1124"/>
      <c r="B181" s="908" t="s">
        <v>1624</v>
      </c>
      <c r="C181" s="1126"/>
      <c r="D181" s="912"/>
      <c r="E181" s="912"/>
      <c r="F181" s="912"/>
      <c r="G181" s="912"/>
      <c r="H181" s="900"/>
      <c r="I181" s="911" t="s">
        <v>1642</v>
      </c>
      <c r="J181" s="900"/>
      <c r="K181" s="912"/>
      <c r="L181" s="912"/>
      <c r="M181" s="912"/>
      <c r="N181" s="912"/>
      <c r="O181" s="912"/>
      <c r="P181" s="912"/>
      <c r="Q181" s="912"/>
      <c r="R181" s="912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912"/>
    </row>
    <row r="182" spans="1:34">
      <c r="A182" s="1124"/>
      <c r="B182" s="908" t="s">
        <v>1625</v>
      </c>
      <c r="C182" s="1126"/>
      <c r="D182" s="912"/>
      <c r="E182" s="912"/>
      <c r="F182" s="912"/>
      <c r="G182" s="912"/>
      <c r="H182" s="900"/>
      <c r="I182" s="900"/>
      <c r="J182" s="911" t="s">
        <v>1642</v>
      </c>
      <c r="K182" s="912"/>
      <c r="L182" s="912"/>
      <c r="M182" s="912"/>
      <c r="N182" s="912"/>
      <c r="O182" s="912"/>
      <c r="P182" s="912"/>
      <c r="Q182" s="912"/>
      <c r="R182" s="912"/>
      <c r="S182" s="912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912"/>
    </row>
    <row r="183" spans="1:34">
      <c r="A183" s="1124"/>
      <c r="B183" s="908" t="s">
        <v>1626</v>
      </c>
      <c r="C183" s="1126"/>
      <c r="D183" s="912"/>
      <c r="E183" s="912"/>
      <c r="F183" s="912"/>
      <c r="G183" s="912"/>
      <c r="H183" s="912"/>
      <c r="I183" s="912"/>
      <c r="J183" s="912"/>
      <c r="K183" s="911" t="s">
        <v>1642</v>
      </c>
      <c r="L183" s="900"/>
      <c r="M183" s="912"/>
      <c r="N183" s="912"/>
      <c r="O183" s="912"/>
      <c r="P183" s="912"/>
      <c r="Q183" s="912"/>
      <c r="R183" s="912"/>
      <c r="S183" s="912"/>
      <c r="T183" s="913"/>
      <c r="U183" s="912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912"/>
      <c r="AF183" s="912"/>
      <c r="AG183" s="912"/>
      <c r="AH183" s="912"/>
    </row>
    <row r="184" spans="1:34">
      <c r="A184" s="1124"/>
      <c r="B184" s="908" t="s">
        <v>1627</v>
      </c>
      <c r="C184" s="1126"/>
      <c r="D184" s="912"/>
      <c r="E184" s="912"/>
      <c r="F184" s="912"/>
      <c r="G184" s="912"/>
      <c r="H184" s="912"/>
      <c r="I184" s="912"/>
      <c r="J184" s="912"/>
      <c r="K184" s="912"/>
      <c r="L184" s="911" t="s">
        <v>1642</v>
      </c>
      <c r="M184" s="912"/>
      <c r="N184" s="912"/>
      <c r="O184" s="912"/>
      <c r="P184" s="912"/>
      <c r="Q184" s="912"/>
      <c r="R184" s="912"/>
      <c r="S184" s="912"/>
      <c r="T184" s="913"/>
      <c r="U184" s="912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912"/>
      <c r="AH184" s="912"/>
    </row>
    <row r="185" spans="1:34">
      <c r="A185" s="1124"/>
      <c r="B185" s="908" t="s">
        <v>1628</v>
      </c>
      <c r="C185" s="1126"/>
      <c r="D185" s="912"/>
      <c r="E185" s="912"/>
      <c r="F185" s="912"/>
      <c r="G185" s="912"/>
      <c r="H185" s="912"/>
      <c r="I185" s="912"/>
      <c r="J185" s="912"/>
      <c r="K185" s="912"/>
      <c r="L185" s="912"/>
      <c r="M185" s="912"/>
      <c r="N185" s="912"/>
      <c r="O185" s="911" t="s">
        <v>1642</v>
      </c>
      <c r="P185" s="900"/>
      <c r="Q185" s="900"/>
      <c r="R185" s="900"/>
      <c r="S185" s="900"/>
      <c r="T185" s="913"/>
      <c r="U185" s="912"/>
      <c r="V185" s="900"/>
      <c r="W185" s="912"/>
      <c r="X185" s="912"/>
      <c r="Y185" s="912"/>
      <c r="Z185" s="912"/>
      <c r="AA185" s="912"/>
      <c r="AB185" s="912"/>
      <c r="AC185" s="912"/>
      <c r="AD185" s="912"/>
      <c r="AE185" s="912"/>
      <c r="AF185" s="912"/>
      <c r="AG185" s="912"/>
      <c r="AH185" s="912"/>
    </row>
    <row r="186" spans="1:34">
      <c r="A186" s="1124"/>
      <c r="B186" s="908" t="s">
        <v>1629</v>
      </c>
      <c r="C186" s="1126"/>
      <c r="D186" s="912"/>
      <c r="E186" s="912"/>
      <c r="F186" s="912"/>
      <c r="G186" s="912"/>
      <c r="H186" s="912"/>
      <c r="I186" s="912"/>
      <c r="J186" s="912"/>
      <c r="K186" s="912"/>
      <c r="L186" s="912"/>
      <c r="M186" s="912"/>
      <c r="N186" s="912"/>
      <c r="O186" s="912"/>
      <c r="P186" s="911" t="s">
        <v>1642</v>
      </c>
      <c r="Q186" s="912"/>
      <c r="R186" s="900"/>
      <c r="S186" s="912"/>
      <c r="T186" s="913"/>
      <c r="U186" s="912"/>
      <c r="V186" s="900"/>
      <c r="W186" s="912"/>
      <c r="X186" s="912"/>
      <c r="Y186" s="912"/>
      <c r="Z186" s="912"/>
      <c r="AA186" s="912"/>
      <c r="AB186" s="912"/>
      <c r="AC186" s="912"/>
      <c r="AD186" s="912"/>
      <c r="AE186" s="912"/>
      <c r="AF186" s="912"/>
      <c r="AG186" s="912"/>
      <c r="AH186" s="912"/>
    </row>
    <row r="187" spans="1:34">
      <c r="A187" s="1124"/>
      <c r="B187" s="908" t="s">
        <v>1630</v>
      </c>
      <c r="C187" s="1126"/>
      <c r="D187" s="912"/>
      <c r="E187" s="912"/>
      <c r="F187" s="912"/>
      <c r="G187" s="912"/>
      <c r="H187" s="912"/>
      <c r="I187" s="912"/>
      <c r="J187" s="912"/>
      <c r="K187" s="912"/>
      <c r="L187" s="912"/>
      <c r="M187" s="912"/>
      <c r="N187" s="912"/>
      <c r="O187" s="900"/>
      <c r="P187" s="900"/>
      <c r="Q187" s="912"/>
      <c r="R187" s="911" t="s">
        <v>1642</v>
      </c>
      <c r="S187" s="912"/>
      <c r="T187" s="913"/>
      <c r="U187" s="912"/>
      <c r="V187" s="900"/>
      <c r="W187" s="912"/>
      <c r="X187" s="912"/>
      <c r="Y187" s="912"/>
      <c r="Z187" s="912"/>
      <c r="AA187" s="912"/>
      <c r="AB187" s="912"/>
      <c r="AC187" s="912"/>
      <c r="AD187" s="912"/>
      <c r="AE187" s="912"/>
      <c r="AF187" s="912"/>
      <c r="AG187" s="912"/>
      <c r="AH187" s="912"/>
    </row>
    <row r="188" spans="1:34">
      <c r="B188" s="247" t="s">
        <v>1672</v>
      </c>
      <c r="C188" s="896"/>
    </row>
    <row r="208" spans="1:34" ht="18">
      <c r="A208" s="1118" t="s">
        <v>3</v>
      </c>
      <c r="B208" s="1118"/>
      <c r="C208" s="1118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18"/>
      <c r="O208" s="1118"/>
      <c r="P208" s="1118"/>
      <c r="Q208" s="1118"/>
      <c r="R208" s="1118"/>
      <c r="S208" s="1118"/>
      <c r="T208" s="1118"/>
      <c r="U208" s="1118"/>
      <c r="V208" s="1118"/>
      <c r="W208" s="1118"/>
      <c r="X208" s="1118"/>
      <c r="Y208" s="1118"/>
      <c r="Z208" s="1118"/>
      <c r="AA208" s="1118"/>
      <c r="AB208" s="1118"/>
      <c r="AC208" s="1118"/>
      <c r="AD208" s="1118"/>
      <c r="AE208" s="1118"/>
      <c r="AF208" s="1118"/>
      <c r="AG208" s="1118"/>
      <c r="AH208" s="1118"/>
    </row>
    <row r="209" spans="1:34" ht="18">
      <c r="A209" s="1118" t="s">
        <v>1586</v>
      </c>
      <c r="B209" s="1118"/>
      <c r="C209" s="1118"/>
      <c r="D209" s="1118"/>
      <c r="E209" s="1118"/>
      <c r="F209" s="1118"/>
      <c r="G209" s="1118"/>
      <c r="H209" s="1118"/>
      <c r="I209" s="1118"/>
      <c r="J209" s="1118"/>
      <c r="K209" s="1118"/>
      <c r="L209" s="1118"/>
      <c r="M209" s="1118"/>
      <c r="N209" s="1118"/>
      <c r="O209" s="1118"/>
      <c r="P209" s="1118"/>
      <c r="Q209" s="1118"/>
      <c r="R209" s="1118"/>
      <c r="S209" s="1118"/>
      <c r="T209" s="1118"/>
      <c r="U209" s="1118"/>
      <c r="V209" s="1118"/>
      <c r="W209" s="1118"/>
      <c r="X209" s="1118"/>
      <c r="Y209" s="1118"/>
      <c r="Z209" s="1118"/>
      <c r="AA209" s="1118"/>
      <c r="AB209" s="1118"/>
      <c r="AC209" s="1118"/>
      <c r="AD209" s="1118"/>
      <c r="AE209" s="1118"/>
      <c r="AF209" s="1118"/>
      <c r="AG209" s="1118"/>
      <c r="AH209" s="1118"/>
    </row>
    <row r="210" spans="1:34" ht="18">
      <c r="A210" s="1118" t="s">
        <v>1666</v>
      </c>
      <c r="B210" s="1118"/>
      <c r="C210" s="1118"/>
      <c r="D210" s="1118"/>
      <c r="E210" s="1118"/>
      <c r="F210" s="1118"/>
      <c r="G210" s="1118"/>
      <c r="H210" s="1118"/>
      <c r="I210" s="1118"/>
      <c r="J210" s="1118"/>
      <c r="K210" s="1118"/>
      <c r="L210" s="1118"/>
      <c r="M210" s="1118"/>
      <c r="N210" s="1118"/>
      <c r="O210" s="1118"/>
      <c r="P210" s="1118"/>
      <c r="Q210" s="1118"/>
      <c r="R210" s="1118"/>
      <c r="S210" s="1118"/>
      <c r="T210" s="1118"/>
      <c r="U210" s="1118"/>
      <c r="V210" s="1118"/>
      <c r="W210" s="1118"/>
      <c r="X210" s="1118"/>
      <c r="Y210" s="1118"/>
      <c r="Z210" s="1118"/>
      <c r="AA210" s="1118"/>
      <c r="AB210" s="1118"/>
      <c r="AC210" s="1118"/>
      <c r="AD210" s="1118"/>
      <c r="AE210" s="1118"/>
      <c r="AF210" s="1118"/>
      <c r="AG210" s="1118"/>
      <c r="AH210" s="1118"/>
    </row>
    <row r="211" spans="1:34" ht="18">
      <c r="A211" s="1118" t="s">
        <v>1587</v>
      </c>
      <c r="B211" s="1118"/>
      <c r="C211" s="1118"/>
      <c r="D211" s="1118"/>
      <c r="E211" s="1118"/>
      <c r="F211" s="1118"/>
      <c r="G211" s="1118"/>
      <c r="H211" s="1118"/>
      <c r="I211" s="1118"/>
      <c r="J211" s="1118"/>
      <c r="K211" s="1118"/>
      <c r="L211" s="1118"/>
      <c r="M211" s="1118"/>
      <c r="N211" s="1118"/>
      <c r="O211" s="1118"/>
      <c r="P211" s="1118"/>
      <c r="Q211" s="1118"/>
      <c r="R211" s="1118"/>
      <c r="S211" s="1118"/>
      <c r="T211" s="1118"/>
      <c r="U211" s="1118"/>
      <c r="V211" s="1118"/>
      <c r="W211" s="1118"/>
      <c r="X211" s="1118"/>
      <c r="Y211" s="1118"/>
      <c r="Z211" s="1118"/>
      <c r="AA211" s="1118"/>
      <c r="AB211" s="1118"/>
      <c r="AC211" s="1118"/>
      <c r="AD211" s="1118"/>
      <c r="AE211" s="1118"/>
      <c r="AF211" s="1118"/>
      <c r="AG211" s="1118"/>
      <c r="AH211" s="1118"/>
    </row>
    <row r="212" spans="1:34" ht="18">
      <c r="A212" s="1118" t="s">
        <v>1667</v>
      </c>
      <c r="B212" s="1118"/>
      <c r="C212" s="1118"/>
      <c r="D212" s="1118"/>
      <c r="E212" s="1118"/>
      <c r="F212" s="1118"/>
      <c r="G212" s="1118"/>
      <c r="H212" s="1118"/>
      <c r="I212" s="1118"/>
      <c r="J212" s="1118"/>
      <c r="K212" s="1118"/>
      <c r="L212" s="1118"/>
      <c r="M212" s="1118"/>
      <c r="N212" s="1118"/>
      <c r="O212" s="1118"/>
      <c r="P212" s="1118"/>
      <c r="Q212" s="1118"/>
      <c r="R212" s="1118"/>
      <c r="S212" s="1118"/>
      <c r="T212" s="1118"/>
      <c r="U212" s="1118"/>
      <c r="V212" s="1118"/>
      <c r="W212" s="1118"/>
      <c r="X212" s="1118"/>
      <c r="Y212" s="1118"/>
      <c r="Z212" s="1118"/>
      <c r="AA212" s="1118"/>
      <c r="AB212" s="1118"/>
      <c r="AC212" s="1118"/>
      <c r="AD212" s="1118"/>
      <c r="AE212" s="1118"/>
      <c r="AF212" s="1118"/>
      <c r="AG212" s="1118"/>
      <c r="AH212" s="1118"/>
    </row>
    <row r="213" spans="1:34" ht="18">
      <c r="A213" s="915" t="s">
        <v>1608</v>
      </c>
      <c r="B213" s="890"/>
    </row>
    <row r="214" spans="1:34">
      <c r="A214" s="902" t="s">
        <v>1674</v>
      </c>
    </row>
    <row r="215" spans="1:34" ht="12.75" customHeight="1">
      <c r="A215" s="1130" t="s">
        <v>129</v>
      </c>
      <c r="B215" s="1133" t="s">
        <v>1610</v>
      </c>
      <c r="C215" s="955" t="s">
        <v>1618</v>
      </c>
      <c r="D215" s="1121" t="s">
        <v>1619</v>
      </c>
      <c r="E215" s="1122"/>
      <c r="F215" s="1122"/>
      <c r="G215" s="1122"/>
      <c r="H215" s="1122"/>
      <c r="I215" s="1122"/>
      <c r="J215" s="1122"/>
      <c r="K215" s="1122"/>
      <c r="L215" s="1122"/>
      <c r="M215" s="1122"/>
      <c r="N215" s="1122"/>
      <c r="O215" s="1122"/>
      <c r="P215" s="1122"/>
      <c r="Q215" s="1122"/>
      <c r="R215" s="1122"/>
      <c r="S215" s="1122"/>
      <c r="T215" s="1122"/>
      <c r="U215" s="1122"/>
      <c r="V215" s="1122"/>
      <c r="W215" s="1122"/>
      <c r="X215" s="1122"/>
      <c r="Y215" s="1122"/>
      <c r="Z215" s="1122"/>
      <c r="AA215" s="1122"/>
      <c r="AB215" s="1122"/>
      <c r="AC215" s="1122"/>
      <c r="AD215" s="1122"/>
      <c r="AE215" s="1122"/>
      <c r="AF215" s="1122"/>
      <c r="AG215" s="1122"/>
      <c r="AH215" s="1123"/>
    </row>
    <row r="216" spans="1:34">
      <c r="A216" s="1131"/>
      <c r="B216" s="1134"/>
      <c r="C216" s="1141">
        <v>42064</v>
      </c>
      <c r="D216" s="894" t="s">
        <v>1611</v>
      </c>
      <c r="E216" s="894" t="s">
        <v>1612</v>
      </c>
      <c r="F216" s="894" t="s">
        <v>1613</v>
      </c>
      <c r="G216" s="894" t="s">
        <v>1614</v>
      </c>
      <c r="H216" s="894" t="s">
        <v>1615</v>
      </c>
      <c r="I216" s="954" t="s">
        <v>1616</v>
      </c>
      <c r="J216" s="954" t="s">
        <v>1617</v>
      </c>
      <c r="K216" s="894" t="s">
        <v>1611</v>
      </c>
      <c r="L216" s="894" t="s">
        <v>1612</v>
      </c>
      <c r="M216" s="894" t="s">
        <v>1613</v>
      </c>
      <c r="N216" s="894" t="s">
        <v>1614</v>
      </c>
      <c r="O216" s="894" t="s">
        <v>1615</v>
      </c>
      <c r="P216" s="954" t="s">
        <v>1616</v>
      </c>
      <c r="Q216" s="954" t="s">
        <v>1617</v>
      </c>
      <c r="R216" s="894" t="s">
        <v>1611</v>
      </c>
      <c r="S216" s="894" t="s">
        <v>1612</v>
      </c>
      <c r="T216" s="954" t="s">
        <v>1613</v>
      </c>
      <c r="U216" s="894" t="s">
        <v>1614</v>
      </c>
      <c r="V216" s="894" t="s">
        <v>1615</v>
      </c>
      <c r="W216" s="954" t="s">
        <v>1616</v>
      </c>
      <c r="X216" s="954" t="s">
        <v>1617</v>
      </c>
      <c r="Y216" s="894" t="s">
        <v>1611</v>
      </c>
      <c r="Z216" s="894" t="s">
        <v>1612</v>
      </c>
      <c r="AA216" s="894" t="s">
        <v>1613</v>
      </c>
      <c r="AB216" s="894" t="s">
        <v>1614</v>
      </c>
      <c r="AC216" s="954" t="s">
        <v>1615</v>
      </c>
      <c r="AD216" s="954" t="s">
        <v>1616</v>
      </c>
      <c r="AE216" s="954" t="s">
        <v>1617</v>
      </c>
      <c r="AF216" s="894" t="s">
        <v>1611</v>
      </c>
      <c r="AG216" s="894" t="s">
        <v>1612</v>
      </c>
      <c r="AH216" s="894" t="s">
        <v>1613</v>
      </c>
    </row>
    <row r="217" spans="1:34">
      <c r="A217" s="1132"/>
      <c r="B217" s="1135"/>
      <c r="C217" s="1142"/>
      <c r="D217" s="895">
        <v>1</v>
      </c>
      <c r="E217" s="894">
        <v>2</v>
      </c>
      <c r="F217" s="894">
        <v>3</v>
      </c>
      <c r="G217" s="894">
        <v>4</v>
      </c>
      <c r="H217" s="894">
        <v>5</v>
      </c>
      <c r="I217" s="954">
        <v>6</v>
      </c>
      <c r="J217" s="954">
        <v>7</v>
      </c>
      <c r="K217" s="894">
        <v>8</v>
      </c>
      <c r="L217" s="894">
        <v>9</v>
      </c>
      <c r="M217" s="894">
        <v>10</v>
      </c>
      <c r="N217" s="894">
        <v>11</v>
      </c>
      <c r="O217" s="894">
        <v>12</v>
      </c>
      <c r="P217" s="954">
        <v>13</v>
      </c>
      <c r="Q217" s="954">
        <v>14</v>
      </c>
      <c r="R217" s="894">
        <v>15</v>
      </c>
      <c r="S217" s="894">
        <v>16</v>
      </c>
      <c r="T217" s="954">
        <v>17</v>
      </c>
      <c r="U217" s="894">
        <v>18</v>
      </c>
      <c r="V217" s="894">
        <v>19</v>
      </c>
      <c r="W217" s="954">
        <v>20</v>
      </c>
      <c r="X217" s="954">
        <v>21</v>
      </c>
      <c r="Y217" s="894">
        <v>22</v>
      </c>
      <c r="Z217" s="894">
        <v>23</v>
      </c>
      <c r="AA217" s="894">
        <v>24</v>
      </c>
      <c r="AB217" s="894">
        <v>25</v>
      </c>
      <c r="AC217" s="954">
        <v>26</v>
      </c>
      <c r="AD217" s="954">
        <v>27</v>
      </c>
      <c r="AE217" s="954">
        <v>28</v>
      </c>
      <c r="AF217" s="894">
        <v>29</v>
      </c>
      <c r="AG217" s="894">
        <v>30</v>
      </c>
      <c r="AH217" s="894">
        <v>31</v>
      </c>
    </row>
    <row r="218" spans="1:34">
      <c r="A218" s="1136">
        <v>1</v>
      </c>
      <c r="B218" s="908" t="s">
        <v>1609</v>
      </c>
      <c r="C218" s="1127">
        <v>42064</v>
      </c>
      <c r="D218" s="898"/>
      <c r="E218" s="898"/>
      <c r="F218" s="900"/>
      <c r="G218" s="911" t="s">
        <v>1641</v>
      </c>
      <c r="H218" s="957"/>
      <c r="I218" s="900"/>
      <c r="J218" s="900"/>
      <c r="K218" s="900"/>
      <c r="L218" s="900"/>
      <c r="M218" s="900"/>
      <c r="N218" s="900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4">
      <c r="A219" s="1136"/>
      <c r="B219" s="908" t="s">
        <v>1622</v>
      </c>
      <c r="C219" s="1137"/>
      <c r="D219" s="898"/>
      <c r="E219" s="898"/>
      <c r="F219" s="900"/>
      <c r="G219" s="900"/>
      <c r="H219" s="911" t="s">
        <v>1641</v>
      </c>
      <c r="I219" s="900"/>
      <c r="J219" s="900"/>
      <c r="K219" s="900"/>
      <c r="L219" s="900"/>
      <c r="M219" s="900"/>
      <c r="N219" s="900"/>
      <c r="O219" s="900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36"/>
      <c r="B220" s="908" t="s">
        <v>1623</v>
      </c>
      <c r="C220" s="1137"/>
      <c r="D220" s="898"/>
      <c r="E220" s="898"/>
      <c r="F220" s="900"/>
      <c r="G220" s="900"/>
      <c r="H220" s="900"/>
      <c r="I220" s="900"/>
      <c r="J220" s="900"/>
      <c r="K220" s="911" t="s">
        <v>1641</v>
      </c>
      <c r="L220" s="900"/>
      <c r="M220" s="900"/>
      <c r="N220" s="900"/>
      <c r="O220" s="900"/>
      <c r="P220" s="900"/>
      <c r="Q220" s="900"/>
      <c r="R220" s="900"/>
      <c r="S220" s="900"/>
      <c r="T220" s="900"/>
      <c r="U220" s="900"/>
      <c r="V220" s="900"/>
      <c r="W220" s="900"/>
      <c r="X220" s="900"/>
      <c r="Y220" s="900"/>
      <c r="Z220" s="900"/>
      <c r="AA220" s="900"/>
      <c r="AB220" s="900"/>
      <c r="AC220" s="900"/>
      <c r="AD220" s="900"/>
      <c r="AE220" s="900"/>
      <c r="AF220" s="900"/>
      <c r="AG220" s="900"/>
      <c r="AH220" s="900"/>
    </row>
    <row r="221" spans="1:34">
      <c r="A221" s="1136"/>
      <c r="B221" s="908" t="s">
        <v>1624</v>
      </c>
      <c r="C221" s="1137"/>
      <c r="D221" s="898"/>
      <c r="E221" s="898"/>
      <c r="F221" s="900"/>
      <c r="G221" s="900"/>
      <c r="H221" s="900"/>
      <c r="I221" s="900"/>
      <c r="J221" s="900"/>
      <c r="K221" s="900"/>
      <c r="L221" s="911" t="s">
        <v>1641</v>
      </c>
      <c r="M221" s="900"/>
      <c r="N221" s="900"/>
      <c r="O221" s="900"/>
      <c r="P221" s="900"/>
      <c r="Q221" s="900"/>
      <c r="R221" s="900"/>
      <c r="S221" s="900"/>
      <c r="T221" s="900"/>
      <c r="U221" s="900"/>
      <c r="V221" s="900"/>
      <c r="W221" s="900"/>
      <c r="X221" s="900"/>
      <c r="Y221" s="900"/>
      <c r="Z221" s="900"/>
      <c r="AA221" s="900"/>
      <c r="AB221" s="900"/>
      <c r="AC221" s="900"/>
      <c r="AD221" s="900"/>
      <c r="AE221" s="900"/>
      <c r="AF221" s="900"/>
      <c r="AG221" s="900"/>
      <c r="AH221" s="900"/>
    </row>
    <row r="222" spans="1:34">
      <c r="A222" s="1136"/>
      <c r="B222" s="908" t="s">
        <v>1625</v>
      </c>
      <c r="C222" s="1137"/>
      <c r="D222" s="907"/>
      <c r="E222" s="898"/>
      <c r="F222" s="900"/>
      <c r="G222" s="900"/>
      <c r="H222" s="900"/>
      <c r="I222" s="900"/>
      <c r="J222" s="900"/>
      <c r="K222" s="900"/>
      <c r="L222" s="900"/>
      <c r="M222" s="911" t="s">
        <v>1641</v>
      </c>
      <c r="N222" s="900"/>
      <c r="O222" s="900"/>
      <c r="P222" s="900"/>
      <c r="Q222" s="900"/>
      <c r="R222" s="900"/>
      <c r="S222" s="900"/>
      <c r="T222" s="900"/>
      <c r="U222" s="900"/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900"/>
      <c r="AH222" s="900"/>
    </row>
    <row r="223" spans="1:34">
      <c r="A223" s="1136"/>
      <c r="B223" s="908" t="s">
        <v>1626</v>
      </c>
      <c r="C223" s="1137"/>
      <c r="D223" s="907"/>
      <c r="E223" s="898"/>
      <c r="F223" s="900"/>
      <c r="G223" s="900"/>
      <c r="H223" s="900"/>
      <c r="I223" s="900"/>
      <c r="J223" s="900"/>
      <c r="K223" s="900"/>
      <c r="L223" s="900"/>
      <c r="M223" s="900"/>
      <c r="N223" s="911" t="s">
        <v>1641</v>
      </c>
      <c r="O223" s="900"/>
      <c r="P223" s="900"/>
      <c r="Q223" s="900"/>
      <c r="R223" s="900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900"/>
      <c r="AH223" s="900"/>
    </row>
    <row r="224" spans="1:34">
      <c r="A224" s="1136"/>
      <c r="B224" s="908" t="s">
        <v>1627</v>
      </c>
      <c r="C224" s="1137"/>
      <c r="D224" s="899"/>
      <c r="E224" s="899"/>
      <c r="F224" s="912"/>
      <c r="G224" s="912"/>
      <c r="H224" s="912"/>
      <c r="I224" s="912"/>
      <c r="J224" s="912"/>
      <c r="K224" s="900"/>
      <c r="L224" s="900"/>
      <c r="M224" s="900"/>
      <c r="N224" s="900"/>
      <c r="O224" s="911" t="s">
        <v>1641</v>
      </c>
      <c r="P224" s="912"/>
      <c r="Q224" s="912"/>
      <c r="R224" s="912"/>
      <c r="S224" s="912"/>
      <c r="T224" s="912"/>
      <c r="U224" s="912"/>
      <c r="V224" s="912"/>
      <c r="W224" s="912"/>
      <c r="X224" s="912"/>
      <c r="Y224" s="912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36"/>
      <c r="B225" s="908" t="s">
        <v>1628</v>
      </c>
      <c r="C225" s="1137"/>
      <c r="D225" s="900"/>
      <c r="E225" s="900"/>
      <c r="F225" s="900"/>
      <c r="G225" s="900"/>
      <c r="H225" s="900"/>
      <c r="I225" s="900"/>
      <c r="J225" s="900"/>
      <c r="K225" s="900"/>
      <c r="L225" s="900"/>
      <c r="M225" s="900"/>
      <c r="N225" s="900"/>
      <c r="O225" s="900"/>
      <c r="P225" s="912"/>
      <c r="Q225" s="900"/>
      <c r="R225" s="911" t="s">
        <v>1641</v>
      </c>
      <c r="S225" s="912"/>
      <c r="T225" s="900"/>
      <c r="U225" s="900"/>
      <c r="V225" s="900"/>
      <c r="W225" s="900"/>
      <c r="X225" s="900"/>
      <c r="Y225" s="900"/>
      <c r="Z225" s="900"/>
      <c r="AA225" s="900"/>
      <c r="AB225" s="900"/>
      <c r="AC225" s="900"/>
      <c r="AD225" s="900"/>
      <c r="AE225" s="900"/>
      <c r="AF225" s="900"/>
      <c r="AG225" s="900"/>
      <c r="AH225" s="900"/>
    </row>
    <row r="226" spans="1:34">
      <c r="A226" s="1136"/>
      <c r="B226" s="908" t="s">
        <v>1629</v>
      </c>
      <c r="C226" s="1137"/>
      <c r="D226" s="899"/>
      <c r="E226" s="899"/>
      <c r="F226" s="912"/>
      <c r="G226" s="912"/>
      <c r="H226" s="912"/>
      <c r="I226" s="912"/>
      <c r="J226" s="912"/>
      <c r="K226" s="900"/>
      <c r="L226" s="900"/>
      <c r="M226" s="900"/>
      <c r="N226" s="900"/>
      <c r="O226" s="900"/>
      <c r="P226" s="912"/>
      <c r="Q226" s="900"/>
      <c r="R226" s="900"/>
      <c r="S226" s="911" t="s">
        <v>1641</v>
      </c>
      <c r="T226" s="912"/>
      <c r="U226" s="912"/>
      <c r="V226" s="912"/>
      <c r="W226" s="912"/>
      <c r="X226" s="912"/>
      <c r="Y226" s="912"/>
      <c r="Z226" s="912"/>
      <c r="AA226" s="912"/>
      <c r="AB226" s="912"/>
      <c r="AC226" s="912"/>
      <c r="AD226" s="912"/>
      <c r="AE226" s="912"/>
      <c r="AF226" s="912"/>
      <c r="AG226" s="912"/>
      <c r="AH226" s="912"/>
    </row>
    <row r="227" spans="1:34">
      <c r="A227" s="1136"/>
      <c r="B227" s="908" t="s">
        <v>1630</v>
      </c>
      <c r="C227" s="1137"/>
      <c r="D227" s="899"/>
      <c r="E227" s="899"/>
      <c r="F227" s="912"/>
      <c r="G227" s="912"/>
      <c r="H227" s="912"/>
      <c r="I227" s="912"/>
      <c r="J227" s="912"/>
      <c r="K227" s="900"/>
      <c r="L227" s="900"/>
      <c r="M227" s="900"/>
      <c r="N227" s="900"/>
      <c r="O227" s="900"/>
      <c r="P227" s="912"/>
      <c r="Q227" s="912"/>
      <c r="R227" s="912"/>
      <c r="S227" s="912"/>
      <c r="T227" s="912"/>
      <c r="U227" s="911" t="s">
        <v>1641</v>
      </c>
      <c r="V227" s="912"/>
      <c r="W227" s="912"/>
      <c r="X227" s="912"/>
      <c r="Y227" s="912"/>
      <c r="Z227" s="912"/>
      <c r="AA227" s="912"/>
      <c r="AB227" s="912"/>
      <c r="AC227" s="912"/>
      <c r="AD227" s="912"/>
      <c r="AE227" s="912"/>
      <c r="AF227" s="912"/>
      <c r="AG227" s="912"/>
      <c r="AH227" s="912"/>
    </row>
    <row r="228" spans="1:34">
      <c r="A228" s="1136"/>
      <c r="B228" s="908" t="s">
        <v>1631</v>
      </c>
      <c r="C228" s="1137"/>
      <c r="D228" s="899"/>
      <c r="E228" s="899"/>
      <c r="F228" s="912"/>
      <c r="G228" s="912"/>
      <c r="H228" s="912"/>
      <c r="I228" s="912"/>
      <c r="J228" s="912"/>
      <c r="K228" s="912"/>
      <c r="L228" s="912"/>
      <c r="M228" s="912"/>
      <c r="N228" s="912"/>
      <c r="O228" s="912"/>
      <c r="P228" s="912"/>
      <c r="Q228" s="912"/>
      <c r="R228" s="900"/>
      <c r="S228" s="900"/>
      <c r="T228" s="912"/>
      <c r="U228" s="912"/>
      <c r="V228" s="911" t="s">
        <v>1641</v>
      </c>
      <c r="W228" s="912"/>
      <c r="X228" s="912"/>
      <c r="Y228" s="912"/>
      <c r="Z228" s="912"/>
      <c r="AA228" s="912"/>
      <c r="AB228" s="912"/>
      <c r="AC228" s="912"/>
      <c r="AD228" s="912"/>
      <c r="AE228" s="912"/>
      <c r="AF228" s="912"/>
      <c r="AG228" s="912"/>
      <c r="AH228" s="912"/>
    </row>
    <row r="229" spans="1:34">
      <c r="A229" s="1136"/>
      <c r="B229" s="908" t="s">
        <v>1632</v>
      </c>
      <c r="C229" s="1137"/>
      <c r="D229" s="900"/>
      <c r="E229" s="900"/>
      <c r="F229" s="900"/>
      <c r="G229" s="900"/>
      <c r="H229" s="900"/>
      <c r="I229" s="900"/>
      <c r="J229" s="900"/>
      <c r="K229" s="900"/>
      <c r="L229" s="900"/>
      <c r="M229" s="900"/>
      <c r="N229" s="900"/>
      <c r="O229" s="900"/>
      <c r="P229" s="900"/>
      <c r="Q229" s="900"/>
      <c r="R229" s="900"/>
      <c r="S229" s="900"/>
      <c r="T229" s="901"/>
      <c r="U229" s="912"/>
      <c r="V229" s="900"/>
      <c r="W229" s="900"/>
      <c r="X229" s="900"/>
      <c r="Y229" s="911" t="s">
        <v>1641</v>
      </c>
      <c r="Z229" s="912"/>
      <c r="AA229" s="912"/>
      <c r="AB229" s="912"/>
      <c r="AC229" s="900"/>
      <c r="AD229" s="900"/>
      <c r="AE229" s="900"/>
      <c r="AF229" s="900"/>
      <c r="AG229" s="900"/>
      <c r="AH229" s="900"/>
    </row>
    <row r="230" spans="1:34">
      <c r="A230" s="1136"/>
      <c r="B230" s="908" t="s">
        <v>1633</v>
      </c>
      <c r="C230" s="1137"/>
      <c r="D230" s="900"/>
      <c r="E230" s="900"/>
      <c r="F230" s="900"/>
      <c r="G230" s="900"/>
      <c r="H230" s="900"/>
      <c r="I230" s="900"/>
      <c r="J230" s="900"/>
      <c r="K230" s="900"/>
      <c r="L230" s="900"/>
      <c r="M230" s="900"/>
      <c r="N230" s="900"/>
      <c r="O230" s="900"/>
      <c r="P230" s="900"/>
      <c r="Q230" s="900"/>
      <c r="R230" s="900"/>
      <c r="S230" s="901"/>
      <c r="T230" s="901"/>
      <c r="U230" s="912"/>
      <c r="V230" s="900"/>
      <c r="W230" s="900"/>
      <c r="X230" s="900"/>
      <c r="Y230" s="900"/>
      <c r="Z230" s="911" t="s">
        <v>1641</v>
      </c>
      <c r="AA230" s="900"/>
      <c r="AB230" s="900"/>
      <c r="AC230" s="900"/>
      <c r="AD230" s="900"/>
      <c r="AE230" s="900"/>
      <c r="AF230" s="900"/>
      <c r="AG230" s="900"/>
      <c r="AH230" s="900"/>
    </row>
    <row r="231" spans="1:34">
      <c r="A231" s="1136"/>
      <c r="B231" s="908" t="s">
        <v>1644</v>
      </c>
      <c r="C231" s="1137"/>
      <c r="D231" s="900"/>
      <c r="E231" s="900"/>
      <c r="F231" s="900"/>
      <c r="G231" s="900"/>
      <c r="H231" s="900"/>
      <c r="I231" s="900"/>
      <c r="J231" s="900"/>
      <c r="K231" s="900"/>
      <c r="L231" s="900"/>
      <c r="M231" s="900"/>
      <c r="N231" s="900"/>
      <c r="O231" s="900"/>
      <c r="P231" s="900"/>
      <c r="Q231" s="900"/>
      <c r="R231" s="900"/>
      <c r="S231" s="901"/>
      <c r="T231" s="901"/>
      <c r="U231" s="912"/>
      <c r="V231" s="900"/>
      <c r="W231" s="900"/>
      <c r="X231" s="900"/>
      <c r="Y231" s="900"/>
      <c r="Z231" s="900"/>
      <c r="AA231" s="911" t="s">
        <v>1641</v>
      </c>
      <c r="AB231" s="900"/>
      <c r="AC231" s="900"/>
      <c r="AD231" s="900"/>
      <c r="AE231" s="900"/>
      <c r="AF231" s="900"/>
      <c r="AG231" s="900"/>
      <c r="AH231" s="900"/>
    </row>
    <row r="232" spans="1:34">
      <c r="A232" s="1136"/>
      <c r="B232" s="908" t="s">
        <v>1645</v>
      </c>
      <c r="C232" s="1137"/>
      <c r="D232" s="900"/>
      <c r="E232" s="900"/>
      <c r="F232" s="900"/>
      <c r="G232" s="900"/>
      <c r="H232" s="900"/>
      <c r="I232" s="900"/>
      <c r="J232" s="900"/>
      <c r="K232" s="900"/>
      <c r="L232" s="900"/>
      <c r="M232" s="900"/>
      <c r="N232" s="900"/>
      <c r="O232" s="900"/>
      <c r="P232" s="900"/>
      <c r="Q232" s="900"/>
      <c r="R232" s="900"/>
      <c r="S232" s="901"/>
      <c r="T232" s="901"/>
      <c r="U232" s="912"/>
      <c r="V232" s="900"/>
      <c r="W232" s="900"/>
      <c r="X232" s="900"/>
      <c r="Y232" s="900"/>
      <c r="Z232" s="900"/>
      <c r="AA232" s="900"/>
      <c r="AB232" s="911" t="s">
        <v>1641</v>
      </c>
      <c r="AC232" s="900"/>
      <c r="AD232" s="900"/>
      <c r="AE232" s="900"/>
      <c r="AF232" s="900"/>
      <c r="AG232" s="900"/>
      <c r="AH232" s="900"/>
    </row>
    <row r="233" spans="1:34">
      <c r="A233" s="1136"/>
      <c r="B233" s="908" t="s">
        <v>1646</v>
      </c>
      <c r="C233" s="1137"/>
      <c r="D233" s="900"/>
      <c r="E233" s="900"/>
      <c r="F233" s="900"/>
      <c r="G233" s="900"/>
      <c r="H233" s="900"/>
      <c r="I233" s="900"/>
      <c r="J233" s="900"/>
      <c r="K233" s="900"/>
      <c r="L233" s="900"/>
      <c r="M233" s="900"/>
      <c r="N233" s="900"/>
      <c r="O233" s="900"/>
      <c r="P233" s="900"/>
      <c r="Q233" s="900"/>
      <c r="R233" s="900"/>
      <c r="S233" s="901"/>
      <c r="T233" s="901"/>
      <c r="U233" s="912"/>
      <c r="V233" s="900"/>
      <c r="W233" s="900"/>
      <c r="X233" s="900"/>
      <c r="Y233" s="900"/>
      <c r="Z233" s="900"/>
      <c r="AA233" s="900"/>
      <c r="AB233" s="900"/>
      <c r="AC233" s="900"/>
      <c r="AD233" s="900"/>
      <c r="AE233" s="900"/>
      <c r="AF233" s="911" t="s">
        <v>1641</v>
      </c>
      <c r="AG233" s="900"/>
      <c r="AH233" s="900"/>
    </row>
    <row r="234" spans="1:34">
      <c r="A234" s="1136"/>
      <c r="B234" s="908" t="s">
        <v>1647</v>
      </c>
      <c r="C234" s="1137"/>
      <c r="D234" s="900"/>
      <c r="E234" s="900"/>
      <c r="F234" s="900"/>
      <c r="G234" s="900"/>
      <c r="H234" s="900"/>
      <c r="I234" s="900"/>
      <c r="J234" s="900"/>
      <c r="K234" s="900"/>
      <c r="L234" s="900"/>
      <c r="M234" s="900"/>
      <c r="N234" s="900"/>
      <c r="O234" s="900"/>
      <c r="P234" s="900"/>
      <c r="Q234" s="900"/>
      <c r="R234" s="900"/>
      <c r="S234" s="901"/>
      <c r="T234" s="901"/>
      <c r="U234" s="912"/>
      <c r="V234" s="900"/>
      <c r="W234" s="900"/>
      <c r="X234" s="900"/>
      <c r="Y234" s="900"/>
      <c r="Z234" s="900"/>
      <c r="AA234" s="900"/>
      <c r="AB234" s="900"/>
      <c r="AC234" s="900"/>
      <c r="AD234" s="900"/>
      <c r="AE234" s="900"/>
      <c r="AF234" s="956"/>
      <c r="AG234" s="911" t="s">
        <v>1641</v>
      </c>
      <c r="AH234" s="900"/>
    </row>
    <row r="235" spans="1:34">
      <c r="A235" s="1136"/>
      <c r="B235" s="908" t="s">
        <v>1668</v>
      </c>
      <c r="C235" s="1137"/>
      <c r="D235" s="900"/>
      <c r="E235" s="900"/>
      <c r="F235" s="900"/>
      <c r="G235" s="900"/>
      <c r="H235" s="900"/>
      <c r="I235" s="900"/>
      <c r="J235" s="900"/>
      <c r="K235" s="900"/>
      <c r="L235" s="900"/>
      <c r="M235" s="900"/>
      <c r="N235" s="900"/>
      <c r="O235" s="900"/>
      <c r="P235" s="900"/>
      <c r="Q235" s="900"/>
      <c r="R235" s="900"/>
      <c r="S235" s="901"/>
      <c r="T235" s="901"/>
      <c r="U235" s="912"/>
      <c r="V235" s="900"/>
      <c r="W235" s="900"/>
      <c r="X235" s="900"/>
      <c r="Y235" s="900"/>
      <c r="Z235" s="900"/>
      <c r="AA235" s="900"/>
      <c r="AB235" s="900"/>
      <c r="AC235" s="900"/>
      <c r="AD235" s="900"/>
      <c r="AE235" s="900"/>
      <c r="AF235" s="956"/>
      <c r="AG235" s="900"/>
      <c r="AH235" s="911" t="s">
        <v>1641</v>
      </c>
    </row>
    <row r="236" spans="1:34">
      <c r="A236" s="1114"/>
      <c r="B236" s="1140"/>
      <c r="C236" s="1127">
        <v>42095</v>
      </c>
      <c r="D236" s="894" t="s">
        <v>1614</v>
      </c>
      <c r="E236" s="894" t="s">
        <v>1615</v>
      </c>
      <c r="F236" s="954" t="s">
        <v>1616</v>
      </c>
      <c r="G236" s="954" t="s">
        <v>1617</v>
      </c>
      <c r="H236" s="894" t="s">
        <v>1611</v>
      </c>
      <c r="I236" s="894" t="s">
        <v>1612</v>
      </c>
      <c r="J236" s="894" t="s">
        <v>1613</v>
      </c>
      <c r="K236" s="894" t="s">
        <v>1614</v>
      </c>
      <c r="L236" s="894" t="s">
        <v>1615</v>
      </c>
      <c r="M236" s="954" t="s">
        <v>1616</v>
      </c>
      <c r="N236" s="954" t="s">
        <v>1617</v>
      </c>
      <c r="O236" s="894" t="s">
        <v>1611</v>
      </c>
      <c r="P236" s="894" t="s">
        <v>1612</v>
      </c>
      <c r="Q236" s="954" t="s">
        <v>1613</v>
      </c>
      <c r="R236" s="894" t="s">
        <v>1614</v>
      </c>
      <c r="S236" s="894" t="s">
        <v>1615</v>
      </c>
      <c r="T236" s="954" t="s">
        <v>1616</v>
      </c>
      <c r="U236" s="954" t="s">
        <v>1617</v>
      </c>
      <c r="V236" s="894" t="s">
        <v>1611</v>
      </c>
      <c r="W236" s="894" t="s">
        <v>1612</v>
      </c>
      <c r="X236" s="894" t="s">
        <v>1613</v>
      </c>
      <c r="Y236" s="894" t="s">
        <v>1614</v>
      </c>
      <c r="Z236" s="894" t="s">
        <v>1615</v>
      </c>
      <c r="AA236" s="954" t="s">
        <v>1616</v>
      </c>
      <c r="AB236" s="954" t="s">
        <v>1617</v>
      </c>
      <c r="AC236" s="894" t="s">
        <v>1611</v>
      </c>
      <c r="AD236" s="894" t="s">
        <v>1612</v>
      </c>
      <c r="AE236" s="894" t="s">
        <v>1613</v>
      </c>
      <c r="AF236" s="894" t="s">
        <v>1614</v>
      </c>
      <c r="AG236" s="894" t="s">
        <v>1615</v>
      </c>
      <c r="AH236" s="899"/>
    </row>
    <row r="237" spans="1:34">
      <c r="A237" s="1116"/>
      <c r="B237" s="1138"/>
      <c r="C237" s="1138"/>
      <c r="D237" s="895">
        <v>1</v>
      </c>
      <c r="E237" s="894">
        <v>2</v>
      </c>
      <c r="F237" s="954">
        <v>3</v>
      </c>
      <c r="G237" s="954">
        <v>4</v>
      </c>
      <c r="H237" s="894">
        <v>5</v>
      </c>
      <c r="I237" s="894">
        <v>6</v>
      </c>
      <c r="J237" s="894">
        <v>7</v>
      </c>
      <c r="K237" s="894">
        <v>8</v>
      </c>
      <c r="L237" s="894">
        <v>9</v>
      </c>
      <c r="M237" s="954">
        <v>10</v>
      </c>
      <c r="N237" s="954">
        <v>11</v>
      </c>
      <c r="O237" s="894">
        <v>12</v>
      </c>
      <c r="P237" s="894">
        <v>13</v>
      </c>
      <c r="Q237" s="954">
        <v>14</v>
      </c>
      <c r="R237" s="894">
        <v>15</v>
      </c>
      <c r="S237" s="894">
        <v>16</v>
      </c>
      <c r="T237" s="954">
        <v>17</v>
      </c>
      <c r="U237" s="954">
        <v>18</v>
      </c>
      <c r="V237" s="894">
        <v>19</v>
      </c>
      <c r="W237" s="894">
        <v>20</v>
      </c>
      <c r="X237" s="894">
        <v>21</v>
      </c>
      <c r="Y237" s="894">
        <v>22</v>
      </c>
      <c r="Z237" s="894">
        <v>23</v>
      </c>
      <c r="AA237" s="954">
        <v>24</v>
      </c>
      <c r="AB237" s="954">
        <v>25</v>
      </c>
      <c r="AC237" s="894">
        <v>26</v>
      </c>
      <c r="AD237" s="894">
        <v>27</v>
      </c>
      <c r="AE237" s="894">
        <v>28</v>
      </c>
      <c r="AF237" s="894">
        <v>29</v>
      </c>
      <c r="AG237" s="894">
        <v>30</v>
      </c>
      <c r="AH237" s="899"/>
    </row>
    <row r="238" spans="1:34">
      <c r="A238" s="1114">
        <v>2</v>
      </c>
      <c r="B238" s="908" t="s">
        <v>1609</v>
      </c>
      <c r="C238" s="1127">
        <v>42095</v>
      </c>
      <c r="D238" s="911" t="s">
        <v>1642</v>
      </c>
      <c r="E238" s="900"/>
      <c r="F238" s="912"/>
      <c r="G238" s="912"/>
      <c r="H238" s="912"/>
      <c r="I238" s="912"/>
      <c r="J238" s="912"/>
      <c r="K238" s="912"/>
      <c r="L238" s="912"/>
      <c r="M238" s="912"/>
      <c r="N238" s="912"/>
      <c r="O238" s="912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912"/>
    </row>
    <row r="239" spans="1:34">
      <c r="A239" s="1115"/>
      <c r="B239" s="908" t="s">
        <v>1622</v>
      </c>
      <c r="C239" s="1128"/>
      <c r="D239" s="913"/>
      <c r="E239" s="911" t="s">
        <v>1642</v>
      </c>
      <c r="F239" s="912"/>
      <c r="G239" s="912"/>
      <c r="H239" s="912"/>
      <c r="I239" s="912"/>
      <c r="J239" s="912"/>
      <c r="K239" s="912"/>
      <c r="L239" s="912"/>
      <c r="M239" s="912"/>
      <c r="N239" s="912"/>
      <c r="O239" s="912"/>
      <c r="P239" s="912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912"/>
    </row>
    <row r="240" spans="1:34">
      <c r="A240" s="1115"/>
      <c r="B240" s="908" t="s">
        <v>1623</v>
      </c>
      <c r="C240" s="1128"/>
      <c r="D240" s="912"/>
      <c r="E240" s="912"/>
      <c r="F240" s="912"/>
      <c r="G240" s="912"/>
      <c r="H240" s="911" t="s">
        <v>1642</v>
      </c>
      <c r="I240" s="900"/>
      <c r="J240" s="900"/>
      <c r="K240" s="912"/>
      <c r="L240" s="912"/>
      <c r="M240" s="912"/>
      <c r="N240" s="912"/>
      <c r="O240" s="912"/>
      <c r="P240" s="912"/>
      <c r="Q240" s="912"/>
      <c r="R240" s="912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912"/>
    </row>
    <row r="241" spans="1:34">
      <c r="A241" s="1115"/>
      <c r="B241" s="908" t="s">
        <v>1624</v>
      </c>
      <c r="C241" s="1128"/>
      <c r="D241" s="912"/>
      <c r="E241" s="912"/>
      <c r="F241" s="912"/>
      <c r="G241" s="912"/>
      <c r="H241" s="900"/>
      <c r="I241" s="911" t="s">
        <v>1642</v>
      </c>
      <c r="J241" s="900"/>
      <c r="K241" s="912"/>
      <c r="L241" s="912"/>
      <c r="M241" s="912"/>
      <c r="N241" s="912"/>
      <c r="O241" s="912"/>
      <c r="P241" s="912"/>
      <c r="Q241" s="912"/>
      <c r="R241" s="912"/>
      <c r="S241" s="912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912"/>
    </row>
    <row r="242" spans="1:34">
      <c r="A242" s="1115"/>
      <c r="B242" s="908" t="s">
        <v>1625</v>
      </c>
      <c r="C242" s="1128"/>
      <c r="D242" s="912"/>
      <c r="E242" s="912"/>
      <c r="F242" s="912"/>
      <c r="G242" s="912"/>
      <c r="H242" s="900"/>
      <c r="I242" s="900"/>
      <c r="J242" s="911" t="s">
        <v>1642</v>
      </c>
      <c r="K242" s="912"/>
      <c r="L242" s="912"/>
      <c r="M242" s="912"/>
      <c r="N242" s="912"/>
      <c r="O242" s="912"/>
      <c r="P242" s="912"/>
      <c r="Q242" s="912"/>
      <c r="R242" s="912"/>
      <c r="S242" s="912"/>
      <c r="T242" s="913"/>
      <c r="U242" s="912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912"/>
    </row>
    <row r="243" spans="1:34">
      <c r="A243" s="1115"/>
      <c r="B243" s="908" t="s">
        <v>1626</v>
      </c>
      <c r="C243" s="1128"/>
      <c r="D243" s="912"/>
      <c r="E243" s="912"/>
      <c r="F243" s="912"/>
      <c r="G243" s="912"/>
      <c r="H243" s="912"/>
      <c r="I243" s="912"/>
      <c r="J243" s="912"/>
      <c r="K243" s="911" t="s">
        <v>1642</v>
      </c>
      <c r="L243" s="900"/>
      <c r="M243" s="912"/>
      <c r="N243" s="912"/>
      <c r="O243" s="912"/>
      <c r="P243" s="912"/>
      <c r="Q243" s="912"/>
      <c r="R243" s="912"/>
      <c r="S243" s="912"/>
      <c r="T243" s="913"/>
      <c r="U243" s="912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912"/>
    </row>
    <row r="244" spans="1:34">
      <c r="A244" s="1115"/>
      <c r="B244" s="908" t="s">
        <v>1627</v>
      </c>
      <c r="C244" s="1128"/>
      <c r="D244" s="912"/>
      <c r="E244" s="912"/>
      <c r="F244" s="912"/>
      <c r="G244" s="912"/>
      <c r="H244" s="912"/>
      <c r="I244" s="912"/>
      <c r="J244" s="912"/>
      <c r="K244" s="912"/>
      <c r="L244" s="911" t="s">
        <v>1642</v>
      </c>
      <c r="M244" s="912"/>
      <c r="N244" s="912"/>
      <c r="O244" s="912"/>
      <c r="P244" s="912"/>
      <c r="Q244" s="912"/>
      <c r="R244" s="912"/>
      <c r="S244" s="912"/>
      <c r="T244" s="913"/>
      <c r="U244" s="912"/>
      <c r="V244" s="900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912"/>
    </row>
    <row r="245" spans="1:34">
      <c r="A245" s="1115"/>
      <c r="B245" s="908" t="s">
        <v>1628</v>
      </c>
      <c r="C245" s="1128"/>
      <c r="D245" s="912"/>
      <c r="E245" s="912"/>
      <c r="F245" s="912"/>
      <c r="G245" s="912"/>
      <c r="H245" s="912"/>
      <c r="I245" s="912"/>
      <c r="J245" s="912"/>
      <c r="K245" s="912"/>
      <c r="L245" s="912"/>
      <c r="M245" s="912"/>
      <c r="N245" s="912"/>
      <c r="O245" s="911" t="s">
        <v>1642</v>
      </c>
      <c r="P245" s="900"/>
      <c r="Q245" s="900"/>
      <c r="R245" s="900"/>
      <c r="S245" s="900"/>
      <c r="T245" s="913"/>
      <c r="U245" s="912"/>
      <c r="V245" s="900"/>
      <c r="W245" s="912"/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912"/>
    </row>
    <row r="246" spans="1:34">
      <c r="A246" s="1115"/>
      <c r="B246" s="908" t="s">
        <v>1629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2"/>
      <c r="P246" s="911" t="s">
        <v>1642</v>
      </c>
      <c r="Q246" s="912"/>
      <c r="R246" s="900"/>
      <c r="S246" s="912"/>
      <c r="T246" s="913"/>
      <c r="U246" s="912"/>
      <c r="V246" s="900"/>
      <c r="W246" s="912"/>
      <c r="X246" s="912"/>
      <c r="Y246" s="912"/>
      <c r="Z246" s="912"/>
      <c r="AA246" s="912"/>
      <c r="AB246" s="912"/>
      <c r="AC246" s="912"/>
      <c r="AD246" s="912"/>
      <c r="AE246" s="912"/>
      <c r="AF246" s="912"/>
      <c r="AG246" s="912"/>
      <c r="AH246" s="912"/>
    </row>
    <row r="247" spans="1:34">
      <c r="A247" s="1115"/>
      <c r="B247" s="908" t="s">
        <v>1630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00"/>
      <c r="P247" s="900"/>
      <c r="Q247" s="912"/>
      <c r="R247" s="911" t="s">
        <v>1642</v>
      </c>
      <c r="S247" s="912"/>
      <c r="T247" s="913"/>
      <c r="U247" s="912"/>
      <c r="V247" s="900"/>
      <c r="W247" s="912"/>
      <c r="X247" s="912"/>
      <c r="Y247" s="912"/>
      <c r="Z247" s="912"/>
      <c r="AA247" s="912"/>
      <c r="AB247" s="912"/>
      <c r="AC247" s="912"/>
      <c r="AD247" s="912"/>
      <c r="AE247" s="912"/>
      <c r="AF247" s="912"/>
      <c r="AG247" s="912"/>
      <c r="AH247" s="912"/>
    </row>
    <row r="248" spans="1:34">
      <c r="A248" s="1115"/>
      <c r="B248" s="908" t="s">
        <v>1631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2"/>
      <c r="P248" s="912"/>
      <c r="Q248" s="912"/>
      <c r="R248" s="912"/>
      <c r="S248" s="911" t="s">
        <v>1642</v>
      </c>
      <c r="T248" s="913"/>
      <c r="U248" s="912"/>
      <c r="V248" s="900"/>
      <c r="W248" s="912"/>
      <c r="X248" s="912"/>
      <c r="Y248" s="912"/>
      <c r="Z248" s="912"/>
      <c r="AA248" s="912"/>
      <c r="AB248" s="912"/>
      <c r="AC248" s="912"/>
      <c r="AD248" s="912"/>
      <c r="AE248" s="912"/>
      <c r="AF248" s="912"/>
      <c r="AG248" s="912"/>
      <c r="AH248" s="912"/>
    </row>
    <row r="249" spans="1:34">
      <c r="A249" s="1115"/>
      <c r="B249" s="908" t="s">
        <v>1632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2"/>
      <c r="P249" s="912"/>
      <c r="Q249" s="912"/>
      <c r="R249" s="912"/>
      <c r="S249" s="912"/>
      <c r="T249" s="913"/>
      <c r="U249" s="912"/>
      <c r="V249" s="911" t="s">
        <v>1642</v>
      </c>
      <c r="W249" s="912"/>
      <c r="X249" s="912"/>
      <c r="Y249" s="912"/>
      <c r="Z249" s="912"/>
      <c r="AA249" s="912"/>
      <c r="AB249" s="912"/>
      <c r="AC249" s="912"/>
      <c r="AD249" s="912"/>
      <c r="AE249" s="912"/>
      <c r="AF249" s="912"/>
      <c r="AG249" s="912"/>
      <c r="AH249" s="912"/>
    </row>
    <row r="250" spans="1:34">
      <c r="A250" s="1115"/>
      <c r="B250" s="908" t="s">
        <v>1633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2"/>
      <c r="P250" s="912"/>
      <c r="Q250" s="912"/>
      <c r="R250" s="912"/>
      <c r="S250" s="912"/>
      <c r="T250" s="913"/>
      <c r="U250" s="912"/>
      <c r="V250" s="912"/>
      <c r="W250" s="911" t="s">
        <v>1642</v>
      </c>
      <c r="X250" s="912"/>
      <c r="Y250" s="912"/>
      <c r="Z250" s="912"/>
      <c r="AA250" s="912"/>
      <c r="AB250" s="912"/>
      <c r="AC250" s="912"/>
      <c r="AD250" s="912"/>
      <c r="AE250" s="912"/>
      <c r="AF250" s="912"/>
      <c r="AG250" s="912"/>
      <c r="AH250" s="912"/>
    </row>
    <row r="251" spans="1:34">
      <c r="A251" s="1115"/>
      <c r="B251" s="908" t="s">
        <v>1644</v>
      </c>
      <c r="C251" s="1128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2"/>
      <c r="S251" s="912"/>
      <c r="T251" s="913"/>
      <c r="U251" s="912"/>
      <c r="V251" s="912"/>
      <c r="W251" s="912"/>
      <c r="X251" s="911" t="s">
        <v>1642</v>
      </c>
      <c r="Y251" s="912"/>
      <c r="Z251" s="912"/>
      <c r="AA251" s="912"/>
      <c r="AB251" s="912"/>
      <c r="AC251" s="912"/>
      <c r="AD251" s="912"/>
      <c r="AE251" s="912"/>
      <c r="AF251" s="912"/>
      <c r="AG251" s="912"/>
      <c r="AH251" s="912"/>
    </row>
    <row r="252" spans="1:34">
      <c r="A252" s="1115"/>
      <c r="B252" s="908" t="s">
        <v>1645</v>
      </c>
      <c r="C252" s="1128"/>
      <c r="D252" s="912"/>
      <c r="E252" s="912"/>
      <c r="F252" s="912"/>
      <c r="G252" s="912"/>
      <c r="H252" s="912"/>
      <c r="I252" s="912"/>
      <c r="J252" s="912"/>
      <c r="K252" s="912"/>
      <c r="L252" s="912"/>
      <c r="M252" s="912"/>
      <c r="N252" s="912"/>
      <c r="O252" s="912"/>
      <c r="P252" s="912"/>
      <c r="Q252" s="912"/>
      <c r="R252" s="912"/>
      <c r="S252" s="912"/>
      <c r="T252" s="913"/>
      <c r="U252" s="912"/>
      <c r="V252" s="912"/>
      <c r="W252" s="912"/>
      <c r="X252" s="912"/>
      <c r="Y252" s="911" t="s">
        <v>1642</v>
      </c>
      <c r="Z252" s="912"/>
      <c r="AA252" s="912"/>
      <c r="AB252" s="912"/>
      <c r="AC252" s="912"/>
      <c r="AD252" s="912"/>
      <c r="AE252" s="912"/>
      <c r="AF252" s="912"/>
      <c r="AG252" s="912"/>
      <c r="AH252" s="912"/>
    </row>
    <row r="253" spans="1:34">
      <c r="A253" s="1115"/>
      <c r="B253" s="908" t="s">
        <v>1646</v>
      </c>
      <c r="C253" s="1128"/>
      <c r="D253" s="912"/>
      <c r="E253" s="912"/>
      <c r="F253" s="912"/>
      <c r="G253" s="912"/>
      <c r="H253" s="912"/>
      <c r="I253" s="912"/>
      <c r="J253" s="912"/>
      <c r="K253" s="912"/>
      <c r="L253" s="912"/>
      <c r="M253" s="912"/>
      <c r="N253" s="912"/>
      <c r="O253" s="912"/>
      <c r="P253" s="912"/>
      <c r="Q253" s="912"/>
      <c r="R253" s="912"/>
      <c r="S253" s="912"/>
      <c r="T253" s="913"/>
      <c r="U253" s="912"/>
      <c r="V253" s="912"/>
      <c r="W253" s="912"/>
      <c r="X253" s="912"/>
      <c r="Y253" s="912"/>
      <c r="Z253" s="911" t="s">
        <v>1642</v>
      </c>
      <c r="AA253" s="912"/>
      <c r="AB253" s="912"/>
      <c r="AC253" s="912"/>
      <c r="AD253" s="912"/>
      <c r="AE253" s="912"/>
      <c r="AF253" s="912"/>
      <c r="AG253" s="912"/>
      <c r="AH253" s="912"/>
    </row>
    <row r="254" spans="1:34">
      <c r="A254" s="1115"/>
      <c r="B254" s="908" t="s">
        <v>1647</v>
      </c>
      <c r="C254" s="1128"/>
      <c r="D254" s="912"/>
      <c r="E254" s="912"/>
      <c r="F254" s="912"/>
      <c r="G254" s="912"/>
      <c r="H254" s="912"/>
      <c r="I254" s="912"/>
      <c r="J254" s="912"/>
      <c r="K254" s="912"/>
      <c r="L254" s="912"/>
      <c r="M254" s="912"/>
      <c r="N254" s="912"/>
      <c r="O254" s="912"/>
      <c r="P254" s="912"/>
      <c r="Q254" s="912"/>
      <c r="R254" s="912"/>
      <c r="S254" s="912"/>
      <c r="T254" s="913"/>
      <c r="U254" s="912"/>
      <c r="V254" s="912"/>
      <c r="W254" s="912"/>
      <c r="X254" s="912"/>
      <c r="Y254" s="912"/>
      <c r="Z254" s="912"/>
      <c r="AA254" s="911" t="s">
        <v>1642</v>
      </c>
      <c r="AB254" s="912"/>
      <c r="AC254" s="912"/>
      <c r="AD254" s="912"/>
      <c r="AE254" s="912"/>
      <c r="AF254" s="912"/>
      <c r="AG254" s="912"/>
      <c r="AH254" s="912"/>
    </row>
    <row r="255" spans="1:34">
      <c r="A255" s="1116"/>
      <c r="B255" s="908" t="s">
        <v>1668</v>
      </c>
      <c r="C255" s="1129"/>
      <c r="D255" s="899"/>
      <c r="E255" s="899"/>
      <c r="F255" s="959"/>
      <c r="G255" s="899"/>
      <c r="H255" s="899"/>
      <c r="I255" s="899"/>
      <c r="J255" s="899"/>
      <c r="K255" s="899"/>
      <c r="L255" s="899"/>
      <c r="M255" s="899"/>
      <c r="N255" s="899"/>
      <c r="O255" s="899"/>
      <c r="P255" s="899"/>
      <c r="Q255" s="899"/>
      <c r="R255" s="899"/>
      <c r="S255" s="899"/>
      <c r="T255" s="899"/>
      <c r="U255" s="899"/>
      <c r="V255" s="899"/>
      <c r="W255" s="899"/>
      <c r="X255" s="899"/>
      <c r="Y255" s="899"/>
      <c r="Z255" s="899"/>
      <c r="AA255" s="912"/>
      <c r="AB255" s="911" t="s">
        <v>1642</v>
      </c>
      <c r="AC255" s="899"/>
      <c r="AD255" s="899"/>
      <c r="AE255" s="899"/>
      <c r="AF255" s="899"/>
      <c r="AG255" s="899"/>
      <c r="AH255" s="899"/>
    </row>
    <row r="256" spans="1:34">
      <c r="B256" s="247" t="s">
        <v>1672</v>
      </c>
      <c r="C256" s="896"/>
    </row>
    <row r="260" spans="1:34" ht="18">
      <c r="A260" s="1118" t="s">
        <v>3</v>
      </c>
      <c r="B260" s="1118"/>
      <c r="C260" s="1118"/>
      <c r="D260" s="1118"/>
      <c r="E260" s="1118"/>
      <c r="F260" s="1118"/>
      <c r="G260" s="1118"/>
      <c r="H260" s="1118"/>
      <c r="I260" s="1118"/>
      <c r="J260" s="1118"/>
      <c r="K260" s="1118"/>
      <c r="L260" s="1118"/>
      <c r="M260" s="1118"/>
      <c r="N260" s="1118"/>
      <c r="O260" s="1118"/>
      <c r="P260" s="1118"/>
      <c r="Q260" s="1118"/>
      <c r="R260" s="1118"/>
      <c r="S260" s="1118"/>
      <c r="T260" s="1118"/>
      <c r="U260" s="1118"/>
      <c r="V260" s="1118"/>
      <c r="W260" s="1118"/>
      <c r="X260" s="1118"/>
      <c r="Y260" s="1118"/>
      <c r="Z260" s="1118"/>
      <c r="AA260" s="1118"/>
      <c r="AB260" s="1118"/>
      <c r="AC260" s="1118"/>
      <c r="AD260" s="1118"/>
      <c r="AE260" s="1118"/>
      <c r="AF260" s="1118"/>
      <c r="AG260" s="1118"/>
      <c r="AH260" s="1118"/>
    </row>
    <row r="261" spans="1:34" ht="18">
      <c r="A261" s="1118" t="s">
        <v>1586</v>
      </c>
      <c r="B261" s="1118"/>
      <c r="C261" s="1118"/>
      <c r="D261" s="1118"/>
      <c r="E261" s="1118"/>
      <c r="F261" s="1118"/>
      <c r="G261" s="1118"/>
      <c r="H261" s="1118"/>
      <c r="I261" s="1118"/>
      <c r="J261" s="1118"/>
      <c r="K261" s="1118"/>
      <c r="L261" s="1118"/>
      <c r="M261" s="1118"/>
      <c r="N261" s="1118"/>
      <c r="O261" s="1118"/>
      <c r="P261" s="1118"/>
      <c r="Q261" s="1118"/>
      <c r="R261" s="1118"/>
      <c r="S261" s="1118"/>
      <c r="T261" s="1118"/>
      <c r="U261" s="1118"/>
      <c r="V261" s="1118"/>
      <c r="W261" s="1118"/>
      <c r="X261" s="1118"/>
      <c r="Y261" s="1118"/>
      <c r="Z261" s="1118"/>
      <c r="AA261" s="1118"/>
      <c r="AB261" s="1118"/>
      <c r="AC261" s="1118"/>
      <c r="AD261" s="1118"/>
      <c r="AE261" s="1118"/>
      <c r="AF261" s="1118"/>
      <c r="AG261" s="1118"/>
      <c r="AH261" s="1118"/>
    </row>
    <row r="262" spans="1:34" ht="18">
      <c r="A262" s="1118" t="s">
        <v>1666</v>
      </c>
      <c r="B262" s="1118"/>
      <c r="C262" s="1118"/>
      <c r="D262" s="1118"/>
      <c r="E262" s="1118"/>
      <c r="F262" s="1118"/>
      <c r="G262" s="1118"/>
      <c r="H262" s="1118"/>
      <c r="I262" s="1118"/>
      <c r="J262" s="1118"/>
      <c r="K262" s="1118"/>
      <c r="L262" s="1118"/>
      <c r="M262" s="1118"/>
      <c r="N262" s="1118"/>
      <c r="O262" s="1118"/>
      <c r="P262" s="1118"/>
      <c r="Q262" s="1118"/>
      <c r="R262" s="1118"/>
      <c r="S262" s="1118"/>
      <c r="T262" s="1118"/>
      <c r="U262" s="1118"/>
      <c r="V262" s="1118"/>
      <c r="W262" s="1118"/>
      <c r="X262" s="1118"/>
      <c r="Y262" s="1118"/>
      <c r="Z262" s="1118"/>
      <c r="AA262" s="1118"/>
      <c r="AB262" s="1118"/>
      <c r="AC262" s="1118"/>
      <c r="AD262" s="1118"/>
      <c r="AE262" s="1118"/>
      <c r="AF262" s="1118"/>
      <c r="AG262" s="1118"/>
      <c r="AH262" s="1118"/>
    </row>
    <row r="263" spans="1:34" ht="18">
      <c r="A263" s="1118" t="s">
        <v>1587</v>
      </c>
      <c r="B263" s="1118"/>
      <c r="C263" s="1118"/>
      <c r="D263" s="1118"/>
      <c r="E263" s="1118"/>
      <c r="F263" s="1118"/>
      <c r="G263" s="1118"/>
      <c r="H263" s="1118"/>
      <c r="I263" s="1118"/>
      <c r="J263" s="1118"/>
      <c r="K263" s="1118"/>
      <c r="L263" s="1118"/>
      <c r="M263" s="1118"/>
      <c r="N263" s="1118"/>
      <c r="O263" s="1118"/>
      <c r="P263" s="1118"/>
      <c r="Q263" s="1118"/>
      <c r="R263" s="1118"/>
      <c r="S263" s="1118"/>
      <c r="T263" s="1118"/>
      <c r="U263" s="1118"/>
      <c r="V263" s="1118"/>
      <c r="W263" s="1118"/>
      <c r="X263" s="1118"/>
      <c r="Y263" s="1118"/>
      <c r="Z263" s="1118"/>
      <c r="AA263" s="1118"/>
      <c r="AB263" s="1118"/>
      <c r="AC263" s="1118"/>
      <c r="AD263" s="1118"/>
      <c r="AE263" s="1118"/>
      <c r="AF263" s="1118"/>
      <c r="AG263" s="1118"/>
      <c r="AH263" s="1118"/>
    </row>
    <row r="264" spans="1:34" ht="18">
      <c r="A264" s="1118" t="s">
        <v>1667</v>
      </c>
      <c r="B264" s="1118"/>
      <c r="C264" s="1118"/>
      <c r="D264" s="1118"/>
      <c r="E264" s="1118"/>
      <c r="F264" s="1118"/>
      <c r="G264" s="1118"/>
      <c r="H264" s="1118"/>
      <c r="I264" s="1118"/>
      <c r="J264" s="1118"/>
      <c r="K264" s="1118"/>
      <c r="L264" s="1118"/>
      <c r="M264" s="1118"/>
      <c r="N264" s="1118"/>
      <c r="O264" s="1118"/>
      <c r="P264" s="1118"/>
      <c r="Q264" s="1118"/>
      <c r="R264" s="1118"/>
      <c r="S264" s="1118"/>
      <c r="T264" s="1118"/>
      <c r="U264" s="1118"/>
      <c r="V264" s="1118"/>
      <c r="W264" s="1118"/>
      <c r="X264" s="1118"/>
      <c r="Y264" s="1118"/>
      <c r="Z264" s="1118"/>
      <c r="AA264" s="1118"/>
      <c r="AB264" s="1118"/>
      <c r="AC264" s="1118"/>
      <c r="AD264" s="1118"/>
      <c r="AE264" s="1118"/>
      <c r="AF264" s="1118"/>
      <c r="AG264" s="1118"/>
      <c r="AH264" s="1118"/>
    </row>
    <row r="265" spans="1:34" ht="18">
      <c r="A265" s="915" t="s">
        <v>1608</v>
      </c>
      <c r="B265" s="890"/>
    </row>
    <row r="266" spans="1:34">
      <c r="A266" s="902" t="s">
        <v>1675</v>
      </c>
    </row>
    <row r="267" spans="1:34" ht="12.75" customHeight="1">
      <c r="A267" s="1130" t="s">
        <v>129</v>
      </c>
      <c r="B267" s="1133" t="s">
        <v>1610</v>
      </c>
      <c r="C267" s="955" t="s">
        <v>1618</v>
      </c>
      <c r="D267" s="1121" t="s">
        <v>1619</v>
      </c>
      <c r="E267" s="1122"/>
      <c r="F267" s="1122"/>
      <c r="G267" s="1122"/>
      <c r="H267" s="1122"/>
      <c r="I267" s="1122"/>
      <c r="J267" s="1122"/>
      <c r="K267" s="1122"/>
      <c r="L267" s="1122"/>
      <c r="M267" s="1122"/>
      <c r="N267" s="1122"/>
      <c r="O267" s="1122"/>
      <c r="P267" s="1122"/>
      <c r="Q267" s="1122"/>
      <c r="R267" s="1122"/>
      <c r="S267" s="1122"/>
      <c r="T267" s="1122"/>
      <c r="U267" s="1122"/>
      <c r="V267" s="1122"/>
      <c r="W267" s="1122"/>
      <c r="X267" s="1122"/>
      <c r="Y267" s="1122"/>
      <c r="Z267" s="1122"/>
      <c r="AA267" s="1122"/>
      <c r="AB267" s="1122"/>
      <c r="AC267" s="1122"/>
      <c r="AD267" s="1122"/>
      <c r="AE267" s="1122"/>
      <c r="AF267" s="1122"/>
      <c r="AG267" s="1122"/>
      <c r="AH267" s="1123"/>
    </row>
    <row r="268" spans="1:34">
      <c r="A268" s="1131"/>
      <c r="B268" s="1134"/>
      <c r="C268" s="1141">
        <v>42064</v>
      </c>
      <c r="D268" s="894" t="s">
        <v>1611</v>
      </c>
      <c r="E268" s="894" t="s">
        <v>1612</v>
      </c>
      <c r="F268" s="894" t="s">
        <v>1613</v>
      </c>
      <c r="G268" s="894" t="s">
        <v>1614</v>
      </c>
      <c r="H268" s="894" t="s">
        <v>1615</v>
      </c>
      <c r="I268" s="954" t="s">
        <v>1616</v>
      </c>
      <c r="J268" s="954" t="s">
        <v>1617</v>
      </c>
      <c r="K268" s="894" t="s">
        <v>1611</v>
      </c>
      <c r="L268" s="894" t="s">
        <v>1612</v>
      </c>
      <c r="M268" s="894" t="s">
        <v>1613</v>
      </c>
      <c r="N268" s="894" t="s">
        <v>1614</v>
      </c>
      <c r="O268" s="894" t="s">
        <v>1615</v>
      </c>
      <c r="P268" s="954" t="s">
        <v>1616</v>
      </c>
      <c r="Q268" s="954" t="s">
        <v>1617</v>
      </c>
      <c r="R268" s="894" t="s">
        <v>1611</v>
      </c>
      <c r="S268" s="894" t="s">
        <v>1612</v>
      </c>
      <c r="T268" s="954" t="s">
        <v>1613</v>
      </c>
      <c r="U268" s="894" t="s">
        <v>1614</v>
      </c>
      <c r="V268" s="894" t="s">
        <v>1615</v>
      </c>
      <c r="W268" s="954" t="s">
        <v>1616</v>
      </c>
      <c r="X268" s="954" t="s">
        <v>1617</v>
      </c>
      <c r="Y268" s="894" t="s">
        <v>1611</v>
      </c>
      <c r="Z268" s="894" t="s">
        <v>1612</v>
      </c>
      <c r="AA268" s="894" t="s">
        <v>1613</v>
      </c>
      <c r="AB268" s="894" t="s">
        <v>1614</v>
      </c>
      <c r="AC268" s="954" t="s">
        <v>1615</v>
      </c>
      <c r="AD268" s="954" t="s">
        <v>1616</v>
      </c>
      <c r="AE268" s="954" t="s">
        <v>1617</v>
      </c>
      <c r="AF268" s="894" t="s">
        <v>1611</v>
      </c>
      <c r="AG268" s="894" t="s">
        <v>1612</v>
      </c>
      <c r="AH268" s="894" t="s">
        <v>1613</v>
      </c>
    </row>
    <row r="269" spans="1:34">
      <c r="A269" s="1132"/>
      <c r="B269" s="1135"/>
      <c r="C269" s="1142"/>
      <c r="D269" s="895">
        <v>1</v>
      </c>
      <c r="E269" s="894">
        <v>2</v>
      </c>
      <c r="F269" s="894">
        <v>3</v>
      </c>
      <c r="G269" s="894">
        <v>4</v>
      </c>
      <c r="H269" s="894">
        <v>5</v>
      </c>
      <c r="I269" s="954">
        <v>6</v>
      </c>
      <c r="J269" s="954">
        <v>7</v>
      </c>
      <c r="K269" s="894">
        <v>8</v>
      </c>
      <c r="L269" s="894">
        <v>9</v>
      </c>
      <c r="M269" s="894">
        <v>10</v>
      </c>
      <c r="N269" s="894">
        <v>11</v>
      </c>
      <c r="O269" s="894">
        <v>12</v>
      </c>
      <c r="P269" s="954">
        <v>13</v>
      </c>
      <c r="Q269" s="954">
        <v>14</v>
      </c>
      <c r="R269" s="894">
        <v>15</v>
      </c>
      <c r="S269" s="894">
        <v>16</v>
      </c>
      <c r="T269" s="954">
        <v>17</v>
      </c>
      <c r="U269" s="894">
        <v>18</v>
      </c>
      <c r="V269" s="894">
        <v>19</v>
      </c>
      <c r="W269" s="954">
        <v>20</v>
      </c>
      <c r="X269" s="954">
        <v>21</v>
      </c>
      <c r="Y269" s="894">
        <v>22</v>
      </c>
      <c r="Z269" s="894">
        <v>23</v>
      </c>
      <c r="AA269" s="894">
        <v>24</v>
      </c>
      <c r="AB269" s="894">
        <v>25</v>
      </c>
      <c r="AC269" s="954">
        <v>26</v>
      </c>
      <c r="AD269" s="954">
        <v>27</v>
      </c>
      <c r="AE269" s="954">
        <v>28</v>
      </c>
      <c r="AF269" s="894">
        <v>29</v>
      </c>
      <c r="AG269" s="894">
        <v>30</v>
      </c>
      <c r="AH269" s="894">
        <v>31</v>
      </c>
    </row>
    <row r="270" spans="1:34">
      <c r="A270" s="1136">
        <v>1</v>
      </c>
      <c r="B270" s="908" t="s">
        <v>1609</v>
      </c>
      <c r="C270" s="1127">
        <v>42064</v>
      </c>
      <c r="D270" s="898"/>
      <c r="E270" s="898"/>
      <c r="F270" s="900"/>
      <c r="G270" s="911" t="s">
        <v>1641</v>
      </c>
      <c r="H270" s="957"/>
      <c r="I270" s="900"/>
      <c r="J270" s="900"/>
      <c r="K270" s="900"/>
      <c r="L270" s="900"/>
      <c r="M270" s="900"/>
      <c r="N270" s="900"/>
      <c r="O270" s="900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36"/>
      <c r="B271" s="908" t="s">
        <v>1622</v>
      </c>
      <c r="C271" s="1137"/>
      <c r="D271" s="898"/>
      <c r="E271" s="898"/>
      <c r="F271" s="900"/>
      <c r="G271" s="900"/>
      <c r="H271" s="911" t="s">
        <v>1641</v>
      </c>
      <c r="I271" s="900"/>
      <c r="J271" s="900"/>
      <c r="K271" s="900"/>
      <c r="L271" s="900"/>
      <c r="M271" s="900"/>
      <c r="N271" s="900"/>
      <c r="O271" s="900"/>
      <c r="P271" s="900"/>
      <c r="Q271" s="900"/>
      <c r="R271" s="900"/>
      <c r="S271" s="900"/>
      <c r="T271" s="900"/>
      <c r="U271" s="900"/>
      <c r="V271" s="900"/>
      <c r="W271" s="900"/>
      <c r="X271" s="900"/>
      <c r="Y271" s="900"/>
      <c r="Z271" s="900"/>
      <c r="AA271" s="900"/>
      <c r="AB271" s="900"/>
      <c r="AC271" s="900"/>
      <c r="AD271" s="900"/>
      <c r="AE271" s="900"/>
      <c r="AF271" s="900"/>
      <c r="AG271" s="900"/>
      <c r="AH271" s="900"/>
    </row>
    <row r="272" spans="1:34">
      <c r="A272" s="1136"/>
      <c r="B272" s="908" t="s">
        <v>1623</v>
      </c>
      <c r="C272" s="1137"/>
      <c r="D272" s="898"/>
      <c r="E272" s="898"/>
      <c r="F272" s="900"/>
      <c r="G272" s="900"/>
      <c r="H272" s="900"/>
      <c r="I272" s="900"/>
      <c r="J272" s="900"/>
      <c r="K272" s="911" t="s">
        <v>1641</v>
      </c>
      <c r="L272" s="900"/>
      <c r="M272" s="900"/>
      <c r="N272" s="900"/>
      <c r="O272" s="900"/>
      <c r="P272" s="900"/>
      <c r="Q272" s="900"/>
      <c r="R272" s="900"/>
      <c r="S272" s="900"/>
      <c r="T272" s="900"/>
      <c r="U272" s="900"/>
      <c r="V272" s="900"/>
      <c r="W272" s="900"/>
      <c r="X272" s="900"/>
      <c r="Y272" s="900"/>
      <c r="Z272" s="900"/>
      <c r="AA272" s="900"/>
      <c r="AB272" s="900"/>
      <c r="AC272" s="900"/>
      <c r="AD272" s="900"/>
      <c r="AE272" s="900"/>
      <c r="AF272" s="900"/>
      <c r="AG272" s="900"/>
      <c r="AH272" s="900"/>
    </row>
    <row r="273" spans="1:34">
      <c r="A273" s="1136"/>
      <c r="B273" s="908" t="s">
        <v>1624</v>
      </c>
      <c r="C273" s="1137"/>
      <c r="D273" s="898"/>
      <c r="E273" s="898"/>
      <c r="F273" s="900"/>
      <c r="G273" s="900"/>
      <c r="H273" s="900"/>
      <c r="I273" s="900"/>
      <c r="J273" s="900"/>
      <c r="K273" s="900"/>
      <c r="L273" s="911" t="s">
        <v>1641</v>
      </c>
      <c r="M273" s="900"/>
      <c r="N273" s="900"/>
      <c r="O273" s="900"/>
      <c r="P273" s="900"/>
      <c r="Q273" s="900"/>
      <c r="R273" s="900"/>
      <c r="S273" s="900"/>
      <c r="T273" s="900"/>
      <c r="U273" s="900"/>
      <c r="V273" s="900"/>
      <c r="W273" s="900"/>
      <c r="X273" s="900"/>
      <c r="Y273" s="900"/>
      <c r="Z273" s="900"/>
      <c r="AA273" s="900"/>
      <c r="AB273" s="900"/>
      <c r="AC273" s="900"/>
      <c r="AD273" s="900"/>
      <c r="AE273" s="900"/>
      <c r="AF273" s="900"/>
      <c r="AG273" s="900"/>
      <c r="AH273" s="900"/>
    </row>
    <row r="274" spans="1:34">
      <c r="A274" s="1136"/>
      <c r="B274" s="908" t="s">
        <v>1625</v>
      </c>
      <c r="C274" s="1137"/>
      <c r="D274" s="907"/>
      <c r="E274" s="898"/>
      <c r="F274" s="900"/>
      <c r="G274" s="900"/>
      <c r="H274" s="900"/>
      <c r="I274" s="900"/>
      <c r="J274" s="900"/>
      <c r="K274" s="900"/>
      <c r="L274" s="900"/>
      <c r="M274" s="911" t="s">
        <v>1641</v>
      </c>
      <c r="N274" s="900"/>
      <c r="O274" s="900"/>
      <c r="P274" s="900"/>
      <c r="Q274" s="900"/>
      <c r="R274" s="900"/>
      <c r="S274" s="900"/>
      <c r="T274" s="900"/>
      <c r="U274" s="900"/>
      <c r="V274" s="900"/>
      <c r="W274" s="900"/>
      <c r="X274" s="900"/>
      <c r="Y274" s="900"/>
      <c r="Z274" s="900"/>
      <c r="AA274" s="900"/>
      <c r="AB274" s="900"/>
      <c r="AC274" s="900"/>
      <c r="AD274" s="900"/>
      <c r="AE274" s="900"/>
      <c r="AF274" s="900"/>
      <c r="AG274" s="900"/>
      <c r="AH274" s="900"/>
    </row>
    <row r="275" spans="1:34">
      <c r="A275" s="1136"/>
      <c r="B275" s="908" t="s">
        <v>1626</v>
      </c>
      <c r="C275" s="1137"/>
      <c r="D275" s="907"/>
      <c r="E275" s="898"/>
      <c r="F275" s="900"/>
      <c r="G275" s="900"/>
      <c r="H275" s="900"/>
      <c r="I275" s="900"/>
      <c r="J275" s="900"/>
      <c r="K275" s="900"/>
      <c r="L275" s="900"/>
      <c r="M275" s="900"/>
      <c r="N275" s="911" t="s">
        <v>1641</v>
      </c>
      <c r="O275" s="900"/>
      <c r="P275" s="900"/>
      <c r="Q275" s="900"/>
      <c r="R275" s="900"/>
      <c r="S275" s="900"/>
      <c r="T275" s="900"/>
      <c r="U275" s="900"/>
      <c r="V275" s="900"/>
      <c r="W275" s="900"/>
      <c r="X275" s="900"/>
      <c r="Y275" s="900"/>
      <c r="Z275" s="900"/>
      <c r="AA275" s="900"/>
      <c r="AB275" s="900"/>
      <c r="AC275" s="900"/>
      <c r="AD275" s="900"/>
      <c r="AE275" s="900"/>
      <c r="AF275" s="900"/>
      <c r="AG275" s="900"/>
      <c r="AH275" s="900"/>
    </row>
    <row r="276" spans="1:34">
      <c r="A276" s="1136"/>
      <c r="B276" s="908" t="s">
        <v>1627</v>
      </c>
      <c r="C276" s="1137"/>
      <c r="D276" s="899"/>
      <c r="E276" s="899"/>
      <c r="F276" s="912"/>
      <c r="G276" s="912"/>
      <c r="H276" s="912"/>
      <c r="I276" s="912"/>
      <c r="J276" s="912"/>
      <c r="K276" s="900"/>
      <c r="L276" s="900"/>
      <c r="M276" s="900"/>
      <c r="N276" s="900"/>
      <c r="O276" s="911" t="s">
        <v>1641</v>
      </c>
      <c r="P276" s="912"/>
      <c r="Q276" s="912"/>
      <c r="R276" s="912"/>
      <c r="S276" s="912"/>
      <c r="T276" s="912"/>
      <c r="U276" s="912"/>
      <c r="V276" s="912"/>
      <c r="W276" s="912"/>
      <c r="X276" s="912"/>
      <c r="Y276" s="912"/>
      <c r="Z276" s="912"/>
      <c r="AA276" s="912"/>
      <c r="AB276" s="912"/>
      <c r="AC276" s="912"/>
      <c r="AD276" s="912"/>
      <c r="AE276" s="912"/>
      <c r="AF276" s="912"/>
      <c r="AG276" s="912"/>
      <c r="AH276" s="912"/>
    </row>
    <row r="277" spans="1:34">
      <c r="A277" s="1136"/>
      <c r="B277" s="908" t="s">
        <v>1628</v>
      </c>
      <c r="C277" s="1137"/>
      <c r="D277" s="900"/>
      <c r="E277" s="900"/>
      <c r="F277" s="900"/>
      <c r="G277" s="900"/>
      <c r="H277" s="900"/>
      <c r="I277" s="900"/>
      <c r="J277" s="900"/>
      <c r="K277" s="900"/>
      <c r="L277" s="900"/>
      <c r="M277" s="900"/>
      <c r="N277" s="900"/>
      <c r="O277" s="900"/>
      <c r="P277" s="912"/>
      <c r="Q277" s="900"/>
      <c r="R277" s="911" t="s">
        <v>1641</v>
      </c>
      <c r="S277" s="912"/>
      <c r="T277" s="900"/>
      <c r="U277" s="900"/>
      <c r="V277" s="900"/>
      <c r="W277" s="900"/>
      <c r="X277" s="900"/>
      <c r="Y277" s="900"/>
      <c r="Z277" s="900"/>
      <c r="AA277" s="900"/>
      <c r="AB277" s="900"/>
      <c r="AC277" s="900"/>
      <c r="AD277" s="900"/>
      <c r="AE277" s="900"/>
      <c r="AF277" s="900"/>
      <c r="AG277" s="900"/>
      <c r="AH277" s="900"/>
    </row>
    <row r="278" spans="1:34">
      <c r="A278" s="1136"/>
      <c r="B278" s="908" t="s">
        <v>1629</v>
      </c>
      <c r="C278" s="1137"/>
      <c r="D278" s="899"/>
      <c r="E278" s="899"/>
      <c r="F278" s="912"/>
      <c r="G278" s="912"/>
      <c r="H278" s="912"/>
      <c r="I278" s="912"/>
      <c r="J278" s="912"/>
      <c r="K278" s="900"/>
      <c r="L278" s="900"/>
      <c r="M278" s="900"/>
      <c r="N278" s="900"/>
      <c r="O278" s="900"/>
      <c r="P278" s="912"/>
      <c r="Q278" s="900"/>
      <c r="R278" s="900"/>
      <c r="S278" s="911" t="s">
        <v>1641</v>
      </c>
      <c r="T278" s="912"/>
      <c r="U278" s="912"/>
      <c r="V278" s="912"/>
      <c r="W278" s="912"/>
      <c r="X278" s="912"/>
      <c r="Y278" s="912"/>
      <c r="Z278" s="912"/>
      <c r="AA278" s="912"/>
      <c r="AB278" s="912"/>
      <c r="AC278" s="912"/>
      <c r="AD278" s="912"/>
      <c r="AE278" s="912"/>
      <c r="AF278" s="912"/>
      <c r="AG278" s="912"/>
      <c r="AH278" s="912"/>
    </row>
    <row r="279" spans="1:34">
      <c r="A279" s="1136"/>
      <c r="B279" s="908" t="s">
        <v>1630</v>
      </c>
      <c r="C279" s="1137"/>
      <c r="D279" s="899"/>
      <c r="E279" s="899"/>
      <c r="F279" s="912"/>
      <c r="G279" s="912"/>
      <c r="H279" s="912"/>
      <c r="I279" s="912"/>
      <c r="J279" s="912"/>
      <c r="K279" s="900"/>
      <c r="L279" s="900"/>
      <c r="M279" s="900"/>
      <c r="N279" s="900"/>
      <c r="O279" s="900"/>
      <c r="P279" s="912"/>
      <c r="Q279" s="912"/>
      <c r="R279" s="912"/>
      <c r="S279" s="912"/>
      <c r="T279" s="912"/>
      <c r="U279" s="911" t="s">
        <v>1641</v>
      </c>
      <c r="V279" s="912"/>
      <c r="W279" s="912"/>
      <c r="X279" s="912"/>
      <c r="Y279" s="912"/>
      <c r="Z279" s="912"/>
      <c r="AA279" s="912"/>
      <c r="AB279" s="912"/>
      <c r="AC279" s="912"/>
      <c r="AD279" s="912"/>
      <c r="AE279" s="912"/>
      <c r="AF279" s="912"/>
      <c r="AG279" s="912"/>
      <c r="AH279" s="912"/>
    </row>
    <row r="280" spans="1:34">
      <c r="A280" s="1136"/>
      <c r="B280" s="908" t="s">
        <v>1631</v>
      </c>
      <c r="C280" s="1137"/>
      <c r="D280" s="899"/>
      <c r="E280" s="899"/>
      <c r="F280" s="912"/>
      <c r="G280" s="912"/>
      <c r="H280" s="912"/>
      <c r="I280" s="912"/>
      <c r="J280" s="912"/>
      <c r="K280" s="912"/>
      <c r="L280" s="912"/>
      <c r="M280" s="912"/>
      <c r="N280" s="912"/>
      <c r="O280" s="912"/>
      <c r="P280" s="912"/>
      <c r="Q280" s="912"/>
      <c r="R280" s="900"/>
      <c r="S280" s="900"/>
      <c r="T280" s="912"/>
      <c r="U280" s="912"/>
      <c r="V280" s="911" t="s">
        <v>1641</v>
      </c>
      <c r="W280" s="912"/>
      <c r="X280" s="912"/>
      <c r="Y280" s="912"/>
      <c r="Z280" s="912"/>
      <c r="AA280" s="912"/>
      <c r="AB280" s="912"/>
      <c r="AC280" s="912"/>
      <c r="AD280" s="912"/>
      <c r="AE280" s="912"/>
      <c r="AF280" s="912"/>
      <c r="AG280" s="912"/>
      <c r="AH280" s="912"/>
    </row>
    <row r="281" spans="1:34">
      <c r="A281" s="1136"/>
      <c r="B281" s="908" t="s">
        <v>1632</v>
      </c>
      <c r="C281" s="1137"/>
      <c r="D281" s="900"/>
      <c r="E281" s="900"/>
      <c r="F281" s="900"/>
      <c r="G281" s="900"/>
      <c r="H281" s="900"/>
      <c r="I281" s="900"/>
      <c r="J281" s="900"/>
      <c r="K281" s="900"/>
      <c r="L281" s="900"/>
      <c r="M281" s="900"/>
      <c r="N281" s="900"/>
      <c r="O281" s="900"/>
      <c r="P281" s="900"/>
      <c r="Q281" s="900"/>
      <c r="R281" s="900"/>
      <c r="S281" s="900"/>
      <c r="T281" s="901"/>
      <c r="U281" s="912"/>
      <c r="V281" s="900"/>
      <c r="W281" s="900"/>
      <c r="X281" s="900"/>
      <c r="Y281" s="911" t="s">
        <v>1641</v>
      </c>
      <c r="Z281" s="912"/>
      <c r="AA281" s="912"/>
      <c r="AB281" s="912"/>
      <c r="AC281" s="900"/>
      <c r="AD281" s="900"/>
      <c r="AE281" s="900"/>
      <c r="AF281" s="900"/>
      <c r="AG281" s="900"/>
      <c r="AH281" s="900"/>
    </row>
    <row r="282" spans="1:34">
      <c r="A282" s="1136"/>
      <c r="B282" s="908" t="s">
        <v>1633</v>
      </c>
      <c r="C282" s="1137"/>
      <c r="D282" s="900"/>
      <c r="E282" s="900"/>
      <c r="F282" s="900"/>
      <c r="G282" s="900"/>
      <c r="H282" s="900"/>
      <c r="I282" s="900"/>
      <c r="J282" s="900"/>
      <c r="K282" s="900"/>
      <c r="L282" s="900"/>
      <c r="M282" s="900"/>
      <c r="N282" s="900"/>
      <c r="O282" s="900"/>
      <c r="P282" s="900"/>
      <c r="Q282" s="900"/>
      <c r="R282" s="900"/>
      <c r="S282" s="901"/>
      <c r="T282" s="901"/>
      <c r="U282" s="912"/>
      <c r="V282" s="900"/>
      <c r="W282" s="900"/>
      <c r="X282" s="900"/>
      <c r="Y282" s="900"/>
      <c r="Z282" s="911" t="s">
        <v>1641</v>
      </c>
      <c r="AA282" s="900"/>
      <c r="AB282" s="900"/>
      <c r="AC282" s="900"/>
      <c r="AD282" s="900"/>
      <c r="AE282" s="900"/>
      <c r="AF282" s="900"/>
      <c r="AG282" s="900"/>
      <c r="AH282" s="900"/>
    </row>
    <row r="283" spans="1:34">
      <c r="A283" s="1136"/>
      <c r="B283" s="908" t="s">
        <v>1644</v>
      </c>
      <c r="C283" s="1137"/>
      <c r="D283" s="900"/>
      <c r="E283" s="900"/>
      <c r="F283" s="900"/>
      <c r="G283" s="900"/>
      <c r="H283" s="900"/>
      <c r="I283" s="900"/>
      <c r="J283" s="900"/>
      <c r="K283" s="900"/>
      <c r="L283" s="900"/>
      <c r="M283" s="900"/>
      <c r="N283" s="900"/>
      <c r="O283" s="900"/>
      <c r="P283" s="900"/>
      <c r="Q283" s="900"/>
      <c r="R283" s="900"/>
      <c r="S283" s="901"/>
      <c r="T283" s="901"/>
      <c r="U283" s="912"/>
      <c r="V283" s="900"/>
      <c r="W283" s="900"/>
      <c r="X283" s="900"/>
      <c r="Y283" s="900"/>
      <c r="Z283" s="900"/>
      <c r="AA283" s="911" t="s">
        <v>1641</v>
      </c>
      <c r="AB283" s="900"/>
      <c r="AC283" s="900"/>
      <c r="AD283" s="900"/>
      <c r="AE283" s="900"/>
      <c r="AF283" s="900"/>
      <c r="AG283" s="900"/>
      <c r="AH283" s="900"/>
    </row>
    <row r="284" spans="1:34">
      <c r="A284" s="1136"/>
      <c r="B284" s="908" t="s">
        <v>1645</v>
      </c>
      <c r="C284" s="1137"/>
      <c r="D284" s="900"/>
      <c r="E284" s="900"/>
      <c r="F284" s="900"/>
      <c r="G284" s="900"/>
      <c r="H284" s="900"/>
      <c r="I284" s="900"/>
      <c r="J284" s="900"/>
      <c r="K284" s="900"/>
      <c r="L284" s="900"/>
      <c r="M284" s="900"/>
      <c r="N284" s="900"/>
      <c r="O284" s="900"/>
      <c r="P284" s="900"/>
      <c r="Q284" s="900"/>
      <c r="R284" s="900"/>
      <c r="S284" s="901"/>
      <c r="T284" s="901"/>
      <c r="U284" s="912"/>
      <c r="V284" s="900"/>
      <c r="W284" s="900"/>
      <c r="X284" s="900"/>
      <c r="Y284" s="900"/>
      <c r="Z284" s="900"/>
      <c r="AA284" s="900"/>
      <c r="AB284" s="911" t="s">
        <v>1641</v>
      </c>
      <c r="AC284" s="900"/>
      <c r="AD284" s="900"/>
      <c r="AE284" s="900"/>
      <c r="AF284" s="900"/>
      <c r="AG284" s="900"/>
      <c r="AH284" s="900"/>
    </row>
    <row r="285" spans="1:34">
      <c r="A285" s="1136"/>
      <c r="B285" s="908" t="s">
        <v>1646</v>
      </c>
      <c r="C285" s="1137"/>
      <c r="D285" s="900"/>
      <c r="E285" s="900"/>
      <c r="F285" s="900"/>
      <c r="G285" s="900"/>
      <c r="H285" s="900"/>
      <c r="I285" s="900"/>
      <c r="J285" s="900"/>
      <c r="K285" s="900"/>
      <c r="L285" s="900"/>
      <c r="M285" s="900"/>
      <c r="N285" s="900"/>
      <c r="O285" s="900"/>
      <c r="P285" s="900"/>
      <c r="Q285" s="900"/>
      <c r="R285" s="900"/>
      <c r="S285" s="901"/>
      <c r="T285" s="901"/>
      <c r="U285" s="912"/>
      <c r="V285" s="900"/>
      <c r="W285" s="900"/>
      <c r="X285" s="900"/>
      <c r="Y285" s="900"/>
      <c r="Z285" s="900"/>
      <c r="AA285" s="900"/>
      <c r="AB285" s="900"/>
      <c r="AC285" s="900"/>
      <c r="AD285" s="900"/>
      <c r="AE285" s="900"/>
      <c r="AF285" s="911" t="s">
        <v>1641</v>
      </c>
      <c r="AG285" s="900"/>
      <c r="AH285" s="900"/>
    </row>
    <row r="286" spans="1:34">
      <c r="A286" s="1136"/>
      <c r="B286" s="908" t="s">
        <v>1647</v>
      </c>
      <c r="C286" s="1137"/>
      <c r="D286" s="900"/>
      <c r="E286" s="900"/>
      <c r="F286" s="900"/>
      <c r="G286" s="900"/>
      <c r="H286" s="900"/>
      <c r="I286" s="900"/>
      <c r="J286" s="900"/>
      <c r="K286" s="900"/>
      <c r="L286" s="900"/>
      <c r="M286" s="900"/>
      <c r="N286" s="900"/>
      <c r="O286" s="900"/>
      <c r="P286" s="900"/>
      <c r="Q286" s="900"/>
      <c r="R286" s="900"/>
      <c r="S286" s="901"/>
      <c r="T286" s="901"/>
      <c r="U286" s="912"/>
      <c r="V286" s="900"/>
      <c r="W286" s="900"/>
      <c r="X286" s="900"/>
      <c r="Y286" s="900"/>
      <c r="Z286" s="900"/>
      <c r="AA286" s="900"/>
      <c r="AB286" s="900"/>
      <c r="AC286" s="900"/>
      <c r="AD286" s="900"/>
      <c r="AE286" s="900"/>
      <c r="AF286" s="956"/>
      <c r="AG286" s="911" t="s">
        <v>1641</v>
      </c>
      <c r="AH286" s="900"/>
    </row>
    <row r="287" spans="1:34">
      <c r="A287" s="1136"/>
      <c r="B287" s="908" t="s">
        <v>1668</v>
      </c>
      <c r="C287" s="1137"/>
      <c r="D287" s="900"/>
      <c r="E287" s="900"/>
      <c r="F287" s="900"/>
      <c r="G287" s="900"/>
      <c r="H287" s="900"/>
      <c r="I287" s="900"/>
      <c r="J287" s="900"/>
      <c r="K287" s="900"/>
      <c r="L287" s="900"/>
      <c r="M287" s="900"/>
      <c r="N287" s="900"/>
      <c r="O287" s="900"/>
      <c r="P287" s="900"/>
      <c r="Q287" s="900"/>
      <c r="R287" s="900"/>
      <c r="S287" s="901"/>
      <c r="T287" s="901"/>
      <c r="U287" s="912"/>
      <c r="V287" s="900"/>
      <c r="W287" s="900"/>
      <c r="X287" s="900"/>
      <c r="Y287" s="900"/>
      <c r="Z287" s="900"/>
      <c r="AA287" s="900"/>
      <c r="AB287" s="900"/>
      <c r="AC287" s="900"/>
      <c r="AD287" s="900"/>
      <c r="AE287" s="900"/>
      <c r="AF287" s="956"/>
      <c r="AG287" s="900"/>
      <c r="AH287" s="911" t="s">
        <v>1641</v>
      </c>
    </row>
    <row r="288" spans="1:34">
      <c r="A288" s="1114"/>
      <c r="B288" s="1140"/>
      <c r="C288" s="1127">
        <v>42095</v>
      </c>
      <c r="D288" s="894" t="s">
        <v>1614</v>
      </c>
      <c r="E288" s="894" t="s">
        <v>1615</v>
      </c>
      <c r="F288" s="954" t="s">
        <v>1616</v>
      </c>
      <c r="G288" s="954" t="s">
        <v>1617</v>
      </c>
      <c r="H288" s="894" t="s">
        <v>1611</v>
      </c>
      <c r="I288" s="894" t="s">
        <v>1612</v>
      </c>
      <c r="J288" s="894" t="s">
        <v>1613</v>
      </c>
      <c r="K288" s="894" t="s">
        <v>1614</v>
      </c>
      <c r="L288" s="894" t="s">
        <v>1615</v>
      </c>
      <c r="M288" s="954" t="s">
        <v>1616</v>
      </c>
      <c r="N288" s="954" t="s">
        <v>1617</v>
      </c>
      <c r="O288" s="894" t="s">
        <v>1611</v>
      </c>
      <c r="P288" s="894" t="s">
        <v>1612</v>
      </c>
      <c r="Q288" s="954" t="s">
        <v>1613</v>
      </c>
      <c r="R288" s="894" t="s">
        <v>1614</v>
      </c>
      <c r="S288" s="894" t="s">
        <v>1615</v>
      </c>
      <c r="T288" s="954" t="s">
        <v>1616</v>
      </c>
      <c r="U288" s="954" t="s">
        <v>1617</v>
      </c>
      <c r="V288" s="894" t="s">
        <v>1611</v>
      </c>
      <c r="W288" s="894" t="s">
        <v>1612</v>
      </c>
      <c r="X288" s="894" t="s">
        <v>1613</v>
      </c>
      <c r="Y288" s="894" t="s">
        <v>1614</v>
      </c>
      <c r="Z288" s="894" t="s">
        <v>1615</v>
      </c>
      <c r="AA288" s="954" t="s">
        <v>1616</v>
      </c>
      <c r="AB288" s="954" t="s">
        <v>1617</v>
      </c>
      <c r="AC288" s="894" t="s">
        <v>1611</v>
      </c>
      <c r="AD288" s="894" t="s">
        <v>1612</v>
      </c>
      <c r="AE288" s="894" t="s">
        <v>1613</v>
      </c>
      <c r="AF288" s="894" t="s">
        <v>1614</v>
      </c>
      <c r="AG288" s="894" t="s">
        <v>1615</v>
      </c>
      <c r="AH288" s="899"/>
    </row>
    <row r="289" spans="1:34">
      <c r="A289" s="1116"/>
      <c r="B289" s="1138"/>
      <c r="C289" s="1138"/>
      <c r="D289" s="895">
        <v>1</v>
      </c>
      <c r="E289" s="894">
        <v>2</v>
      </c>
      <c r="F289" s="954">
        <v>3</v>
      </c>
      <c r="G289" s="954">
        <v>4</v>
      </c>
      <c r="H289" s="894">
        <v>5</v>
      </c>
      <c r="I289" s="894">
        <v>6</v>
      </c>
      <c r="J289" s="894">
        <v>7</v>
      </c>
      <c r="K289" s="894">
        <v>8</v>
      </c>
      <c r="L289" s="894">
        <v>9</v>
      </c>
      <c r="M289" s="954">
        <v>10</v>
      </c>
      <c r="N289" s="954">
        <v>11</v>
      </c>
      <c r="O289" s="894">
        <v>12</v>
      </c>
      <c r="P289" s="894">
        <v>13</v>
      </c>
      <c r="Q289" s="954">
        <v>14</v>
      </c>
      <c r="R289" s="894">
        <v>15</v>
      </c>
      <c r="S289" s="894">
        <v>16</v>
      </c>
      <c r="T289" s="954">
        <v>17</v>
      </c>
      <c r="U289" s="954">
        <v>18</v>
      </c>
      <c r="V289" s="894">
        <v>19</v>
      </c>
      <c r="W289" s="894">
        <v>20</v>
      </c>
      <c r="X289" s="894">
        <v>21</v>
      </c>
      <c r="Y289" s="894">
        <v>22</v>
      </c>
      <c r="Z289" s="894">
        <v>23</v>
      </c>
      <c r="AA289" s="954">
        <v>24</v>
      </c>
      <c r="AB289" s="954">
        <v>25</v>
      </c>
      <c r="AC289" s="894">
        <v>26</v>
      </c>
      <c r="AD289" s="894">
        <v>27</v>
      </c>
      <c r="AE289" s="894">
        <v>28</v>
      </c>
      <c r="AF289" s="894">
        <v>29</v>
      </c>
      <c r="AG289" s="894">
        <v>30</v>
      </c>
      <c r="AH289" s="899"/>
    </row>
    <row r="290" spans="1:34">
      <c r="A290" s="1114">
        <v>2</v>
      </c>
      <c r="B290" s="908" t="s">
        <v>1609</v>
      </c>
      <c r="C290" s="1127">
        <v>42095</v>
      </c>
      <c r="D290" s="911" t="s">
        <v>1642</v>
      </c>
      <c r="E290" s="900"/>
      <c r="F290" s="912"/>
      <c r="G290" s="912"/>
      <c r="H290" s="912"/>
      <c r="I290" s="912"/>
      <c r="J290" s="912"/>
      <c r="K290" s="912"/>
      <c r="L290" s="912"/>
      <c r="M290" s="912"/>
      <c r="N290" s="912"/>
      <c r="O290" s="912"/>
      <c r="P290" s="912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08" t="s">
        <v>1622</v>
      </c>
      <c r="C291" s="1128"/>
      <c r="D291" s="913"/>
      <c r="E291" s="911" t="s">
        <v>1642</v>
      </c>
      <c r="F291" s="912"/>
      <c r="G291" s="912"/>
      <c r="H291" s="912"/>
      <c r="I291" s="912"/>
      <c r="J291" s="912"/>
      <c r="K291" s="912"/>
      <c r="L291" s="912"/>
      <c r="M291" s="912"/>
      <c r="N291" s="912"/>
      <c r="O291" s="912"/>
      <c r="P291" s="912"/>
      <c r="Q291" s="912"/>
      <c r="R291" s="912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912"/>
    </row>
    <row r="292" spans="1:34">
      <c r="A292" s="1115"/>
      <c r="B292" s="908" t="s">
        <v>1623</v>
      </c>
      <c r="C292" s="1128"/>
      <c r="D292" s="912"/>
      <c r="E292" s="912"/>
      <c r="F292" s="912"/>
      <c r="G292" s="912"/>
      <c r="H292" s="911" t="s">
        <v>1642</v>
      </c>
      <c r="I292" s="900"/>
      <c r="J292" s="900"/>
      <c r="K292" s="912"/>
      <c r="L292" s="912"/>
      <c r="M292" s="912"/>
      <c r="N292" s="912"/>
      <c r="O292" s="912"/>
      <c r="P292" s="912"/>
      <c r="Q292" s="912"/>
      <c r="R292" s="912"/>
      <c r="S292" s="912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08" t="s">
        <v>1624</v>
      </c>
      <c r="C293" s="1128"/>
      <c r="D293" s="912"/>
      <c r="E293" s="912"/>
      <c r="F293" s="912"/>
      <c r="G293" s="912"/>
      <c r="H293" s="900"/>
      <c r="I293" s="911" t="s">
        <v>1642</v>
      </c>
      <c r="J293" s="900"/>
      <c r="K293" s="912"/>
      <c r="L293" s="912"/>
      <c r="M293" s="912"/>
      <c r="N293" s="912"/>
      <c r="O293" s="912"/>
      <c r="P293" s="912"/>
      <c r="Q293" s="912"/>
      <c r="R293" s="912"/>
      <c r="S293" s="912"/>
      <c r="T293" s="913"/>
      <c r="U293" s="912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08" t="s">
        <v>1625</v>
      </c>
      <c r="C294" s="1128"/>
      <c r="D294" s="912"/>
      <c r="E294" s="912"/>
      <c r="F294" s="912"/>
      <c r="G294" s="912"/>
      <c r="H294" s="900"/>
      <c r="I294" s="900"/>
      <c r="J294" s="911" t="s">
        <v>1642</v>
      </c>
      <c r="K294" s="912"/>
      <c r="L294" s="912"/>
      <c r="M294" s="912"/>
      <c r="N294" s="912"/>
      <c r="O294" s="912"/>
      <c r="P294" s="912"/>
      <c r="Q294" s="912"/>
      <c r="R294" s="912"/>
      <c r="S294" s="912"/>
      <c r="T294" s="913"/>
      <c r="U294" s="912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08" t="s">
        <v>1626</v>
      </c>
      <c r="C295" s="1128"/>
      <c r="D295" s="912"/>
      <c r="E295" s="912"/>
      <c r="F295" s="912"/>
      <c r="G295" s="912"/>
      <c r="H295" s="912"/>
      <c r="I295" s="912"/>
      <c r="J295" s="912"/>
      <c r="K295" s="911" t="s">
        <v>1642</v>
      </c>
      <c r="L295" s="900"/>
      <c r="M295" s="912"/>
      <c r="N295" s="912"/>
      <c r="O295" s="912"/>
      <c r="P295" s="912"/>
      <c r="Q295" s="912"/>
      <c r="R295" s="912"/>
      <c r="S295" s="912"/>
      <c r="T295" s="913"/>
      <c r="U295" s="912"/>
      <c r="V295" s="900"/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912"/>
    </row>
    <row r="296" spans="1:34">
      <c r="A296" s="1115"/>
      <c r="B296" s="908" t="s">
        <v>1627</v>
      </c>
      <c r="C296" s="1128"/>
      <c r="D296" s="912"/>
      <c r="E296" s="912"/>
      <c r="F296" s="912"/>
      <c r="G296" s="912"/>
      <c r="H296" s="912"/>
      <c r="I296" s="912"/>
      <c r="J296" s="912"/>
      <c r="K296" s="912"/>
      <c r="L296" s="911" t="s">
        <v>1642</v>
      </c>
      <c r="M296" s="912"/>
      <c r="N296" s="912"/>
      <c r="O296" s="912"/>
      <c r="P296" s="912"/>
      <c r="Q296" s="912"/>
      <c r="R296" s="912"/>
      <c r="S296" s="912"/>
      <c r="T296" s="913"/>
      <c r="U296" s="912"/>
      <c r="V296" s="900"/>
      <c r="W296" s="912"/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912"/>
    </row>
    <row r="297" spans="1:34">
      <c r="A297" s="1115"/>
      <c r="B297" s="908" t="s">
        <v>1628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2"/>
      <c r="N297" s="912"/>
      <c r="O297" s="911" t="s">
        <v>1642</v>
      </c>
      <c r="P297" s="900"/>
      <c r="Q297" s="900"/>
      <c r="R297" s="900"/>
      <c r="S297" s="900"/>
      <c r="T297" s="913"/>
      <c r="U297" s="912"/>
      <c r="V297" s="900"/>
      <c r="W297" s="912"/>
      <c r="X297" s="912"/>
      <c r="Y297" s="912"/>
      <c r="Z297" s="912"/>
      <c r="AA297" s="912"/>
      <c r="AB297" s="912"/>
      <c r="AC297" s="912"/>
      <c r="AD297" s="912"/>
      <c r="AE297" s="912"/>
      <c r="AF297" s="912"/>
      <c r="AG297" s="912"/>
      <c r="AH297" s="912"/>
    </row>
    <row r="298" spans="1:34">
      <c r="A298" s="1115"/>
      <c r="B298" s="908" t="s">
        <v>1629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2"/>
      <c r="P298" s="911" t="s">
        <v>1642</v>
      </c>
      <c r="Q298" s="912"/>
      <c r="R298" s="900"/>
      <c r="S298" s="912"/>
      <c r="T298" s="913"/>
      <c r="U298" s="912"/>
      <c r="V298" s="900"/>
      <c r="W298" s="912"/>
      <c r="X298" s="912"/>
      <c r="Y298" s="912"/>
      <c r="Z298" s="912"/>
      <c r="AA298" s="912"/>
      <c r="AB298" s="912"/>
      <c r="AC298" s="912"/>
      <c r="AD298" s="912"/>
      <c r="AE298" s="912"/>
      <c r="AF298" s="912"/>
      <c r="AG298" s="912"/>
      <c r="AH298" s="912"/>
    </row>
    <row r="299" spans="1:34">
      <c r="A299" s="1115"/>
      <c r="B299" s="908" t="s">
        <v>1630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00"/>
      <c r="P299" s="900"/>
      <c r="Q299" s="912"/>
      <c r="R299" s="911" t="s">
        <v>1642</v>
      </c>
      <c r="S299" s="912"/>
      <c r="T299" s="913"/>
      <c r="U299" s="912"/>
      <c r="V299" s="900"/>
      <c r="W299" s="912"/>
      <c r="X299" s="912"/>
      <c r="Y299" s="912"/>
      <c r="Z299" s="912"/>
      <c r="AA299" s="912"/>
      <c r="AB299" s="912"/>
      <c r="AC299" s="912"/>
      <c r="AD299" s="912"/>
      <c r="AE299" s="912"/>
      <c r="AF299" s="912"/>
      <c r="AG299" s="912"/>
      <c r="AH299" s="912"/>
    </row>
    <row r="300" spans="1:34">
      <c r="A300" s="1115"/>
      <c r="B300" s="908" t="s">
        <v>1631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2"/>
      <c r="P300" s="912"/>
      <c r="Q300" s="912"/>
      <c r="R300" s="912"/>
      <c r="S300" s="911" t="s">
        <v>1642</v>
      </c>
      <c r="T300" s="913"/>
      <c r="U300" s="912"/>
      <c r="V300" s="900"/>
      <c r="W300" s="912"/>
      <c r="X300" s="912"/>
      <c r="Y300" s="912"/>
      <c r="Z300" s="912"/>
      <c r="AA300" s="912"/>
      <c r="AB300" s="912"/>
      <c r="AC300" s="912"/>
      <c r="AD300" s="912"/>
      <c r="AE300" s="912"/>
      <c r="AF300" s="912"/>
      <c r="AG300" s="912"/>
      <c r="AH300" s="912"/>
    </row>
    <row r="301" spans="1:34">
      <c r="A301" s="1115"/>
      <c r="B301" s="908" t="s">
        <v>1632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2"/>
      <c r="P301" s="912"/>
      <c r="Q301" s="912"/>
      <c r="R301" s="912"/>
      <c r="S301" s="912"/>
      <c r="T301" s="913"/>
      <c r="U301" s="912"/>
      <c r="V301" s="911" t="s">
        <v>1642</v>
      </c>
      <c r="W301" s="912"/>
      <c r="X301" s="912"/>
      <c r="Y301" s="912"/>
      <c r="Z301" s="912"/>
      <c r="AA301" s="912"/>
      <c r="AB301" s="912"/>
      <c r="AC301" s="912"/>
      <c r="AD301" s="912"/>
      <c r="AE301" s="912"/>
      <c r="AF301" s="912"/>
      <c r="AG301" s="912"/>
      <c r="AH301" s="912"/>
    </row>
    <row r="302" spans="1:34">
      <c r="A302" s="1115"/>
      <c r="B302" s="908" t="s">
        <v>1633</v>
      </c>
      <c r="C302" s="1128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2"/>
      <c r="P302" s="912"/>
      <c r="Q302" s="912"/>
      <c r="R302" s="912"/>
      <c r="S302" s="912"/>
      <c r="T302" s="913"/>
      <c r="U302" s="912"/>
      <c r="V302" s="912"/>
      <c r="W302" s="911" t="s">
        <v>1642</v>
      </c>
      <c r="X302" s="912"/>
      <c r="Y302" s="912"/>
      <c r="Z302" s="912"/>
      <c r="AA302" s="912"/>
      <c r="AB302" s="912"/>
      <c r="AC302" s="912"/>
      <c r="AD302" s="912"/>
      <c r="AE302" s="912"/>
      <c r="AF302" s="912"/>
      <c r="AG302" s="912"/>
      <c r="AH302" s="912"/>
    </row>
    <row r="303" spans="1:34">
      <c r="A303" s="1115"/>
      <c r="B303" s="908" t="s">
        <v>1644</v>
      </c>
      <c r="C303" s="1128"/>
      <c r="D303" s="912"/>
      <c r="E303" s="912"/>
      <c r="F303" s="912"/>
      <c r="G303" s="912"/>
      <c r="H303" s="912"/>
      <c r="I303" s="912"/>
      <c r="J303" s="912"/>
      <c r="K303" s="912"/>
      <c r="L303" s="912"/>
      <c r="M303" s="912"/>
      <c r="N303" s="912"/>
      <c r="O303" s="912"/>
      <c r="P303" s="912"/>
      <c r="Q303" s="912"/>
      <c r="R303" s="912"/>
      <c r="S303" s="912"/>
      <c r="T303" s="913"/>
      <c r="U303" s="912"/>
      <c r="V303" s="912"/>
      <c r="W303" s="912"/>
      <c r="X303" s="911" t="s">
        <v>1642</v>
      </c>
      <c r="Y303" s="912"/>
      <c r="Z303" s="912"/>
      <c r="AA303" s="912"/>
      <c r="AB303" s="912"/>
      <c r="AC303" s="912"/>
      <c r="AD303" s="912"/>
      <c r="AE303" s="912"/>
      <c r="AF303" s="912"/>
      <c r="AG303" s="912"/>
      <c r="AH303" s="912"/>
    </row>
    <row r="304" spans="1:34">
      <c r="A304" s="1115"/>
      <c r="B304" s="908" t="s">
        <v>1645</v>
      </c>
      <c r="C304" s="1128"/>
      <c r="D304" s="912"/>
      <c r="E304" s="912"/>
      <c r="F304" s="912"/>
      <c r="G304" s="912"/>
      <c r="H304" s="912"/>
      <c r="I304" s="912"/>
      <c r="J304" s="912"/>
      <c r="K304" s="912"/>
      <c r="L304" s="912"/>
      <c r="M304" s="912"/>
      <c r="N304" s="912"/>
      <c r="O304" s="912"/>
      <c r="P304" s="912"/>
      <c r="Q304" s="912"/>
      <c r="R304" s="912"/>
      <c r="S304" s="912"/>
      <c r="T304" s="913"/>
      <c r="U304" s="912"/>
      <c r="V304" s="912"/>
      <c r="W304" s="912"/>
      <c r="X304" s="912"/>
      <c r="Y304" s="911" t="s">
        <v>1642</v>
      </c>
      <c r="Z304" s="912"/>
      <c r="AA304" s="912"/>
      <c r="AB304" s="912"/>
      <c r="AC304" s="912"/>
      <c r="AD304" s="912"/>
      <c r="AE304" s="912"/>
      <c r="AF304" s="912"/>
      <c r="AG304" s="912"/>
      <c r="AH304" s="912"/>
    </row>
    <row r="305" spans="1:34">
      <c r="A305" s="1115"/>
      <c r="B305" s="908" t="s">
        <v>1646</v>
      </c>
      <c r="C305" s="1128"/>
      <c r="D305" s="912"/>
      <c r="E305" s="912"/>
      <c r="F305" s="912"/>
      <c r="G305" s="912"/>
      <c r="H305" s="912"/>
      <c r="I305" s="912"/>
      <c r="J305" s="912"/>
      <c r="K305" s="912"/>
      <c r="L305" s="912"/>
      <c r="M305" s="912"/>
      <c r="N305" s="912"/>
      <c r="O305" s="912"/>
      <c r="P305" s="912"/>
      <c r="Q305" s="912"/>
      <c r="R305" s="912"/>
      <c r="S305" s="912"/>
      <c r="T305" s="913"/>
      <c r="U305" s="912"/>
      <c r="V305" s="912"/>
      <c r="W305" s="912"/>
      <c r="X305" s="912"/>
      <c r="Y305" s="912"/>
      <c r="Z305" s="911" t="s">
        <v>1642</v>
      </c>
      <c r="AA305" s="912"/>
      <c r="AB305" s="912"/>
      <c r="AC305" s="912"/>
      <c r="AD305" s="912"/>
      <c r="AE305" s="912"/>
      <c r="AF305" s="912"/>
      <c r="AG305" s="912"/>
      <c r="AH305" s="912"/>
    </row>
    <row r="306" spans="1:34">
      <c r="A306" s="1115"/>
      <c r="B306" s="908" t="s">
        <v>1647</v>
      </c>
      <c r="C306" s="1128"/>
      <c r="D306" s="912"/>
      <c r="E306" s="912"/>
      <c r="F306" s="912"/>
      <c r="G306" s="912"/>
      <c r="H306" s="912"/>
      <c r="I306" s="912"/>
      <c r="J306" s="912"/>
      <c r="K306" s="912"/>
      <c r="L306" s="912"/>
      <c r="M306" s="912"/>
      <c r="N306" s="912"/>
      <c r="O306" s="912"/>
      <c r="P306" s="912"/>
      <c r="Q306" s="912"/>
      <c r="R306" s="912"/>
      <c r="S306" s="912"/>
      <c r="T306" s="913"/>
      <c r="U306" s="912"/>
      <c r="V306" s="912"/>
      <c r="W306" s="912"/>
      <c r="X306" s="912"/>
      <c r="Y306" s="912"/>
      <c r="Z306" s="912"/>
      <c r="AA306" s="911" t="s">
        <v>1642</v>
      </c>
      <c r="AB306" s="912"/>
      <c r="AC306" s="912"/>
      <c r="AD306" s="912"/>
      <c r="AE306" s="912"/>
      <c r="AF306" s="912"/>
      <c r="AG306" s="912"/>
      <c r="AH306" s="912"/>
    </row>
    <row r="307" spans="1:34">
      <c r="A307" s="1116"/>
      <c r="B307" s="908" t="s">
        <v>1668</v>
      </c>
      <c r="C307" s="1129"/>
      <c r="D307" s="899"/>
      <c r="E307" s="899"/>
      <c r="F307" s="959"/>
      <c r="G307" s="899"/>
      <c r="H307" s="899"/>
      <c r="I307" s="899"/>
      <c r="J307" s="899"/>
      <c r="K307" s="899"/>
      <c r="L307" s="899"/>
      <c r="M307" s="899"/>
      <c r="N307" s="899"/>
      <c r="O307" s="899"/>
      <c r="P307" s="899"/>
      <c r="Q307" s="899"/>
      <c r="R307" s="899"/>
      <c r="S307" s="899"/>
      <c r="T307" s="899"/>
      <c r="U307" s="899"/>
      <c r="V307" s="899"/>
      <c r="W307" s="899"/>
      <c r="X307" s="899"/>
      <c r="Y307" s="899"/>
      <c r="Z307" s="899"/>
      <c r="AA307" s="912"/>
      <c r="AB307" s="911" t="s">
        <v>1642</v>
      </c>
      <c r="AC307" s="899"/>
      <c r="AD307" s="899"/>
      <c r="AE307" s="899"/>
      <c r="AF307" s="899"/>
      <c r="AG307" s="899"/>
      <c r="AH307" s="899"/>
    </row>
    <row r="308" spans="1:34">
      <c r="B308" s="247" t="s">
        <v>1672</v>
      </c>
      <c r="C308" s="896"/>
    </row>
    <row r="309" spans="1:34">
      <c r="B309" s="247"/>
      <c r="C309" s="896"/>
    </row>
    <row r="310" spans="1:34">
      <c r="B310" s="247"/>
      <c r="C310" s="896"/>
    </row>
    <row r="311" spans="1:34">
      <c r="B311" s="247"/>
      <c r="C311" s="896"/>
    </row>
    <row r="312" spans="1:34" ht="18">
      <c r="A312" s="1118" t="s">
        <v>3</v>
      </c>
      <c r="B312" s="1118"/>
      <c r="C312" s="1118"/>
      <c r="D312" s="1118"/>
      <c r="E312" s="1118"/>
      <c r="F312" s="1118"/>
      <c r="G312" s="1118"/>
      <c r="H312" s="1118"/>
      <c r="I312" s="1118"/>
      <c r="J312" s="1118"/>
      <c r="K312" s="1118"/>
      <c r="L312" s="1118"/>
      <c r="M312" s="1118"/>
      <c r="N312" s="1118"/>
      <c r="O312" s="1118"/>
      <c r="P312" s="1118"/>
      <c r="Q312" s="1118"/>
      <c r="R312" s="1118"/>
      <c r="S312" s="1118"/>
      <c r="T312" s="1118"/>
      <c r="U312" s="1118"/>
      <c r="V312" s="1118"/>
      <c r="W312" s="1118"/>
      <c r="X312" s="1118"/>
      <c r="Y312" s="1118"/>
      <c r="Z312" s="1118"/>
      <c r="AA312" s="1118"/>
      <c r="AB312" s="1118"/>
      <c r="AC312" s="1118"/>
      <c r="AD312" s="1118"/>
      <c r="AE312" s="1118"/>
      <c r="AF312" s="1118"/>
      <c r="AG312" s="1118"/>
      <c r="AH312" s="1118"/>
    </row>
    <row r="313" spans="1:34" ht="18">
      <c r="A313" s="1118" t="s">
        <v>1586</v>
      </c>
      <c r="B313" s="1118"/>
      <c r="C313" s="1118"/>
      <c r="D313" s="1118"/>
      <c r="E313" s="1118"/>
      <c r="F313" s="1118"/>
      <c r="G313" s="1118"/>
      <c r="H313" s="1118"/>
      <c r="I313" s="1118"/>
      <c r="J313" s="1118"/>
      <c r="K313" s="1118"/>
      <c r="L313" s="1118"/>
      <c r="M313" s="1118"/>
      <c r="N313" s="1118"/>
      <c r="O313" s="1118"/>
      <c r="P313" s="1118"/>
      <c r="Q313" s="1118"/>
      <c r="R313" s="1118"/>
      <c r="S313" s="1118"/>
      <c r="T313" s="1118"/>
      <c r="U313" s="1118"/>
      <c r="V313" s="1118"/>
      <c r="W313" s="1118"/>
      <c r="X313" s="1118"/>
      <c r="Y313" s="1118"/>
      <c r="Z313" s="1118"/>
      <c r="AA313" s="1118"/>
      <c r="AB313" s="1118"/>
      <c r="AC313" s="1118"/>
      <c r="AD313" s="1118"/>
      <c r="AE313" s="1118"/>
      <c r="AF313" s="1118"/>
      <c r="AG313" s="1118"/>
      <c r="AH313" s="1118"/>
    </row>
    <row r="314" spans="1:34" ht="18">
      <c r="A314" s="1118" t="s">
        <v>1666</v>
      </c>
      <c r="B314" s="1118"/>
      <c r="C314" s="1118"/>
      <c r="D314" s="1118"/>
      <c r="E314" s="1118"/>
      <c r="F314" s="1118"/>
      <c r="G314" s="1118"/>
      <c r="H314" s="1118"/>
      <c r="I314" s="1118"/>
      <c r="J314" s="1118"/>
      <c r="K314" s="1118"/>
      <c r="L314" s="1118"/>
      <c r="M314" s="1118"/>
      <c r="N314" s="1118"/>
      <c r="O314" s="1118"/>
      <c r="P314" s="1118"/>
      <c r="Q314" s="1118"/>
      <c r="R314" s="1118"/>
      <c r="S314" s="1118"/>
      <c r="T314" s="1118"/>
      <c r="U314" s="1118"/>
      <c r="V314" s="1118"/>
      <c r="W314" s="1118"/>
      <c r="X314" s="1118"/>
      <c r="Y314" s="1118"/>
      <c r="Z314" s="1118"/>
      <c r="AA314" s="1118"/>
      <c r="AB314" s="1118"/>
      <c r="AC314" s="1118"/>
      <c r="AD314" s="1118"/>
      <c r="AE314" s="1118"/>
      <c r="AF314" s="1118"/>
      <c r="AG314" s="1118"/>
      <c r="AH314" s="1118"/>
    </row>
    <row r="315" spans="1:34" ht="18">
      <c r="A315" s="1118" t="s">
        <v>1587</v>
      </c>
      <c r="B315" s="1118"/>
      <c r="C315" s="1118"/>
      <c r="D315" s="1118"/>
      <c r="E315" s="1118"/>
      <c r="F315" s="1118"/>
      <c r="G315" s="1118"/>
      <c r="H315" s="1118"/>
      <c r="I315" s="1118"/>
      <c r="J315" s="1118"/>
      <c r="K315" s="1118"/>
      <c r="L315" s="1118"/>
      <c r="M315" s="1118"/>
      <c r="N315" s="1118"/>
      <c r="O315" s="1118"/>
      <c r="P315" s="1118"/>
      <c r="Q315" s="1118"/>
      <c r="R315" s="1118"/>
      <c r="S315" s="1118"/>
      <c r="T315" s="1118"/>
      <c r="U315" s="1118"/>
      <c r="V315" s="1118"/>
      <c r="W315" s="1118"/>
      <c r="X315" s="1118"/>
      <c r="Y315" s="1118"/>
      <c r="Z315" s="1118"/>
      <c r="AA315" s="1118"/>
      <c r="AB315" s="1118"/>
      <c r="AC315" s="1118"/>
      <c r="AD315" s="1118"/>
      <c r="AE315" s="1118"/>
      <c r="AF315" s="1118"/>
      <c r="AG315" s="1118"/>
      <c r="AH315" s="1118"/>
    </row>
    <row r="316" spans="1:34" ht="18">
      <c r="A316" s="1118" t="s">
        <v>1667</v>
      </c>
      <c r="B316" s="1118"/>
      <c r="C316" s="1118"/>
      <c r="D316" s="1118"/>
      <c r="E316" s="1118"/>
      <c r="F316" s="1118"/>
      <c r="G316" s="1118"/>
      <c r="H316" s="1118"/>
      <c r="I316" s="1118"/>
      <c r="J316" s="1118"/>
      <c r="K316" s="1118"/>
      <c r="L316" s="1118"/>
      <c r="M316" s="1118"/>
      <c r="N316" s="1118"/>
      <c r="O316" s="1118"/>
      <c r="P316" s="1118"/>
      <c r="Q316" s="1118"/>
      <c r="R316" s="1118"/>
      <c r="S316" s="1118"/>
      <c r="T316" s="1118"/>
      <c r="U316" s="1118"/>
      <c r="V316" s="1118"/>
      <c r="W316" s="1118"/>
      <c r="X316" s="1118"/>
      <c r="Y316" s="1118"/>
      <c r="Z316" s="1118"/>
      <c r="AA316" s="1118"/>
      <c r="AB316" s="1118"/>
      <c r="AC316" s="1118"/>
      <c r="AD316" s="1118"/>
      <c r="AE316" s="1118"/>
      <c r="AF316" s="1118"/>
      <c r="AG316" s="1118"/>
      <c r="AH316" s="1118"/>
    </row>
    <row r="317" spans="1:34" ht="18">
      <c r="A317" s="915" t="s">
        <v>1608</v>
      </c>
      <c r="B317" s="890"/>
    </row>
    <row r="318" spans="1:34">
      <c r="A318" s="902" t="s">
        <v>1676</v>
      </c>
    </row>
    <row r="319" spans="1:34" ht="12.75" customHeight="1">
      <c r="A319" s="1130" t="s">
        <v>129</v>
      </c>
      <c r="B319" s="1133" t="s">
        <v>1610</v>
      </c>
      <c r="C319" s="955" t="s">
        <v>1618</v>
      </c>
      <c r="D319" s="1121" t="s">
        <v>1619</v>
      </c>
      <c r="E319" s="1122"/>
      <c r="F319" s="1122"/>
      <c r="G319" s="1122"/>
      <c r="H319" s="1122"/>
      <c r="I319" s="1122"/>
      <c r="J319" s="1122"/>
      <c r="K319" s="1122"/>
      <c r="L319" s="1122"/>
      <c r="M319" s="1122"/>
      <c r="N319" s="1122"/>
      <c r="O319" s="1122"/>
      <c r="P319" s="1122"/>
      <c r="Q319" s="1122"/>
      <c r="R319" s="1122"/>
      <c r="S319" s="1122"/>
      <c r="T319" s="1122"/>
      <c r="U319" s="1122"/>
      <c r="V319" s="1122"/>
      <c r="W319" s="1122"/>
      <c r="X319" s="1122"/>
      <c r="Y319" s="1122"/>
      <c r="Z319" s="1122"/>
      <c r="AA319" s="1122"/>
      <c r="AB319" s="1122"/>
      <c r="AC319" s="1122"/>
      <c r="AD319" s="1122"/>
      <c r="AE319" s="1122"/>
      <c r="AF319" s="1122"/>
      <c r="AG319" s="1122"/>
      <c r="AH319" s="1123"/>
    </row>
    <row r="320" spans="1:34">
      <c r="A320" s="1131"/>
      <c r="B320" s="1134"/>
      <c r="C320" s="1141">
        <v>42064</v>
      </c>
      <c r="D320" s="894" t="s">
        <v>1611</v>
      </c>
      <c r="E320" s="894" t="s">
        <v>1612</v>
      </c>
      <c r="F320" s="894" t="s">
        <v>1613</v>
      </c>
      <c r="G320" s="894" t="s">
        <v>1614</v>
      </c>
      <c r="H320" s="894" t="s">
        <v>1615</v>
      </c>
      <c r="I320" s="954" t="s">
        <v>1616</v>
      </c>
      <c r="J320" s="954" t="s">
        <v>1617</v>
      </c>
      <c r="K320" s="894" t="s">
        <v>1611</v>
      </c>
      <c r="L320" s="894" t="s">
        <v>1612</v>
      </c>
      <c r="M320" s="894" t="s">
        <v>1613</v>
      </c>
      <c r="N320" s="894" t="s">
        <v>1614</v>
      </c>
      <c r="O320" s="894" t="s">
        <v>1615</v>
      </c>
      <c r="P320" s="954" t="s">
        <v>1616</v>
      </c>
      <c r="Q320" s="954" t="s">
        <v>1617</v>
      </c>
      <c r="R320" s="894" t="s">
        <v>1611</v>
      </c>
      <c r="S320" s="894" t="s">
        <v>1612</v>
      </c>
      <c r="T320" s="954" t="s">
        <v>1613</v>
      </c>
      <c r="U320" s="894" t="s">
        <v>1614</v>
      </c>
      <c r="V320" s="894" t="s">
        <v>1615</v>
      </c>
      <c r="W320" s="954" t="s">
        <v>1616</v>
      </c>
      <c r="X320" s="954" t="s">
        <v>1617</v>
      </c>
      <c r="Y320" s="894" t="s">
        <v>1611</v>
      </c>
      <c r="Z320" s="894" t="s">
        <v>1612</v>
      </c>
      <c r="AA320" s="894" t="s">
        <v>1613</v>
      </c>
      <c r="AB320" s="894" t="s">
        <v>1614</v>
      </c>
      <c r="AC320" s="954" t="s">
        <v>1615</v>
      </c>
      <c r="AD320" s="954" t="s">
        <v>1616</v>
      </c>
      <c r="AE320" s="954" t="s">
        <v>1617</v>
      </c>
      <c r="AF320" s="894" t="s">
        <v>1611</v>
      </c>
      <c r="AG320" s="894" t="s">
        <v>1612</v>
      </c>
      <c r="AH320" s="894" t="s">
        <v>1613</v>
      </c>
    </row>
    <row r="321" spans="1:34">
      <c r="A321" s="1132"/>
      <c r="B321" s="1135"/>
      <c r="C321" s="1142"/>
      <c r="D321" s="895">
        <v>1</v>
      </c>
      <c r="E321" s="894">
        <v>2</v>
      </c>
      <c r="F321" s="894">
        <v>3</v>
      </c>
      <c r="G321" s="894">
        <v>4</v>
      </c>
      <c r="H321" s="894">
        <v>5</v>
      </c>
      <c r="I321" s="954">
        <v>6</v>
      </c>
      <c r="J321" s="954">
        <v>7</v>
      </c>
      <c r="K321" s="894">
        <v>8</v>
      </c>
      <c r="L321" s="894">
        <v>9</v>
      </c>
      <c r="M321" s="894">
        <v>10</v>
      </c>
      <c r="N321" s="894">
        <v>11</v>
      </c>
      <c r="O321" s="894">
        <v>12</v>
      </c>
      <c r="P321" s="954">
        <v>13</v>
      </c>
      <c r="Q321" s="954">
        <v>14</v>
      </c>
      <c r="R321" s="894">
        <v>15</v>
      </c>
      <c r="S321" s="894">
        <v>16</v>
      </c>
      <c r="T321" s="954">
        <v>17</v>
      </c>
      <c r="U321" s="894">
        <v>18</v>
      </c>
      <c r="V321" s="894">
        <v>19</v>
      </c>
      <c r="W321" s="954">
        <v>20</v>
      </c>
      <c r="X321" s="954">
        <v>21</v>
      </c>
      <c r="Y321" s="894">
        <v>22</v>
      </c>
      <c r="Z321" s="894">
        <v>23</v>
      </c>
      <c r="AA321" s="894">
        <v>24</v>
      </c>
      <c r="AB321" s="894">
        <v>25</v>
      </c>
      <c r="AC321" s="954">
        <v>26</v>
      </c>
      <c r="AD321" s="954">
        <v>27</v>
      </c>
      <c r="AE321" s="954">
        <v>28</v>
      </c>
      <c r="AF321" s="894">
        <v>29</v>
      </c>
      <c r="AG321" s="894">
        <v>30</v>
      </c>
      <c r="AH321" s="894">
        <v>31</v>
      </c>
    </row>
    <row r="322" spans="1:34">
      <c r="A322" s="1136">
        <v>1</v>
      </c>
      <c r="B322" s="908" t="s">
        <v>1609</v>
      </c>
      <c r="C322" s="1127">
        <v>42064</v>
      </c>
      <c r="D322" s="898"/>
      <c r="E322" s="898"/>
      <c r="F322" s="900"/>
      <c r="G322" s="900"/>
      <c r="H322" s="911" t="s">
        <v>1641</v>
      </c>
      <c r="I322" s="900"/>
      <c r="J322" s="900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900"/>
      <c r="AE322" s="900"/>
      <c r="AF322" s="900"/>
      <c r="AG322" s="900"/>
      <c r="AH322" s="900"/>
    </row>
    <row r="323" spans="1:34">
      <c r="A323" s="1136"/>
      <c r="B323" s="908" t="s">
        <v>1622</v>
      </c>
      <c r="C323" s="1137"/>
      <c r="D323" s="898"/>
      <c r="E323" s="898"/>
      <c r="F323" s="900"/>
      <c r="G323" s="900"/>
      <c r="H323" s="900"/>
      <c r="I323" s="900"/>
      <c r="J323" s="900"/>
      <c r="K323" s="911" t="s">
        <v>1641</v>
      </c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900"/>
      <c r="AE323" s="900"/>
      <c r="AF323" s="900"/>
      <c r="AG323" s="900"/>
      <c r="AH323" s="900"/>
    </row>
    <row r="324" spans="1:34">
      <c r="A324" s="1136"/>
      <c r="B324" s="908" t="s">
        <v>1623</v>
      </c>
      <c r="C324" s="1137"/>
      <c r="D324" s="898"/>
      <c r="E324" s="898"/>
      <c r="F324" s="900"/>
      <c r="G324" s="900"/>
      <c r="H324" s="900"/>
      <c r="I324" s="900"/>
      <c r="J324" s="900"/>
      <c r="K324" s="900"/>
      <c r="L324" s="911" t="s">
        <v>1641</v>
      </c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900"/>
      <c r="AE324" s="900"/>
      <c r="AF324" s="900"/>
      <c r="AG324" s="900"/>
      <c r="AH324" s="900"/>
    </row>
    <row r="325" spans="1:34">
      <c r="A325" s="1136"/>
      <c r="B325" s="908" t="s">
        <v>1624</v>
      </c>
      <c r="C325" s="1137"/>
      <c r="D325" s="898"/>
      <c r="E325" s="898"/>
      <c r="F325" s="900"/>
      <c r="G325" s="900"/>
      <c r="H325" s="900"/>
      <c r="I325" s="900"/>
      <c r="J325" s="900"/>
      <c r="K325" s="900"/>
      <c r="L325" s="900"/>
      <c r="M325" s="911" t="s">
        <v>1641</v>
      </c>
      <c r="N325" s="900"/>
      <c r="O325" s="900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900"/>
      <c r="AE325" s="900"/>
      <c r="AF325" s="900"/>
      <c r="AG325" s="900"/>
      <c r="AH325" s="900"/>
    </row>
    <row r="326" spans="1:34">
      <c r="A326" s="1136"/>
      <c r="B326" s="908" t="s">
        <v>1625</v>
      </c>
      <c r="C326" s="1137"/>
      <c r="D326" s="907"/>
      <c r="E326" s="898"/>
      <c r="F326" s="900"/>
      <c r="G326" s="900"/>
      <c r="H326" s="900"/>
      <c r="I326" s="900"/>
      <c r="J326" s="900"/>
      <c r="K326" s="900"/>
      <c r="L326" s="900"/>
      <c r="M326" s="900"/>
      <c r="N326" s="911" t="s">
        <v>1641</v>
      </c>
      <c r="O326" s="900"/>
      <c r="P326" s="900"/>
      <c r="Q326" s="900"/>
      <c r="R326" s="900"/>
      <c r="S326" s="900"/>
      <c r="T326" s="900"/>
      <c r="U326" s="900"/>
      <c r="V326" s="900"/>
      <c r="W326" s="900"/>
      <c r="X326" s="900"/>
      <c r="Y326" s="900"/>
      <c r="Z326" s="900"/>
      <c r="AA326" s="900"/>
      <c r="AB326" s="900"/>
      <c r="AC326" s="900"/>
      <c r="AD326" s="900"/>
      <c r="AE326" s="900"/>
      <c r="AF326" s="900"/>
      <c r="AG326" s="900"/>
      <c r="AH326" s="900"/>
    </row>
    <row r="327" spans="1:34">
      <c r="A327" s="1136"/>
      <c r="B327" s="908" t="s">
        <v>1626</v>
      </c>
      <c r="C327" s="1137"/>
      <c r="D327" s="907"/>
      <c r="E327" s="898"/>
      <c r="F327" s="900"/>
      <c r="G327" s="900"/>
      <c r="H327" s="900"/>
      <c r="I327" s="900"/>
      <c r="J327" s="900"/>
      <c r="K327" s="900"/>
      <c r="L327" s="900"/>
      <c r="M327" s="900"/>
      <c r="N327" s="900"/>
      <c r="O327" s="911" t="s">
        <v>1641</v>
      </c>
      <c r="P327" s="900"/>
      <c r="Q327" s="900"/>
      <c r="R327" s="900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900"/>
      <c r="AE327" s="900"/>
      <c r="AF327" s="900"/>
      <c r="AG327" s="900"/>
      <c r="AH327" s="900"/>
    </row>
    <row r="328" spans="1:34">
      <c r="A328" s="1136"/>
      <c r="B328" s="908" t="s">
        <v>1627</v>
      </c>
      <c r="C328" s="1137"/>
      <c r="D328" s="899"/>
      <c r="E328" s="899"/>
      <c r="F328" s="912"/>
      <c r="G328" s="912"/>
      <c r="H328" s="912"/>
      <c r="I328" s="912"/>
      <c r="J328" s="912"/>
      <c r="K328" s="900"/>
      <c r="L328" s="900"/>
      <c r="M328" s="900"/>
      <c r="N328" s="900"/>
      <c r="O328" s="912"/>
      <c r="P328" s="912"/>
      <c r="Q328" s="912"/>
      <c r="R328" s="911" t="s">
        <v>1641</v>
      </c>
      <c r="S328" s="912"/>
      <c r="T328" s="912"/>
      <c r="U328" s="912"/>
      <c r="V328" s="912"/>
      <c r="W328" s="912"/>
      <c r="X328" s="912"/>
      <c r="Y328" s="912"/>
      <c r="Z328" s="912"/>
      <c r="AA328" s="912"/>
      <c r="AB328" s="912"/>
      <c r="AC328" s="912"/>
      <c r="AD328" s="912"/>
      <c r="AE328" s="912"/>
      <c r="AF328" s="912"/>
      <c r="AG328" s="912"/>
      <c r="AH328" s="912"/>
    </row>
    <row r="329" spans="1:34">
      <c r="A329" s="1136"/>
      <c r="B329" s="908" t="s">
        <v>1628</v>
      </c>
      <c r="C329" s="1137"/>
      <c r="D329" s="900"/>
      <c r="E329" s="900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12"/>
      <c r="Q329" s="900"/>
      <c r="R329" s="900"/>
      <c r="S329" s="911" t="s">
        <v>1641</v>
      </c>
      <c r="T329" s="900"/>
      <c r="U329" s="900"/>
      <c r="V329" s="900"/>
      <c r="W329" s="900"/>
      <c r="X329" s="900"/>
      <c r="Y329" s="900"/>
      <c r="Z329" s="900"/>
      <c r="AA329" s="900"/>
      <c r="AB329" s="900"/>
      <c r="AC329" s="900"/>
      <c r="AD329" s="900"/>
      <c r="AE329" s="900"/>
      <c r="AF329" s="900"/>
      <c r="AG329" s="900"/>
      <c r="AH329" s="900"/>
    </row>
    <row r="330" spans="1:34">
      <c r="A330" s="1136"/>
      <c r="B330" s="908" t="s">
        <v>1629</v>
      </c>
      <c r="C330" s="1137"/>
      <c r="D330" s="899"/>
      <c r="E330" s="899"/>
      <c r="F330" s="912"/>
      <c r="G330" s="912"/>
      <c r="H330" s="912"/>
      <c r="I330" s="912"/>
      <c r="J330" s="912"/>
      <c r="K330" s="900"/>
      <c r="L330" s="900"/>
      <c r="M330" s="900"/>
      <c r="N330" s="900"/>
      <c r="O330" s="900"/>
      <c r="P330" s="912"/>
      <c r="Q330" s="900"/>
      <c r="R330" s="912"/>
      <c r="S330" s="912"/>
      <c r="T330" s="912"/>
      <c r="U330" s="911" t="s">
        <v>1641</v>
      </c>
      <c r="V330" s="912"/>
      <c r="W330" s="912"/>
      <c r="X330" s="912"/>
      <c r="Y330" s="912"/>
      <c r="Z330" s="912"/>
      <c r="AA330" s="912"/>
      <c r="AB330" s="912"/>
      <c r="AC330" s="912"/>
      <c r="AD330" s="912"/>
      <c r="AE330" s="912"/>
      <c r="AF330" s="912"/>
      <c r="AG330" s="912"/>
      <c r="AH330" s="912"/>
    </row>
    <row r="331" spans="1:34">
      <c r="A331" s="1136"/>
      <c r="B331" s="908" t="s">
        <v>1630</v>
      </c>
      <c r="C331" s="1137"/>
      <c r="D331" s="899"/>
      <c r="E331" s="899"/>
      <c r="F331" s="912"/>
      <c r="G331" s="912"/>
      <c r="H331" s="912"/>
      <c r="I331" s="912"/>
      <c r="J331" s="912"/>
      <c r="K331" s="900"/>
      <c r="L331" s="900"/>
      <c r="M331" s="900"/>
      <c r="N331" s="900"/>
      <c r="O331" s="900"/>
      <c r="P331" s="912"/>
      <c r="Q331" s="912"/>
      <c r="R331" s="912"/>
      <c r="S331" s="912"/>
      <c r="T331" s="912"/>
      <c r="U331" s="912"/>
      <c r="V331" s="911" t="s">
        <v>1641</v>
      </c>
      <c r="W331" s="912"/>
      <c r="X331" s="912"/>
      <c r="Y331" s="912"/>
      <c r="Z331" s="912"/>
      <c r="AA331" s="912"/>
      <c r="AB331" s="912"/>
      <c r="AC331" s="912"/>
      <c r="AD331" s="912"/>
      <c r="AE331" s="912"/>
      <c r="AF331" s="912"/>
      <c r="AG331" s="912"/>
      <c r="AH331" s="912"/>
    </row>
    <row r="332" spans="1:34">
      <c r="A332" s="1114"/>
      <c r="B332" s="1140"/>
      <c r="C332" s="1127">
        <v>42095</v>
      </c>
      <c r="D332" s="894" t="s">
        <v>1614</v>
      </c>
      <c r="E332" s="894" t="s">
        <v>1615</v>
      </c>
      <c r="F332" s="954" t="s">
        <v>1616</v>
      </c>
      <c r="G332" s="954" t="s">
        <v>1617</v>
      </c>
      <c r="H332" s="894" t="s">
        <v>1611</v>
      </c>
      <c r="I332" s="894" t="s">
        <v>1612</v>
      </c>
      <c r="J332" s="894" t="s">
        <v>1613</v>
      </c>
      <c r="K332" s="894" t="s">
        <v>1614</v>
      </c>
      <c r="L332" s="894" t="s">
        <v>1615</v>
      </c>
      <c r="M332" s="954" t="s">
        <v>1616</v>
      </c>
      <c r="N332" s="954" t="s">
        <v>1617</v>
      </c>
      <c r="O332" s="894" t="s">
        <v>1611</v>
      </c>
      <c r="P332" s="894" t="s">
        <v>1612</v>
      </c>
      <c r="Q332" s="954" t="s">
        <v>1613</v>
      </c>
      <c r="R332" s="894" t="s">
        <v>1614</v>
      </c>
      <c r="S332" s="894" t="s">
        <v>1615</v>
      </c>
      <c r="T332" s="954" t="s">
        <v>1616</v>
      </c>
      <c r="U332" s="954" t="s">
        <v>1617</v>
      </c>
      <c r="V332" s="894" t="s">
        <v>1611</v>
      </c>
      <c r="W332" s="894" t="s">
        <v>1612</v>
      </c>
      <c r="X332" s="894" t="s">
        <v>1613</v>
      </c>
      <c r="Y332" s="894" t="s">
        <v>1614</v>
      </c>
      <c r="Z332" s="894" t="s">
        <v>1615</v>
      </c>
      <c r="AA332" s="954" t="s">
        <v>1616</v>
      </c>
      <c r="AB332" s="954" t="s">
        <v>1617</v>
      </c>
      <c r="AC332" s="894" t="s">
        <v>1611</v>
      </c>
      <c r="AD332" s="894" t="s">
        <v>1612</v>
      </c>
      <c r="AE332" s="894" t="s">
        <v>1613</v>
      </c>
      <c r="AF332" s="894" t="s">
        <v>1614</v>
      </c>
      <c r="AG332" s="894" t="s">
        <v>1615</v>
      </c>
      <c r="AH332" s="899"/>
    </row>
    <row r="333" spans="1:34">
      <c r="A333" s="1116"/>
      <c r="B333" s="1138"/>
      <c r="C333" s="1138"/>
      <c r="D333" s="895">
        <v>1</v>
      </c>
      <c r="E333" s="894">
        <v>2</v>
      </c>
      <c r="F333" s="954">
        <v>3</v>
      </c>
      <c r="G333" s="954">
        <v>4</v>
      </c>
      <c r="H333" s="894">
        <v>5</v>
      </c>
      <c r="I333" s="894">
        <v>6</v>
      </c>
      <c r="J333" s="894">
        <v>7</v>
      </c>
      <c r="K333" s="894">
        <v>8</v>
      </c>
      <c r="L333" s="894">
        <v>9</v>
      </c>
      <c r="M333" s="954">
        <v>10</v>
      </c>
      <c r="N333" s="954">
        <v>11</v>
      </c>
      <c r="O333" s="894">
        <v>12</v>
      </c>
      <c r="P333" s="894">
        <v>13</v>
      </c>
      <c r="Q333" s="954">
        <v>14</v>
      </c>
      <c r="R333" s="894">
        <v>15</v>
      </c>
      <c r="S333" s="894">
        <v>16</v>
      </c>
      <c r="T333" s="954">
        <v>17</v>
      </c>
      <c r="U333" s="954">
        <v>18</v>
      </c>
      <c r="V333" s="894">
        <v>19</v>
      </c>
      <c r="W333" s="894">
        <v>20</v>
      </c>
      <c r="X333" s="894">
        <v>21</v>
      </c>
      <c r="Y333" s="894">
        <v>22</v>
      </c>
      <c r="Z333" s="894">
        <v>23</v>
      </c>
      <c r="AA333" s="954">
        <v>24</v>
      </c>
      <c r="AB333" s="954">
        <v>25</v>
      </c>
      <c r="AC333" s="894">
        <v>26</v>
      </c>
      <c r="AD333" s="894">
        <v>27</v>
      </c>
      <c r="AE333" s="894">
        <v>28</v>
      </c>
      <c r="AF333" s="894">
        <v>29</v>
      </c>
      <c r="AG333" s="894">
        <v>30</v>
      </c>
      <c r="AH333" s="899"/>
    </row>
    <row r="334" spans="1:34">
      <c r="A334" s="1124">
        <v>2</v>
      </c>
      <c r="B334" s="908" t="s">
        <v>1609</v>
      </c>
      <c r="C334" s="1125">
        <v>42095</v>
      </c>
      <c r="D334" s="911" t="s">
        <v>1642</v>
      </c>
      <c r="E334" s="900"/>
      <c r="F334" s="912"/>
      <c r="G334" s="912"/>
      <c r="H334" s="912"/>
      <c r="I334" s="912"/>
      <c r="J334" s="912"/>
      <c r="K334" s="912"/>
      <c r="L334" s="912"/>
      <c r="M334" s="912"/>
      <c r="N334" s="912"/>
      <c r="O334" s="912"/>
      <c r="P334" s="912"/>
      <c r="Q334" s="912"/>
      <c r="R334" s="912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912"/>
    </row>
    <row r="335" spans="1:34">
      <c r="A335" s="1124"/>
      <c r="B335" s="908" t="s">
        <v>1622</v>
      </c>
      <c r="C335" s="1126"/>
      <c r="D335" s="913"/>
      <c r="E335" s="911" t="s">
        <v>1642</v>
      </c>
      <c r="F335" s="912"/>
      <c r="G335" s="912"/>
      <c r="H335" s="912"/>
      <c r="I335" s="912"/>
      <c r="J335" s="912"/>
      <c r="K335" s="912"/>
      <c r="L335" s="912"/>
      <c r="M335" s="912"/>
      <c r="N335" s="912"/>
      <c r="O335" s="912"/>
      <c r="P335" s="912"/>
      <c r="Q335" s="912"/>
      <c r="R335" s="912"/>
      <c r="S335" s="912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912"/>
    </row>
    <row r="336" spans="1:34">
      <c r="A336" s="1124"/>
      <c r="B336" s="908" t="s">
        <v>1623</v>
      </c>
      <c r="C336" s="1126"/>
      <c r="D336" s="912"/>
      <c r="E336" s="912"/>
      <c r="F336" s="912"/>
      <c r="G336" s="912"/>
      <c r="H336" s="911" t="s">
        <v>1642</v>
      </c>
      <c r="I336" s="900"/>
      <c r="J336" s="900"/>
      <c r="K336" s="912"/>
      <c r="L336" s="912"/>
      <c r="M336" s="912"/>
      <c r="N336" s="912"/>
      <c r="O336" s="912"/>
      <c r="P336" s="912"/>
      <c r="Q336" s="912"/>
      <c r="R336" s="912"/>
      <c r="S336" s="912"/>
      <c r="T336" s="913"/>
      <c r="U336" s="912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912"/>
      <c r="AF336" s="912"/>
      <c r="AG336" s="912"/>
      <c r="AH336" s="912"/>
    </row>
    <row r="337" spans="1:34">
      <c r="A337" s="1124"/>
      <c r="B337" s="908" t="s">
        <v>1624</v>
      </c>
      <c r="C337" s="1126"/>
      <c r="D337" s="912"/>
      <c r="E337" s="912"/>
      <c r="F337" s="912"/>
      <c r="G337" s="912"/>
      <c r="H337" s="900"/>
      <c r="I337" s="911" t="s">
        <v>1642</v>
      </c>
      <c r="J337" s="900"/>
      <c r="K337" s="912"/>
      <c r="L337" s="912"/>
      <c r="M337" s="912"/>
      <c r="N337" s="912"/>
      <c r="O337" s="912"/>
      <c r="P337" s="912"/>
      <c r="Q337" s="912"/>
      <c r="R337" s="912"/>
      <c r="S337" s="912"/>
      <c r="T337" s="913"/>
      <c r="U337" s="912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912"/>
      <c r="AF337" s="912"/>
      <c r="AG337" s="912"/>
      <c r="AH337" s="912"/>
    </row>
    <row r="338" spans="1:34">
      <c r="A338" s="1124"/>
      <c r="B338" s="908" t="s">
        <v>1625</v>
      </c>
      <c r="C338" s="1126"/>
      <c r="D338" s="912"/>
      <c r="E338" s="912"/>
      <c r="F338" s="912"/>
      <c r="G338" s="912"/>
      <c r="H338" s="900"/>
      <c r="I338" s="900"/>
      <c r="J338" s="911" t="s">
        <v>1642</v>
      </c>
      <c r="K338" s="912"/>
      <c r="L338" s="912"/>
      <c r="M338" s="912"/>
      <c r="N338" s="912"/>
      <c r="O338" s="912"/>
      <c r="P338" s="912"/>
      <c r="Q338" s="912"/>
      <c r="R338" s="912"/>
      <c r="S338" s="912"/>
      <c r="T338" s="913"/>
      <c r="U338" s="912"/>
      <c r="V338" s="900"/>
      <c r="W338" s="912"/>
      <c r="X338" s="912"/>
      <c r="Y338" s="912"/>
      <c r="Z338" s="912"/>
      <c r="AA338" s="912"/>
      <c r="AB338" s="912"/>
      <c r="AC338" s="912"/>
      <c r="AD338" s="912"/>
      <c r="AE338" s="912"/>
      <c r="AF338" s="912"/>
      <c r="AG338" s="912"/>
      <c r="AH338" s="912"/>
    </row>
    <row r="339" spans="1:34">
      <c r="A339" s="1124"/>
      <c r="B339" s="908" t="s">
        <v>1626</v>
      </c>
      <c r="C339" s="1126"/>
      <c r="D339" s="912"/>
      <c r="E339" s="912"/>
      <c r="F339" s="912"/>
      <c r="G339" s="912"/>
      <c r="H339" s="912"/>
      <c r="I339" s="912"/>
      <c r="J339" s="912"/>
      <c r="K339" s="911" t="s">
        <v>1642</v>
      </c>
      <c r="L339" s="900"/>
      <c r="M339" s="912"/>
      <c r="N339" s="912"/>
      <c r="O339" s="912"/>
      <c r="P339" s="912"/>
      <c r="Q339" s="912"/>
      <c r="R339" s="912"/>
      <c r="S339" s="912"/>
      <c r="T339" s="913"/>
      <c r="U339" s="912"/>
      <c r="V339" s="900"/>
      <c r="W339" s="912"/>
      <c r="X339" s="912"/>
      <c r="Y339" s="912"/>
      <c r="Z339" s="912"/>
      <c r="AA339" s="912"/>
      <c r="AB339" s="912"/>
      <c r="AC339" s="912"/>
      <c r="AD339" s="912"/>
      <c r="AE339" s="912"/>
      <c r="AF339" s="912"/>
      <c r="AG339" s="912"/>
      <c r="AH339" s="912"/>
    </row>
    <row r="340" spans="1:34">
      <c r="A340" s="1124"/>
      <c r="B340" s="908" t="s">
        <v>1627</v>
      </c>
      <c r="C340" s="1126"/>
      <c r="D340" s="912"/>
      <c r="E340" s="912"/>
      <c r="F340" s="912"/>
      <c r="G340" s="912"/>
      <c r="H340" s="912"/>
      <c r="I340" s="912"/>
      <c r="J340" s="912"/>
      <c r="K340" s="912"/>
      <c r="L340" s="911" t="s">
        <v>1642</v>
      </c>
      <c r="M340" s="912"/>
      <c r="N340" s="912"/>
      <c r="O340" s="912"/>
      <c r="P340" s="912"/>
      <c r="Q340" s="912"/>
      <c r="R340" s="912"/>
      <c r="S340" s="912"/>
      <c r="T340" s="913"/>
      <c r="U340" s="912"/>
      <c r="V340" s="900"/>
      <c r="W340" s="912"/>
      <c r="X340" s="912"/>
      <c r="Y340" s="912"/>
      <c r="Z340" s="912"/>
      <c r="AA340" s="912"/>
      <c r="AB340" s="912"/>
      <c r="AC340" s="912"/>
      <c r="AD340" s="912"/>
      <c r="AE340" s="912"/>
      <c r="AF340" s="912"/>
      <c r="AG340" s="912"/>
      <c r="AH340" s="912"/>
    </row>
    <row r="341" spans="1:34">
      <c r="A341" s="1124"/>
      <c r="B341" s="908" t="s">
        <v>1628</v>
      </c>
      <c r="C341" s="1126"/>
      <c r="D341" s="912"/>
      <c r="E341" s="912"/>
      <c r="F341" s="912"/>
      <c r="G341" s="912"/>
      <c r="H341" s="912"/>
      <c r="I341" s="912"/>
      <c r="J341" s="912"/>
      <c r="K341" s="912"/>
      <c r="L341" s="912"/>
      <c r="M341" s="912"/>
      <c r="N341" s="912"/>
      <c r="O341" s="911" t="s">
        <v>1642</v>
      </c>
      <c r="P341" s="900"/>
      <c r="Q341" s="900"/>
      <c r="R341" s="900"/>
      <c r="S341" s="900"/>
      <c r="T341" s="913"/>
      <c r="U341" s="912"/>
      <c r="V341" s="900"/>
      <c r="W341" s="912"/>
      <c r="X341" s="912"/>
      <c r="Y341" s="912"/>
      <c r="Z341" s="912"/>
      <c r="AA341" s="912"/>
      <c r="AB341" s="912"/>
      <c r="AC341" s="912"/>
      <c r="AD341" s="912"/>
      <c r="AE341" s="912"/>
      <c r="AF341" s="912"/>
      <c r="AG341" s="912"/>
      <c r="AH341" s="912"/>
    </row>
    <row r="342" spans="1:34">
      <c r="A342" s="1124"/>
      <c r="B342" s="908" t="s">
        <v>1629</v>
      </c>
      <c r="C342" s="1126"/>
      <c r="D342" s="912"/>
      <c r="E342" s="912"/>
      <c r="F342" s="912"/>
      <c r="G342" s="912"/>
      <c r="H342" s="912"/>
      <c r="I342" s="912"/>
      <c r="J342" s="912"/>
      <c r="K342" s="912"/>
      <c r="L342" s="912"/>
      <c r="M342" s="912"/>
      <c r="N342" s="912"/>
      <c r="O342" s="912"/>
      <c r="P342" s="911" t="s">
        <v>1642</v>
      </c>
      <c r="Q342" s="912"/>
      <c r="R342" s="900"/>
      <c r="S342" s="912"/>
      <c r="T342" s="913"/>
      <c r="U342" s="912"/>
      <c r="V342" s="900"/>
      <c r="W342" s="912"/>
      <c r="X342" s="912"/>
      <c r="Y342" s="912"/>
      <c r="Z342" s="912"/>
      <c r="AA342" s="912"/>
      <c r="AB342" s="912"/>
      <c r="AC342" s="912"/>
      <c r="AD342" s="912"/>
      <c r="AE342" s="912"/>
      <c r="AF342" s="912"/>
      <c r="AG342" s="912"/>
      <c r="AH342" s="912"/>
    </row>
    <row r="343" spans="1:34">
      <c r="A343" s="1124"/>
      <c r="B343" s="908" t="s">
        <v>1630</v>
      </c>
      <c r="C343" s="1126"/>
      <c r="D343" s="912"/>
      <c r="E343" s="912"/>
      <c r="F343" s="912"/>
      <c r="G343" s="912"/>
      <c r="H343" s="912"/>
      <c r="I343" s="912"/>
      <c r="J343" s="912"/>
      <c r="K343" s="912"/>
      <c r="L343" s="912"/>
      <c r="M343" s="912"/>
      <c r="N343" s="912"/>
      <c r="O343" s="900"/>
      <c r="P343" s="900"/>
      <c r="Q343" s="912"/>
      <c r="R343" s="911" t="s">
        <v>1642</v>
      </c>
      <c r="S343" s="912"/>
      <c r="T343" s="913"/>
      <c r="U343" s="912"/>
      <c r="V343" s="900"/>
      <c r="W343" s="912"/>
      <c r="X343" s="912"/>
      <c r="Y343" s="912"/>
      <c r="Z343" s="912"/>
      <c r="AA343" s="912"/>
      <c r="AB343" s="912"/>
      <c r="AC343" s="912"/>
      <c r="AD343" s="912"/>
      <c r="AE343" s="912"/>
      <c r="AF343" s="912"/>
      <c r="AG343" s="912"/>
      <c r="AH343" s="912"/>
    </row>
    <row r="344" spans="1:34">
      <c r="B344" s="247" t="s">
        <v>1672</v>
      </c>
      <c r="C344" s="896"/>
    </row>
    <row r="345" spans="1:34">
      <c r="B345" s="247"/>
      <c r="C345" s="896"/>
    </row>
    <row r="346" spans="1:34">
      <c r="B346" s="247"/>
      <c r="C346" s="896"/>
    </row>
    <row r="347" spans="1:34">
      <c r="B347" s="247"/>
      <c r="C347" s="896"/>
    </row>
    <row r="348" spans="1:34">
      <c r="B348" s="247"/>
      <c r="C348" s="896"/>
    </row>
    <row r="349" spans="1:34">
      <c r="B349" s="247"/>
      <c r="C349" s="896"/>
    </row>
    <row r="350" spans="1:34">
      <c r="B350" s="247"/>
      <c r="C350" s="896"/>
    </row>
    <row r="351" spans="1:34">
      <c r="B351" s="247"/>
      <c r="C351" s="896"/>
    </row>
    <row r="352" spans="1:34">
      <c r="B352" s="247"/>
      <c r="C352" s="896"/>
    </row>
    <row r="353" spans="1:34">
      <c r="B353" s="247"/>
      <c r="C353" s="896"/>
    </row>
    <row r="354" spans="1:34">
      <c r="B354" s="247"/>
      <c r="C354" s="896"/>
    </row>
    <row r="355" spans="1:34">
      <c r="B355" s="247"/>
      <c r="C355" s="896"/>
    </row>
    <row r="356" spans="1:34">
      <c r="B356" s="247"/>
      <c r="C356" s="896"/>
    </row>
    <row r="357" spans="1:34">
      <c r="B357" s="247"/>
      <c r="C357" s="896"/>
    </row>
    <row r="358" spans="1:34">
      <c r="B358" s="247"/>
      <c r="C358" s="896"/>
    </row>
    <row r="364" spans="1:34" ht="18">
      <c r="A364" s="1118" t="s">
        <v>3</v>
      </c>
      <c r="B364" s="1118"/>
      <c r="C364" s="1118"/>
      <c r="D364" s="1118"/>
      <c r="E364" s="1118"/>
      <c r="F364" s="1118"/>
      <c r="G364" s="1118"/>
      <c r="H364" s="1118"/>
      <c r="I364" s="1118"/>
      <c r="J364" s="1118"/>
      <c r="K364" s="1118"/>
      <c r="L364" s="1118"/>
      <c r="M364" s="1118"/>
      <c r="N364" s="1118"/>
      <c r="O364" s="1118"/>
      <c r="P364" s="1118"/>
      <c r="Q364" s="1118"/>
      <c r="R364" s="1118"/>
      <c r="S364" s="1118"/>
      <c r="T364" s="1118"/>
      <c r="U364" s="1118"/>
      <c r="V364" s="1118"/>
      <c r="W364" s="1118"/>
      <c r="X364" s="1118"/>
      <c r="Y364" s="1118"/>
      <c r="Z364" s="1118"/>
      <c r="AA364" s="1118"/>
      <c r="AB364" s="1118"/>
      <c r="AC364" s="1118"/>
      <c r="AD364" s="1118"/>
      <c r="AE364" s="1118"/>
      <c r="AF364" s="1118"/>
      <c r="AG364" s="1118"/>
      <c r="AH364" s="1118"/>
    </row>
    <row r="365" spans="1:34" ht="18">
      <c r="A365" s="1118" t="s">
        <v>1586</v>
      </c>
      <c r="B365" s="1118"/>
      <c r="C365" s="1118"/>
      <c r="D365" s="1118"/>
      <c r="E365" s="1118"/>
      <c r="F365" s="1118"/>
      <c r="G365" s="1118"/>
      <c r="H365" s="1118"/>
      <c r="I365" s="1118"/>
      <c r="J365" s="1118"/>
      <c r="K365" s="1118"/>
      <c r="L365" s="1118"/>
      <c r="M365" s="1118"/>
      <c r="N365" s="1118"/>
      <c r="O365" s="1118"/>
      <c r="P365" s="1118"/>
      <c r="Q365" s="1118"/>
      <c r="R365" s="1118"/>
      <c r="S365" s="1118"/>
      <c r="T365" s="1118"/>
      <c r="U365" s="1118"/>
      <c r="V365" s="1118"/>
      <c r="W365" s="1118"/>
      <c r="X365" s="1118"/>
      <c r="Y365" s="1118"/>
      <c r="Z365" s="1118"/>
      <c r="AA365" s="1118"/>
      <c r="AB365" s="1118"/>
      <c r="AC365" s="1118"/>
      <c r="AD365" s="1118"/>
      <c r="AE365" s="1118"/>
      <c r="AF365" s="1118"/>
      <c r="AG365" s="1118"/>
      <c r="AH365" s="1118"/>
    </row>
    <row r="366" spans="1:34" ht="18">
      <c r="A366" s="1118" t="s">
        <v>1666</v>
      </c>
      <c r="B366" s="1118"/>
      <c r="C366" s="1118"/>
      <c r="D366" s="1118"/>
      <c r="E366" s="1118"/>
      <c r="F366" s="1118"/>
      <c r="G366" s="1118"/>
      <c r="H366" s="1118"/>
      <c r="I366" s="1118"/>
      <c r="J366" s="1118"/>
      <c r="K366" s="1118"/>
      <c r="L366" s="1118"/>
      <c r="M366" s="1118"/>
      <c r="N366" s="1118"/>
      <c r="O366" s="1118"/>
      <c r="P366" s="1118"/>
      <c r="Q366" s="1118"/>
      <c r="R366" s="1118"/>
      <c r="S366" s="1118"/>
      <c r="T366" s="1118"/>
      <c r="U366" s="1118"/>
      <c r="V366" s="1118"/>
      <c r="W366" s="1118"/>
      <c r="X366" s="1118"/>
      <c r="Y366" s="1118"/>
      <c r="Z366" s="1118"/>
      <c r="AA366" s="1118"/>
      <c r="AB366" s="1118"/>
      <c r="AC366" s="1118"/>
      <c r="AD366" s="1118"/>
      <c r="AE366" s="1118"/>
      <c r="AF366" s="1118"/>
      <c r="AG366" s="1118"/>
      <c r="AH366" s="1118"/>
    </row>
    <row r="367" spans="1:34" ht="18">
      <c r="A367" s="1118" t="s">
        <v>1587</v>
      </c>
      <c r="B367" s="1118"/>
      <c r="C367" s="1118"/>
      <c r="D367" s="1118"/>
      <c r="E367" s="1118"/>
      <c r="F367" s="1118"/>
      <c r="G367" s="1118"/>
      <c r="H367" s="1118"/>
      <c r="I367" s="1118"/>
      <c r="J367" s="1118"/>
      <c r="K367" s="1118"/>
      <c r="L367" s="1118"/>
      <c r="M367" s="1118"/>
      <c r="N367" s="1118"/>
      <c r="O367" s="1118"/>
      <c r="P367" s="1118"/>
      <c r="Q367" s="1118"/>
      <c r="R367" s="1118"/>
      <c r="S367" s="1118"/>
      <c r="T367" s="1118"/>
      <c r="U367" s="1118"/>
      <c r="V367" s="1118"/>
      <c r="W367" s="1118"/>
      <c r="X367" s="1118"/>
      <c r="Y367" s="1118"/>
      <c r="Z367" s="1118"/>
      <c r="AA367" s="1118"/>
      <c r="AB367" s="1118"/>
      <c r="AC367" s="1118"/>
      <c r="AD367" s="1118"/>
      <c r="AE367" s="1118"/>
      <c r="AF367" s="1118"/>
      <c r="AG367" s="1118"/>
      <c r="AH367" s="1118"/>
    </row>
    <row r="368" spans="1:34" ht="18">
      <c r="A368" s="1118" t="s">
        <v>1667</v>
      </c>
      <c r="B368" s="1118"/>
      <c r="C368" s="1118"/>
      <c r="D368" s="1118"/>
      <c r="E368" s="1118"/>
      <c r="F368" s="1118"/>
      <c r="G368" s="1118"/>
      <c r="H368" s="1118"/>
      <c r="I368" s="1118"/>
      <c r="J368" s="1118"/>
      <c r="K368" s="1118"/>
      <c r="L368" s="1118"/>
      <c r="M368" s="1118"/>
      <c r="N368" s="1118"/>
      <c r="O368" s="1118"/>
      <c r="P368" s="1118"/>
      <c r="Q368" s="1118"/>
      <c r="R368" s="1118"/>
      <c r="S368" s="1118"/>
      <c r="T368" s="1118"/>
      <c r="U368" s="1118"/>
      <c r="V368" s="1118"/>
      <c r="W368" s="1118"/>
      <c r="X368" s="1118"/>
      <c r="Y368" s="1118"/>
      <c r="Z368" s="1118"/>
      <c r="AA368" s="1118"/>
      <c r="AB368" s="1118"/>
      <c r="AC368" s="1118"/>
      <c r="AD368" s="1118"/>
      <c r="AE368" s="1118"/>
      <c r="AF368" s="1118"/>
      <c r="AG368" s="1118"/>
      <c r="AH368" s="1118"/>
    </row>
    <row r="369" spans="1:34" ht="18">
      <c r="A369" s="915" t="s">
        <v>1608</v>
      </c>
      <c r="B369" s="890"/>
    </row>
    <row r="370" spans="1:34">
      <c r="A370" s="902" t="s">
        <v>1677</v>
      </c>
    </row>
    <row r="371" spans="1:34" ht="12.75" customHeight="1">
      <c r="A371" s="1130" t="s">
        <v>129</v>
      </c>
      <c r="B371" s="1133" t="s">
        <v>1610</v>
      </c>
      <c r="C371" s="955" t="s">
        <v>1618</v>
      </c>
      <c r="D371" s="1121" t="s">
        <v>1619</v>
      </c>
      <c r="E371" s="1122"/>
      <c r="F371" s="1122"/>
      <c r="G371" s="1122"/>
      <c r="H371" s="1122"/>
      <c r="I371" s="1122"/>
      <c r="J371" s="1122"/>
      <c r="K371" s="1122"/>
      <c r="L371" s="1122"/>
      <c r="M371" s="1122"/>
      <c r="N371" s="1122"/>
      <c r="O371" s="1122"/>
      <c r="P371" s="1122"/>
      <c r="Q371" s="1122"/>
      <c r="R371" s="1122"/>
      <c r="S371" s="1122"/>
      <c r="T371" s="1122"/>
      <c r="U371" s="1122"/>
      <c r="V371" s="1122"/>
      <c r="W371" s="1122"/>
      <c r="X371" s="1122"/>
      <c r="Y371" s="1122"/>
      <c r="Z371" s="1122"/>
      <c r="AA371" s="1122"/>
      <c r="AB371" s="1122"/>
      <c r="AC371" s="1122"/>
      <c r="AD371" s="1122"/>
      <c r="AE371" s="1122"/>
      <c r="AF371" s="1122"/>
      <c r="AG371" s="1122"/>
      <c r="AH371" s="1123"/>
    </row>
    <row r="372" spans="1:34">
      <c r="A372" s="1131"/>
      <c r="B372" s="1134"/>
      <c r="C372" s="1141">
        <v>42064</v>
      </c>
      <c r="D372" s="894" t="s">
        <v>1611</v>
      </c>
      <c r="E372" s="894" t="s">
        <v>1612</v>
      </c>
      <c r="F372" s="894" t="s">
        <v>1613</v>
      </c>
      <c r="G372" s="894" t="s">
        <v>1614</v>
      </c>
      <c r="H372" s="894" t="s">
        <v>1615</v>
      </c>
      <c r="I372" s="954" t="s">
        <v>1616</v>
      </c>
      <c r="J372" s="954" t="s">
        <v>1617</v>
      </c>
      <c r="K372" s="894" t="s">
        <v>1611</v>
      </c>
      <c r="L372" s="894" t="s">
        <v>1612</v>
      </c>
      <c r="M372" s="894" t="s">
        <v>1613</v>
      </c>
      <c r="N372" s="894" t="s">
        <v>1614</v>
      </c>
      <c r="O372" s="894" t="s">
        <v>1615</v>
      </c>
      <c r="P372" s="954" t="s">
        <v>1616</v>
      </c>
      <c r="Q372" s="954" t="s">
        <v>1617</v>
      </c>
      <c r="R372" s="894" t="s">
        <v>1611</v>
      </c>
      <c r="S372" s="894" t="s">
        <v>1612</v>
      </c>
      <c r="T372" s="954" t="s">
        <v>1613</v>
      </c>
      <c r="U372" s="894" t="s">
        <v>1614</v>
      </c>
      <c r="V372" s="894" t="s">
        <v>1615</v>
      </c>
      <c r="W372" s="954" t="s">
        <v>1616</v>
      </c>
      <c r="X372" s="954" t="s">
        <v>1617</v>
      </c>
      <c r="Y372" s="894" t="s">
        <v>1611</v>
      </c>
      <c r="Z372" s="894" t="s">
        <v>1612</v>
      </c>
      <c r="AA372" s="894" t="s">
        <v>1613</v>
      </c>
      <c r="AB372" s="894" t="s">
        <v>1614</v>
      </c>
      <c r="AC372" s="954" t="s">
        <v>1615</v>
      </c>
      <c r="AD372" s="954" t="s">
        <v>1616</v>
      </c>
      <c r="AE372" s="954" t="s">
        <v>1617</v>
      </c>
      <c r="AF372" s="894" t="s">
        <v>1611</v>
      </c>
      <c r="AG372" s="894" t="s">
        <v>1612</v>
      </c>
      <c r="AH372" s="894" t="s">
        <v>1613</v>
      </c>
    </row>
    <row r="373" spans="1:34">
      <c r="A373" s="1132"/>
      <c r="B373" s="1135"/>
      <c r="C373" s="1142"/>
      <c r="D373" s="895">
        <v>1</v>
      </c>
      <c r="E373" s="894">
        <v>2</v>
      </c>
      <c r="F373" s="894">
        <v>3</v>
      </c>
      <c r="G373" s="894">
        <v>4</v>
      </c>
      <c r="H373" s="894">
        <v>5</v>
      </c>
      <c r="I373" s="954">
        <v>6</v>
      </c>
      <c r="J373" s="954">
        <v>7</v>
      </c>
      <c r="K373" s="894">
        <v>8</v>
      </c>
      <c r="L373" s="894">
        <v>9</v>
      </c>
      <c r="M373" s="894">
        <v>10</v>
      </c>
      <c r="N373" s="894">
        <v>11</v>
      </c>
      <c r="O373" s="894">
        <v>12</v>
      </c>
      <c r="P373" s="954">
        <v>13</v>
      </c>
      <c r="Q373" s="954">
        <v>14</v>
      </c>
      <c r="R373" s="894">
        <v>15</v>
      </c>
      <c r="S373" s="894">
        <v>16</v>
      </c>
      <c r="T373" s="954">
        <v>17</v>
      </c>
      <c r="U373" s="894">
        <v>18</v>
      </c>
      <c r="V373" s="894">
        <v>19</v>
      </c>
      <c r="W373" s="954">
        <v>20</v>
      </c>
      <c r="X373" s="954">
        <v>21</v>
      </c>
      <c r="Y373" s="894">
        <v>22</v>
      </c>
      <c r="Z373" s="894">
        <v>23</v>
      </c>
      <c r="AA373" s="894">
        <v>24</v>
      </c>
      <c r="AB373" s="894">
        <v>25</v>
      </c>
      <c r="AC373" s="954">
        <v>26</v>
      </c>
      <c r="AD373" s="954">
        <v>27</v>
      </c>
      <c r="AE373" s="954">
        <v>28</v>
      </c>
      <c r="AF373" s="894">
        <v>29</v>
      </c>
      <c r="AG373" s="894">
        <v>30</v>
      </c>
      <c r="AH373" s="894">
        <v>31</v>
      </c>
    </row>
    <row r="374" spans="1:34">
      <c r="A374" s="1136">
        <v>1</v>
      </c>
      <c r="B374" s="908" t="s">
        <v>1609</v>
      </c>
      <c r="C374" s="1127">
        <v>42064</v>
      </c>
      <c r="D374" s="898"/>
      <c r="E374" s="898"/>
      <c r="F374" s="900"/>
      <c r="G374" s="900"/>
      <c r="H374" s="911" t="s">
        <v>1641</v>
      </c>
      <c r="I374" s="900"/>
      <c r="J374" s="900"/>
      <c r="K374" s="900"/>
      <c r="L374" s="900"/>
      <c r="M374" s="900"/>
      <c r="N374" s="900"/>
      <c r="O374" s="900"/>
      <c r="P374" s="900"/>
      <c r="Q374" s="900"/>
      <c r="R374" s="900"/>
      <c r="S374" s="900"/>
      <c r="T374" s="900"/>
      <c r="U374" s="900"/>
      <c r="V374" s="900"/>
      <c r="W374" s="900"/>
      <c r="X374" s="900"/>
      <c r="Y374" s="900"/>
      <c r="Z374" s="900"/>
      <c r="AA374" s="900"/>
      <c r="AB374" s="900"/>
      <c r="AC374" s="900"/>
      <c r="AD374" s="900"/>
      <c r="AE374" s="900"/>
      <c r="AF374" s="900"/>
      <c r="AG374" s="900"/>
      <c r="AH374" s="900"/>
    </row>
    <row r="375" spans="1:34">
      <c r="A375" s="1136"/>
      <c r="B375" s="908" t="s">
        <v>1622</v>
      </c>
      <c r="C375" s="1137"/>
      <c r="D375" s="898"/>
      <c r="E375" s="898"/>
      <c r="F375" s="900"/>
      <c r="G375" s="900"/>
      <c r="H375" s="900"/>
      <c r="I375" s="900"/>
      <c r="J375" s="900"/>
      <c r="K375" s="911" t="s">
        <v>1641</v>
      </c>
      <c r="L375" s="900"/>
      <c r="M375" s="900"/>
      <c r="N375" s="900"/>
      <c r="O375" s="900"/>
      <c r="P375" s="900"/>
      <c r="Q375" s="900"/>
      <c r="R375" s="900"/>
      <c r="S375" s="900"/>
      <c r="T375" s="900"/>
      <c r="U375" s="900"/>
      <c r="V375" s="900"/>
      <c r="W375" s="900"/>
      <c r="X375" s="900"/>
      <c r="Y375" s="900"/>
      <c r="Z375" s="900"/>
      <c r="AA375" s="900"/>
      <c r="AB375" s="900"/>
      <c r="AC375" s="900"/>
      <c r="AD375" s="900"/>
      <c r="AE375" s="900"/>
      <c r="AF375" s="900"/>
      <c r="AG375" s="900"/>
      <c r="AH375" s="900"/>
    </row>
    <row r="376" spans="1:34">
      <c r="A376" s="1136"/>
      <c r="B376" s="908" t="s">
        <v>1623</v>
      </c>
      <c r="C376" s="1137"/>
      <c r="D376" s="898"/>
      <c r="E376" s="898"/>
      <c r="F376" s="900"/>
      <c r="G376" s="900"/>
      <c r="H376" s="900"/>
      <c r="I376" s="900"/>
      <c r="J376" s="900"/>
      <c r="K376" s="900"/>
      <c r="L376" s="911" t="s">
        <v>1641</v>
      </c>
      <c r="M376" s="900"/>
      <c r="N376" s="900"/>
      <c r="O376" s="900"/>
      <c r="P376" s="900"/>
      <c r="Q376" s="900"/>
      <c r="R376" s="900"/>
      <c r="S376" s="900"/>
      <c r="T376" s="900"/>
      <c r="U376" s="900"/>
      <c r="V376" s="900"/>
      <c r="W376" s="900"/>
      <c r="X376" s="900"/>
      <c r="Y376" s="900"/>
      <c r="Z376" s="900"/>
      <c r="AA376" s="900"/>
      <c r="AB376" s="900"/>
      <c r="AC376" s="900"/>
      <c r="AD376" s="900"/>
      <c r="AE376" s="900"/>
      <c r="AF376" s="900"/>
      <c r="AG376" s="900"/>
      <c r="AH376" s="900"/>
    </row>
    <row r="377" spans="1:34">
      <c r="A377" s="1136"/>
      <c r="B377" s="908" t="s">
        <v>1624</v>
      </c>
      <c r="C377" s="1137"/>
      <c r="D377" s="898"/>
      <c r="E377" s="898"/>
      <c r="F377" s="900"/>
      <c r="G377" s="900"/>
      <c r="H377" s="900"/>
      <c r="I377" s="900"/>
      <c r="J377" s="900"/>
      <c r="K377" s="900"/>
      <c r="L377" s="900"/>
      <c r="M377" s="911" t="s">
        <v>1641</v>
      </c>
      <c r="N377" s="900"/>
      <c r="O377" s="900"/>
      <c r="P377" s="900"/>
      <c r="Q377" s="900"/>
      <c r="R377" s="900"/>
      <c r="S377" s="900"/>
      <c r="T377" s="900"/>
      <c r="U377" s="900"/>
      <c r="V377" s="900"/>
      <c r="W377" s="900"/>
      <c r="X377" s="900"/>
      <c r="Y377" s="900"/>
      <c r="Z377" s="900"/>
      <c r="AA377" s="900"/>
      <c r="AB377" s="900"/>
      <c r="AC377" s="900"/>
      <c r="AD377" s="900"/>
      <c r="AE377" s="900"/>
      <c r="AF377" s="900"/>
      <c r="AG377" s="900"/>
      <c r="AH377" s="900"/>
    </row>
    <row r="378" spans="1:34">
      <c r="A378" s="1136"/>
      <c r="B378" s="908" t="s">
        <v>1625</v>
      </c>
      <c r="C378" s="1137"/>
      <c r="D378" s="907"/>
      <c r="E378" s="898"/>
      <c r="F378" s="900"/>
      <c r="G378" s="900"/>
      <c r="H378" s="900"/>
      <c r="I378" s="900"/>
      <c r="J378" s="900"/>
      <c r="K378" s="900"/>
      <c r="L378" s="900"/>
      <c r="M378" s="900"/>
      <c r="N378" s="911" t="s">
        <v>1641</v>
      </c>
      <c r="O378" s="900"/>
      <c r="P378" s="900"/>
      <c r="Q378" s="900"/>
      <c r="R378" s="900"/>
      <c r="S378" s="900"/>
      <c r="T378" s="900"/>
      <c r="U378" s="900"/>
      <c r="V378" s="900"/>
      <c r="W378" s="900"/>
      <c r="X378" s="900"/>
      <c r="Y378" s="900"/>
      <c r="Z378" s="900"/>
      <c r="AA378" s="900"/>
      <c r="AB378" s="900"/>
      <c r="AC378" s="900"/>
      <c r="AD378" s="900"/>
      <c r="AE378" s="900"/>
      <c r="AF378" s="900"/>
      <c r="AG378" s="900"/>
      <c r="AH378" s="900"/>
    </row>
    <row r="379" spans="1:34">
      <c r="A379" s="1136"/>
      <c r="B379" s="908" t="s">
        <v>1626</v>
      </c>
      <c r="C379" s="1137"/>
      <c r="D379" s="907"/>
      <c r="E379" s="898"/>
      <c r="F379" s="900"/>
      <c r="G379" s="900"/>
      <c r="H379" s="900"/>
      <c r="I379" s="900"/>
      <c r="J379" s="900"/>
      <c r="K379" s="900"/>
      <c r="L379" s="900"/>
      <c r="M379" s="900"/>
      <c r="N379" s="900"/>
      <c r="O379" s="911" t="s">
        <v>1641</v>
      </c>
      <c r="P379" s="900"/>
      <c r="Q379" s="900"/>
      <c r="R379" s="900"/>
      <c r="S379" s="900"/>
      <c r="T379" s="900"/>
      <c r="U379" s="900"/>
      <c r="V379" s="900"/>
      <c r="W379" s="900"/>
      <c r="X379" s="900"/>
      <c r="Y379" s="900"/>
      <c r="Z379" s="900"/>
      <c r="AA379" s="900"/>
      <c r="AB379" s="900"/>
      <c r="AC379" s="900"/>
      <c r="AD379" s="900"/>
      <c r="AE379" s="900"/>
      <c r="AF379" s="900"/>
      <c r="AG379" s="900"/>
      <c r="AH379" s="900"/>
    </row>
    <row r="380" spans="1:34">
      <c r="A380" s="1136"/>
      <c r="B380" s="908" t="s">
        <v>1627</v>
      </c>
      <c r="C380" s="1137"/>
      <c r="D380" s="899"/>
      <c r="E380" s="899"/>
      <c r="F380" s="912"/>
      <c r="G380" s="912"/>
      <c r="H380" s="912"/>
      <c r="I380" s="912"/>
      <c r="J380" s="912"/>
      <c r="K380" s="900"/>
      <c r="L380" s="900"/>
      <c r="M380" s="900"/>
      <c r="N380" s="900"/>
      <c r="O380" s="912"/>
      <c r="P380" s="912"/>
      <c r="Q380" s="912"/>
      <c r="R380" s="911" t="s">
        <v>1641</v>
      </c>
      <c r="S380" s="912"/>
      <c r="T380" s="912"/>
      <c r="U380" s="912"/>
      <c r="V380" s="912"/>
      <c r="W380" s="912"/>
      <c r="X380" s="912"/>
      <c r="Y380" s="912"/>
      <c r="Z380" s="912"/>
      <c r="AA380" s="912"/>
      <c r="AB380" s="912"/>
      <c r="AC380" s="912"/>
      <c r="AD380" s="912"/>
      <c r="AE380" s="912"/>
      <c r="AF380" s="912"/>
      <c r="AG380" s="912"/>
      <c r="AH380" s="912"/>
    </row>
    <row r="381" spans="1:34">
      <c r="A381" s="1136"/>
      <c r="B381" s="908" t="s">
        <v>1628</v>
      </c>
      <c r="C381" s="1137"/>
      <c r="D381" s="900"/>
      <c r="E381" s="900"/>
      <c r="F381" s="900"/>
      <c r="G381" s="900"/>
      <c r="H381" s="900"/>
      <c r="I381" s="900"/>
      <c r="J381" s="900"/>
      <c r="K381" s="900"/>
      <c r="L381" s="900"/>
      <c r="M381" s="900"/>
      <c r="N381" s="900"/>
      <c r="O381" s="900"/>
      <c r="P381" s="912"/>
      <c r="Q381" s="900"/>
      <c r="R381" s="900"/>
      <c r="S381" s="911" t="s">
        <v>1641</v>
      </c>
      <c r="T381" s="900"/>
      <c r="U381" s="900"/>
      <c r="V381" s="900"/>
      <c r="W381" s="900"/>
      <c r="X381" s="900"/>
      <c r="Y381" s="900"/>
      <c r="Z381" s="900"/>
      <c r="AA381" s="900"/>
      <c r="AB381" s="900"/>
      <c r="AC381" s="900"/>
      <c r="AD381" s="900"/>
      <c r="AE381" s="900"/>
      <c r="AF381" s="900"/>
      <c r="AG381" s="900"/>
      <c r="AH381" s="900"/>
    </row>
    <row r="382" spans="1:34">
      <c r="A382" s="1136"/>
      <c r="B382" s="908" t="s">
        <v>1629</v>
      </c>
      <c r="C382" s="1137"/>
      <c r="D382" s="899"/>
      <c r="E382" s="899"/>
      <c r="F382" s="912"/>
      <c r="G382" s="912"/>
      <c r="H382" s="912"/>
      <c r="I382" s="912"/>
      <c r="J382" s="912"/>
      <c r="K382" s="900"/>
      <c r="L382" s="900"/>
      <c r="M382" s="900"/>
      <c r="N382" s="900"/>
      <c r="O382" s="900"/>
      <c r="P382" s="912"/>
      <c r="Q382" s="900"/>
      <c r="R382" s="912"/>
      <c r="S382" s="912"/>
      <c r="T382" s="912"/>
      <c r="U382" s="911" t="s">
        <v>1641</v>
      </c>
      <c r="V382" s="912"/>
      <c r="W382" s="912"/>
      <c r="X382" s="912"/>
      <c r="Y382" s="912"/>
      <c r="Z382" s="912"/>
      <c r="AA382" s="912"/>
      <c r="AB382" s="912"/>
      <c r="AC382" s="912"/>
      <c r="AD382" s="912"/>
      <c r="AE382" s="912"/>
      <c r="AF382" s="912"/>
      <c r="AG382" s="912"/>
      <c r="AH382" s="912"/>
    </row>
    <row r="383" spans="1:34">
      <c r="A383" s="1136"/>
      <c r="B383" s="908" t="s">
        <v>1630</v>
      </c>
      <c r="C383" s="1137"/>
      <c r="D383" s="899"/>
      <c r="E383" s="899"/>
      <c r="F383" s="912"/>
      <c r="G383" s="912"/>
      <c r="H383" s="912"/>
      <c r="I383" s="912"/>
      <c r="J383" s="912"/>
      <c r="K383" s="900"/>
      <c r="L383" s="900"/>
      <c r="M383" s="900"/>
      <c r="N383" s="900"/>
      <c r="O383" s="900"/>
      <c r="P383" s="912"/>
      <c r="Q383" s="912"/>
      <c r="R383" s="912"/>
      <c r="S383" s="912"/>
      <c r="T383" s="912"/>
      <c r="U383" s="912"/>
      <c r="V383" s="911" t="s">
        <v>1641</v>
      </c>
      <c r="W383" s="912"/>
      <c r="X383" s="912"/>
      <c r="Y383" s="912"/>
      <c r="Z383" s="912"/>
      <c r="AA383" s="912"/>
      <c r="AB383" s="912"/>
      <c r="AC383" s="912"/>
      <c r="AD383" s="912"/>
      <c r="AE383" s="912"/>
      <c r="AF383" s="912"/>
      <c r="AG383" s="912"/>
      <c r="AH383" s="912"/>
    </row>
    <row r="384" spans="1:34">
      <c r="A384" s="1114"/>
      <c r="B384" s="1140"/>
      <c r="C384" s="1127">
        <v>42095</v>
      </c>
      <c r="D384" s="894" t="s">
        <v>1614</v>
      </c>
      <c r="E384" s="894" t="s">
        <v>1615</v>
      </c>
      <c r="F384" s="954" t="s">
        <v>1616</v>
      </c>
      <c r="G384" s="954" t="s">
        <v>1617</v>
      </c>
      <c r="H384" s="894" t="s">
        <v>1611</v>
      </c>
      <c r="I384" s="894" t="s">
        <v>1612</v>
      </c>
      <c r="J384" s="894" t="s">
        <v>1613</v>
      </c>
      <c r="K384" s="894" t="s">
        <v>1614</v>
      </c>
      <c r="L384" s="894" t="s">
        <v>1615</v>
      </c>
      <c r="M384" s="954" t="s">
        <v>1616</v>
      </c>
      <c r="N384" s="954" t="s">
        <v>1617</v>
      </c>
      <c r="O384" s="894" t="s">
        <v>1611</v>
      </c>
      <c r="P384" s="894" t="s">
        <v>1612</v>
      </c>
      <c r="Q384" s="954" t="s">
        <v>1613</v>
      </c>
      <c r="R384" s="894" t="s">
        <v>1614</v>
      </c>
      <c r="S384" s="894" t="s">
        <v>1615</v>
      </c>
      <c r="T384" s="954" t="s">
        <v>1616</v>
      </c>
      <c r="U384" s="954" t="s">
        <v>1617</v>
      </c>
      <c r="V384" s="894" t="s">
        <v>1611</v>
      </c>
      <c r="W384" s="894" t="s">
        <v>1612</v>
      </c>
      <c r="X384" s="894" t="s">
        <v>1613</v>
      </c>
      <c r="Y384" s="894" t="s">
        <v>1614</v>
      </c>
      <c r="Z384" s="894" t="s">
        <v>1615</v>
      </c>
      <c r="AA384" s="954" t="s">
        <v>1616</v>
      </c>
      <c r="AB384" s="954" t="s">
        <v>1617</v>
      </c>
      <c r="AC384" s="894" t="s">
        <v>1611</v>
      </c>
      <c r="AD384" s="894" t="s">
        <v>1612</v>
      </c>
      <c r="AE384" s="894" t="s">
        <v>1613</v>
      </c>
      <c r="AF384" s="894" t="s">
        <v>1614</v>
      </c>
      <c r="AG384" s="894" t="s">
        <v>1615</v>
      </c>
      <c r="AH384" s="899"/>
    </row>
    <row r="385" spans="1:34">
      <c r="A385" s="1116"/>
      <c r="B385" s="1138"/>
      <c r="C385" s="1138"/>
      <c r="D385" s="895">
        <v>1</v>
      </c>
      <c r="E385" s="894">
        <v>2</v>
      </c>
      <c r="F385" s="954">
        <v>3</v>
      </c>
      <c r="G385" s="954">
        <v>4</v>
      </c>
      <c r="H385" s="894">
        <v>5</v>
      </c>
      <c r="I385" s="894">
        <v>6</v>
      </c>
      <c r="J385" s="894">
        <v>7</v>
      </c>
      <c r="K385" s="894">
        <v>8</v>
      </c>
      <c r="L385" s="894">
        <v>9</v>
      </c>
      <c r="M385" s="954">
        <v>10</v>
      </c>
      <c r="N385" s="954">
        <v>11</v>
      </c>
      <c r="O385" s="894">
        <v>12</v>
      </c>
      <c r="P385" s="894">
        <v>13</v>
      </c>
      <c r="Q385" s="954">
        <v>14</v>
      </c>
      <c r="R385" s="894">
        <v>15</v>
      </c>
      <c r="S385" s="894">
        <v>16</v>
      </c>
      <c r="T385" s="954">
        <v>17</v>
      </c>
      <c r="U385" s="954">
        <v>18</v>
      </c>
      <c r="V385" s="894">
        <v>19</v>
      </c>
      <c r="W385" s="894">
        <v>20</v>
      </c>
      <c r="X385" s="894">
        <v>21</v>
      </c>
      <c r="Y385" s="894">
        <v>22</v>
      </c>
      <c r="Z385" s="894">
        <v>23</v>
      </c>
      <c r="AA385" s="954">
        <v>24</v>
      </c>
      <c r="AB385" s="954">
        <v>25</v>
      </c>
      <c r="AC385" s="894">
        <v>26</v>
      </c>
      <c r="AD385" s="894">
        <v>27</v>
      </c>
      <c r="AE385" s="894">
        <v>28</v>
      </c>
      <c r="AF385" s="894">
        <v>29</v>
      </c>
      <c r="AG385" s="894">
        <v>30</v>
      </c>
      <c r="AH385" s="899"/>
    </row>
    <row r="386" spans="1:34">
      <c r="A386" s="1114">
        <v>2</v>
      </c>
      <c r="B386" s="908" t="s">
        <v>1609</v>
      </c>
      <c r="C386" s="1127">
        <v>42095</v>
      </c>
      <c r="D386" s="911" t="s">
        <v>1642</v>
      </c>
      <c r="E386" s="900"/>
      <c r="F386" s="912"/>
      <c r="G386" s="912"/>
      <c r="H386" s="912"/>
      <c r="I386" s="912"/>
      <c r="J386" s="912"/>
      <c r="K386" s="912"/>
      <c r="L386" s="912"/>
      <c r="M386" s="912"/>
      <c r="N386" s="912"/>
      <c r="O386" s="912"/>
      <c r="P386" s="912"/>
      <c r="Q386" s="912"/>
      <c r="R386" s="912"/>
      <c r="S386" s="912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912"/>
      <c r="AF386" s="912"/>
      <c r="AG386" s="912"/>
      <c r="AH386" s="912"/>
    </row>
    <row r="387" spans="1:34">
      <c r="A387" s="1115"/>
      <c r="B387" s="908" t="s">
        <v>1622</v>
      </c>
      <c r="C387" s="1128"/>
      <c r="D387" s="913"/>
      <c r="E387" s="911" t="s">
        <v>1642</v>
      </c>
      <c r="F387" s="912"/>
      <c r="G387" s="912"/>
      <c r="H387" s="912"/>
      <c r="I387" s="912"/>
      <c r="J387" s="912"/>
      <c r="K387" s="912"/>
      <c r="L387" s="912"/>
      <c r="M387" s="912"/>
      <c r="N387" s="912"/>
      <c r="O387" s="912"/>
      <c r="P387" s="912"/>
      <c r="Q387" s="912"/>
      <c r="R387" s="912"/>
      <c r="S387" s="912"/>
      <c r="T387" s="913"/>
      <c r="U387" s="912"/>
      <c r="V387" s="900"/>
      <c r="W387" s="912"/>
      <c r="X387" s="912"/>
      <c r="Y387" s="912"/>
      <c r="Z387" s="912"/>
      <c r="AA387" s="912"/>
      <c r="AB387" s="912"/>
      <c r="AC387" s="912"/>
      <c r="AD387" s="912"/>
      <c r="AE387" s="912"/>
      <c r="AF387" s="912"/>
      <c r="AG387" s="912"/>
      <c r="AH387" s="912"/>
    </row>
    <row r="388" spans="1:34">
      <c r="A388" s="1115"/>
      <c r="B388" s="908" t="s">
        <v>1623</v>
      </c>
      <c r="C388" s="1128"/>
      <c r="D388" s="912"/>
      <c r="E388" s="912"/>
      <c r="F388" s="912"/>
      <c r="G388" s="912"/>
      <c r="H388" s="911" t="s">
        <v>1642</v>
      </c>
      <c r="I388" s="900"/>
      <c r="J388" s="900"/>
      <c r="K388" s="912"/>
      <c r="L388" s="912"/>
      <c r="M388" s="912"/>
      <c r="N388" s="912"/>
      <c r="O388" s="912"/>
      <c r="P388" s="912"/>
      <c r="Q388" s="912"/>
      <c r="R388" s="912"/>
      <c r="S388" s="912"/>
      <c r="T388" s="913"/>
      <c r="U388" s="912"/>
      <c r="V388" s="900"/>
      <c r="W388" s="912"/>
      <c r="X388" s="912"/>
      <c r="Y388" s="912"/>
      <c r="Z388" s="912"/>
      <c r="AA388" s="912"/>
      <c r="AB388" s="912"/>
      <c r="AC388" s="912"/>
      <c r="AD388" s="912"/>
      <c r="AE388" s="912"/>
      <c r="AF388" s="912"/>
      <c r="AG388" s="912"/>
      <c r="AH388" s="912"/>
    </row>
    <row r="389" spans="1:34">
      <c r="A389" s="1115"/>
      <c r="B389" s="908" t="s">
        <v>1624</v>
      </c>
      <c r="C389" s="1128"/>
      <c r="D389" s="912"/>
      <c r="E389" s="912"/>
      <c r="F389" s="912"/>
      <c r="G389" s="912"/>
      <c r="H389" s="900"/>
      <c r="I389" s="911" t="s">
        <v>1642</v>
      </c>
      <c r="J389" s="900"/>
      <c r="K389" s="912"/>
      <c r="L389" s="912"/>
      <c r="M389" s="912"/>
      <c r="N389" s="912"/>
      <c r="O389" s="912"/>
      <c r="P389" s="912"/>
      <c r="Q389" s="912"/>
      <c r="R389" s="912"/>
      <c r="S389" s="912"/>
      <c r="T389" s="913"/>
      <c r="U389" s="912"/>
      <c r="V389" s="900"/>
      <c r="W389" s="912"/>
      <c r="X389" s="912"/>
      <c r="Y389" s="912"/>
      <c r="Z389" s="912"/>
      <c r="AA389" s="912"/>
      <c r="AB389" s="912"/>
      <c r="AC389" s="912"/>
      <c r="AD389" s="912"/>
      <c r="AE389" s="912"/>
      <c r="AF389" s="912"/>
      <c r="AG389" s="912"/>
      <c r="AH389" s="912"/>
    </row>
    <row r="390" spans="1:34">
      <c r="A390" s="1115"/>
      <c r="B390" s="908" t="s">
        <v>1625</v>
      </c>
      <c r="C390" s="1128"/>
      <c r="D390" s="912"/>
      <c r="E390" s="912"/>
      <c r="F390" s="912"/>
      <c r="G390" s="912"/>
      <c r="H390" s="900"/>
      <c r="I390" s="900"/>
      <c r="J390" s="911" t="s">
        <v>1642</v>
      </c>
      <c r="K390" s="912"/>
      <c r="L390" s="912"/>
      <c r="M390" s="912"/>
      <c r="N390" s="912"/>
      <c r="O390" s="912"/>
      <c r="P390" s="912"/>
      <c r="Q390" s="912"/>
      <c r="R390" s="912"/>
      <c r="S390" s="912"/>
      <c r="T390" s="913"/>
      <c r="U390" s="912"/>
      <c r="V390" s="900"/>
      <c r="W390" s="912"/>
      <c r="X390" s="912"/>
      <c r="Y390" s="912"/>
      <c r="Z390" s="912"/>
      <c r="AA390" s="912"/>
      <c r="AB390" s="912"/>
      <c r="AC390" s="912"/>
      <c r="AD390" s="912"/>
      <c r="AE390" s="912"/>
      <c r="AF390" s="912"/>
      <c r="AG390" s="912"/>
      <c r="AH390" s="912"/>
    </row>
    <row r="391" spans="1:34">
      <c r="A391" s="1115"/>
      <c r="B391" s="908" t="s">
        <v>1626</v>
      </c>
      <c r="C391" s="1128"/>
      <c r="D391" s="912"/>
      <c r="E391" s="912"/>
      <c r="F391" s="912"/>
      <c r="G391" s="912"/>
      <c r="H391" s="912"/>
      <c r="I391" s="912"/>
      <c r="J391" s="912"/>
      <c r="K391" s="911" t="s">
        <v>1642</v>
      </c>
      <c r="L391" s="900"/>
      <c r="M391" s="912"/>
      <c r="N391" s="912"/>
      <c r="O391" s="912"/>
      <c r="P391" s="912"/>
      <c r="Q391" s="912"/>
      <c r="R391" s="912"/>
      <c r="S391" s="912"/>
      <c r="T391" s="913"/>
      <c r="U391" s="912"/>
      <c r="V391" s="900"/>
      <c r="W391" s="912"/>
      <c r="X391" s="912"/>
      <c r="Y391" s="912"/>
      <c r="Z391" s="912"/>
      <c r="AA391" s="912"/>
      <c r="AB391" s="912"/>
      <c r="AC391" s="912"/>
      <c r="AD391" s="912"/>
      <c r="AE391" s="912"/>
      <c r="AF391" s="912"/>
      <c r="AG391" s="912"/>
      <c r="AH391" s="912"/>
    </row>
    <row r="392" spans="1:34">
      <c r="A392" s="1115"/>
      <c r="B392" s="908" t="s">
        <v>1627</v>
      </c>
      <c r="C392" s="1128"/>
      <c r="D392" s="912"/>
      <c r="E392" s="912"/>
      <c r="F392" s="912"/>
      <c r="G392" s="912"/>
      <c r="H392" s="912"/>
      <c r="I392" s="912"/>
      <c r="J392" s="912"/>
      <c r="K392" s="912"/>
      <c r="L392" s="911" t="s">
        <v>1642</v>
      </c>
      <c r="M392" s="912"/>
      <c r="N392" s="912"/>
      <c r="O392" s="912"/>
      <c r="P392" s="912"/>
      <c r="Q392" s="912"/>
      <c r="R392" s="912"/>
      <c r="S392" s="912"/>
      <c r="T392" s="913"/>
      <c r="U392" s="912"/>
      <c r="V392" s="900"/>
      <c r="W392" s="912"/>
      <c r="X392" s="912"/>
      <c r="Y392" s="912"/>
      <c r="Z392" s="912"/>
      <c r="AA392" s="912"/>
      <c r="AB392" s="912"/>
      <c r="AC392" s="912"/>
      <c r="AD392" s="912"/>
      <c r="AE392" s="912"/>
      <c r="AF392" s="912"/>
      <c r="AG392" s="912"/>
      <c r="AH392" s="912"/>
    </row>
    <row r="393" spans="1:34">
      <c r="A393" s="1115"/>
      <c r="B393" s="908" t="s">
        <v>1628</v>
      </c>
      <c r="C393" s="1128"/>
      <c r="D393" s="912"/>
      <c r="E393" s="912"/>
      <c r="F393" s="912"/>
      <c r="G393" s="912"/>
      <c r="H393" s="912"/>
      <c r="I393" s="912"/>
      <c r="J393" s="912"/>
      <c r="K393" s="912"/>
      <c r="L393" s="912"/>
      <c r="M393" s="912"/>
      <c r="N393" s="912"/>
      <c r="O393" s="911" t="s">
        <v>1642</v>
      </c>
      <c r="P393" s="900"/>
      <c r="Q393" s="900"/>
      <c r="R393" s="900"/>
      <c r="S393" s="900"/>
      <c r="T393" s="913"/>
      <c r="U393" s="912"/>
      <c r="V393" s="900"/>
      <c r="W393" s="912"/>
      <c r="X393" s="912"/>
      <c r="Y393" s="912"/>
      <c r="Z393" s="912"/>
      <c r="AA393" s="912"/>
      <c r="AB393" s="912"/>
      <c r="AC393" s="912"/>
      <c r="AD393" s="912"/>
      <c r="AE393" s="912"/>
      <c r="AF393" s="912"/>
      <c r="AG393" s="912"/>
      <c r="AH393" s="912"/>
    </row>
    <row r="394" spans="1:34">
      <c r="A394" s="1115"/>
      <c r="B394" s="908" t="s">
        <v>1629</v>
      </c>
      <c r="C394" s="1128"/>
      <c r="D394" s="912"/>
      <c r="E394" s="912"/>
      <c r="F394" s="912"/>
      <c r="G394" s="912"/>
      <c r="H394" s="912"/>
      <c r="I394" s="912"/>
      <c r="J394" s="912"/>
      <c r="K394" s="912"/>
      <c r="L394" s="912"/>
      <c r="M394" s="912"/>
      <c r="N394" s="912"/>
      <c r="O394" s="912"/>
      <c r="P394" s="911" t="s">
        <v>1642</v>
      </c>
      <c r="Q394" s="912"/>
      <c r="R394" s="900"/>
      <c r="S394" s="912"/>
      <c r="T394" s="913"/>
      <c r="U394" s="912"/>
      <c r="V394" s="900"/>
      <c r="W394" s="912"/>
      <c r="X394" s="912"/>
      <c r="Y394" s="912"/>
      <c r="Z394" s="912"/>
      <c r="AA394" s="912"/>
      <c r="AB394" s="912"/>
      <c r="AC394" s="912"/>
      <c r="AD394" s="912"/>
      <c r="AE394" s="912"/>
      <c r="AF394" s="912"/>
      <c r="AG394" s="912"/>
      <c r="AH394" s="912"/>
    </row>
    <row r="395" spans="1:34">
      <c r="A395" s="1116"/>
      <c r="B395" s="908" t="s">
        <v>1630</v>
      </c>
      <c r="C395" s="1129"/>
      <c r="D395" s="912"/>
      <c r="E395" s="912"/>
      <c r="F395" s="912"/>
      <c r="G395" s="912"/>
      <c r="H395" s="912"/>
      <c r="I395" s="912"/>
      <c r="J395" s="912"/>
      <c r="K395" s="912"/>
      <c r="L395" s="912"/>
      <c r="M395" s="912"/>
      <c r="N395" s="912"/>
      <c r="O395" s="900"/>
      <c r="P395" s="900"/>
      <c r="Q395" s="912"/>
      <c r="R395" s="911" t="s">
        <v>1642</v>
      </c>
      <c r="S395" s="912"/>
      <c r="T395" s="913"/>
      <c r="U395" s="912"/>
      <c r="V395" s="900"/>
      <c r="W395" s="912"/>
      <c r="X395" s="912"/>
      <c r="Y395" s="912"/>
      <c r="Z395" s="912"/>
      <c r="AA395" s="912"/>
      <c r="AB395" s="912"/>
      <c r="AC395" s="912"/>
      <c r="AD395" s="912"/>
      <c r="AE395" s="912"/>
      <c r="AF395" s="912"/>
      <c r="AG395" s="912"/>
      <c r="AH395" s="912"/>
    </row>
    <row r="396" spans="1:34">
      <c r="B396" s="247" t="s">
        <v>1672</v>
      </c>
      <c r="C396" s="896"/>
    </row>
    <row r="397" spans="1:34">
      <c r="B397" s="247"/>
      <c r="C397" s="896"/>
    </row>
    <row r="398" spans="1:34">
      <c r="B398" s="247"/>
      <c r="C398" s="896"/>
    </row>
    <row r="399" spans="1:34">
      <c r="B399" s="247"/>
      <c r="C399" s="896"/>
    </row>
    <row r="400" spans="1:34">
      <c r="B400" s="247"/>
      <c r="C400" s="896"/>
    </row>
    <row r="401" spans="2:3">
      <c r="B401" s="247"/>
      <c r="C401" s="896"/>
    </row>
    <row r="402" spans="2:3">
      <c r="B402" s="247"/>
      <c r="C402" s="896"/>
    </row>
    <row r="403" spans="2:3">
      <c r="B403" s="247"/>
      <c r="C403" s="896"/>
    </row>
    <row r="404" spans="2:3">
      <c r="B404" s="247"/>
      <c r="C404" s="896"/>
    </row>
    <row r="405" spans="2:3">
      <c r="B405" s="247"/>
      <c r="C405" s="896"/>
    </row>
    <row r="406" spans="2:3">
      <c r="B406" s="247"/>
      <c r="C406" s="896"/>
    </row>
    <row r="407" spans="2:3">
      <c r="B407" s="247"/>
      <c r="C407" s="896"/>
    </row>
    <row r="408" spans="2:3">
      <c r="B408" s="247"/>
      <c r="C408" s="896"/>
    </row>
    <row r="409" spans="2:3">
      <c r="B409" s="247"/>
      <c r="C409" s="896"/>
    </row>
    <row r="410" spans="2:3">
      <c r="B410" s="247"/>
      <c r="C410" s="896"/>
    </row>
    <row r="411" spans="2:3">
      <c r="B411" s="247"/>
      <c r="C411" s="896"/>
    </row>
    <row r="412" spans="2:3">
      <c r="B412" s="247"/>
      <c r="C412" s="896"/>
    </row>
    <row r="413" spans="2:3">
      <c r="B413" s="247"/>
      <c r="C413" s="896"/>
    </row>
    <row r="414" spans="2:3">
      <c r="B414" s="247"/>
      <c r="C414" s="896"/>
    </row>
    <row r="415" spans="2:3">
      <c r="B415" s="247"/>
      <c r="C415" s="896"/>
    </row>
    <row r="416" spans="2:3">
      <c r="B416" s="247"/>
      <c r="C416" s="896"/>
    </row>
    <row r="417" spans="2:3">
      <c r="B417" s="247"/>
      <c r="C417" s="896"/>
    </row>
  </sheetData>
  <mergeCells count="128">
    <mergeCell ref="C9:C10"/>
    <mergeCell ref="A1:AH1"/>
    <mergeCell ref="A2:AH2"/>
    <mergeCell ref="A3:AH3"/>
    <mergeCell ref="A4:AH4"/>
    <mergeCell ref="A5:AH5"/>
    <mergeCell ref="D8:AH8"/>
    <mergeCell ref="B8:B10"/>
    <mergeCell ref="A8:A10"/>
    <mergeCell ref="C28:C29"/>
    <mergeCell ref="B28:B29"/>
    <mergeCell ref="A28:A29"/>
    <mergeCell ref="C11:C27"/>
    <mergeCell ref="A11:A27"/>
    <mergeCell ref="A30:A46"/>
    <mergeCell ref="C30:C46"/>
    <mergeCell ref="A52:AH52"/>
    <mergeCell ref="A53:AH53"/>
    <mergeCell ref="A54:AH54"/>
    <mergeCell ref="A55:AH55"/>
    <mergeCell ref="A56:AH56"/>
    <mergeCell ref="A59:A61"/>
    <mergeCell ref="B59:B61"/>
    <mergeCell ref="D59:AH59"/>
    <mergeCell ref="C60:C61"/>
    <mergeCell ref="A62:A78"/>
    <mergeCell ref="C62:C78"/>
    <mergeCell ref="A79:A80"/>
    <mergeCell ref="B79:B80"/>
    <mergeCell ref="C79:C80"/>
    <mergeCell ref="A81:A97"/>
    <mergeCell ref="C81:C97"/>
    <mergeCell ref="A104:AH104"/>
    <mergeCell ref="A105:AH105"/>
    <mergeCell ref="A106:AH106"/>
    <mergeCell ref="A107:AH107"/>
    <mergeCell ref="A108:AH108"/>
    <mergeCell ref="A111:A113"/>
    <mergeCell ref="B111:B113"/>
    <mergeCell ref="D111:AH111"/>
    <mergeCell ref="C112:C113"/>
    <mergeCell ref="A114:A123"/>
    <mergeCell ref="C114:C123"/>
    <mergeCell ref="A124:A125"/>
    <mergeCell ref="B124:B125"/>
    <mergeCell ref="C124:C125"/>
    <mergeCell ref="A126:A135"/>
    <mergeCell ref="C126:C135"/>
    <mergeCell ref="A156:AH156"/>
    <mergeCell ref="A157:AH157"/>
    <mergeCell ref="A158:AH158"/>
    <mergeCell ref="A159:AH159"/>
    <mergeCell ref="A160:AH160"/>
    <mergeCell ref="A163:A165"/>
    <mergeCell ref="B163:B165"/>
    <mergeCell ref="D163:AH163"/>
    <mergeCell ref="C164:C165"/>
    <mergeCell ref="A166:A175"/>
    <mergeCell ref="C166:C175"/>
    <mergeCell ref="A176:A177"/>
    <mergeCell ref="B176:B177"/>
    <mergeCell ref="C176:C177"/>
    <mergeCell ref="A178:A187"/>
    <mergeCell ref="C178:C187"/>
    <mergeCell ref="A208:AH208"/>
    <mergeCell ref="A209:AH209"/>
    <mergeCell ref="A210:AH210"/>
    <mergeCell ref="A211:AH211"/>
    <mergeCell ref="A212:AH212"/>
    <mergeCell ref="A215:A217"/>
    <mergeCell ref="B215:B217"/>
    <mergeCell ref="D215:AH215"/>
    <mergeCell ref="C216:C217"/>
    <mergeCell ref="D267:AH267"/>
    <mergeCell ref="C268:C269"/>
    <mergeCell ref="A218:A235"/>
    <mergeCell ref="C218:C235"/>
    <mergeCell ref="A236:A237"/>
    <mergeCell ref="B236:B237"/>
    <mergeCell ref="C236:C237"/>
    <mergeCell ref="A238:A255"/>
    <mergeCell ref="C238:C255"/>
    <mergeCell ref="A270:A287"/>
    <mergeCell ref="C270:C287"/>
    <mergeCell ref="A288:A289"/>
    <mergeCell ref="A260:AH260"/>
    <mergeCell ref="A261:AH261"/>
    <mergeCell ref="A262:AH262"/>
    <mergeCell ref="A263:AH263"/>
    <mergeCell ref="A264:AH264"/>
    <mergeCell ref="A267:A269"/>
    <mergeCell ref="B267:B269"/>
    <mergeCell ref="A314:AH314"/>
    <mergeCell ref="A315:AH315"/>
    <mergeCell ref="A316:AH316"/>
    <mergeCell ref="A319:A321"/>
    <mergeCell ref="B319:B321"/>
    <mergeCell ref="D319:AH319"/>
    <mergeCell ref="C320:C321"/>
    <mergeCell ref="D371:AH371"/>
    <mergeCell ref="C372:C373"/>
    <mergeCell ref="A322:A331"/>
    <mergeCell ref="C322:C331"/>
    <mergeCell ref="A332:A333"/>
    <mergeCell ref="B332:B333"/>
    <mergeCell ref="C332:C333"/>
    <mergeCell ref="A334:A343"/>
    <mergeCell ref="C334:C343"/>
    <mergeCell ref="C386:C395"/>
    <mergeCell ref="A386:A395"/>
    <mergeCell ref="A384:A385"/>
    <mergeCell ref="B384:B385"/>
    <mergeCell ref="C384:C385"/>
    <mergeCell ref="A364:AH364"/>
    <mergeCell ref="A365:AH365"/>
    <mergeCell ref="A366:AH366"/>
    <mergeCell ref="A367:AH367"/>
    <mergeCell ref="A368:AH368"/>
    <mergeCell ref="C290:C307"/>
    <mergeCell ref="A290:A307"/>
    <mergeCell ref="B288:B289"/>
    <mergeCell ref="C288:C289"/>
    <mergeCell ref="A374:A383"/>
    <mergeCell ref="C374:C383"/>
    <mergeCell ref="A371:A373"/>
    <mergeCell ref="B371:B373"/>
    <mergeCell ref="A312:AH312"/>
    <mergeCell ref="A313:AH313"/>
  </mergeCells>
  <printOptions horizontalCentered="1"/>
  <pageMargins left="0.45" right="0.25" top="0.5" bottom="0.3" header="0.3" footer="0.2"/>
  <pageSetup paperSize="9" scale="79" orientation="landscape" r:id="rId1"/>
  <headerFooter>
    <oddHeader xml:space="preserve">&amp;RDetail Training Plan for women Crews 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L379"/>
  <sheetViews>
    <sheetView view="pageBreakPreview" topLeftCell="A367" zoomScaleSheetLayoutView="100" workbookViewId="0">
      <selection activeCell="C353" sqref="C353"/>
    </sheetView>
  </sheetViews>
  <sheetFormatPr defaultRowHeight="12.75"/>
  <cols>
    <col min="1" max="1" width="6" customWidth="1"/>
    <col min="2" max="2" width="12.85546875" customWidth="1"/>
    <col min="3" max="3" width="8.85546875" customWidth="1"/>
    <col min="4" max="4" width="5" customWidth="1"/>
    <col min="5" max="5" width="4.42578125" customWidth="1"/>
    <col min="6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3" width="4.85546875" customWidth="1"/>
    <col min="24" max="25" width="5.140625" customWidth="1"/>
    <col min="26" max="26" width="4.5703125" customWidth="1"/>
    <col min="27" max="27" width="4.42578125" customWidth="1"/>
    <col min="28" max="28" width="4.7109375" customWidth="1"/>
    <col min="29" max="29" width="3.85546875" customWidth="1"/>
    <col min="30" max="30" width="3.42578125" customWidth="1"/>
    <col min="31" max="32" width="4.140625" customWidth="1"/>
    <col min="33" max="33" width="4" customWidth="1"/>
    <col min="34" max="34" width="4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1000"/>
      <c r="Y6" s="1000"/>
      <c r="Z6" s="1000"/>
      <c r="AA6" s="1000"/>
      <c r="AB6" s="1000"/>
      <c r="AC6" s="1000"/>
      <c r="AD6" s="1000"/>
      <c r="AE6" s="1000"/>
      <c r="AF6" s="1000"/>
      <c r="AG6" s="1000"/>
      <c r="AH6" s="1000"/>
    </row>
    <row r="7" spans="1:38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119" t="s">
        <v>129</v>
      </c>
      <c r="B8" s="1120" t="s">
        <v>1610</v>
      </c>
      <c r="C8" s="1111" t="s">
        <v>1618</v>
      </c>
      <c r="D8" s="1121" t="s">
        <v>1619</v>
      </c>
      <c r="E8" s="1122"/>
      <c r="F8" s="1122"/>
      <c r="G8" s="1122"/>
      <c r="H8" s="1122"/>
      <c r="I8" s="1122"/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2"/>
      <c r="U8" s="1122"/>
      <c r="V8" s="1122"/>
      <c r="W8" s="1122"/>
      <c r="X8" s="1122"/>
      <c r="Y8" s="1122"/>
      <c r="Z8" s="1122"/>
      <c r="AA8" s="1122"/>
      <c r="AB8" s="1122"/>
      <c r="AC8" s="1122"/>
      <c r="AD8" s="1122"/>
      <c r="AE8" s="1122"/>
      <c r="AF8" s="1122"/>
      <c r="AG8" s="1122"/>
      <c r="AH8" s="1123"/>
    </row>
    <row r="9" spans="1:38" ht="15" customHeight="1">
      <c r="A9" s="1119"/>
      <c r="B9" s="1120"/>
      <c r="C9" s="1112"/>
      <c r="D9" s="954" t="s">
        <v>1612</v>
      </c>
      <c r="E9" s="894" t="s">
        <v>1613</v>
      </c>
      <c r="F9" s="894" t="s">
        <v>1614</v>
      </c>
      <c r="G9" s="894" t="s">
        <v>1615</v>
      </c>
      <c r="H9" s="954" t="s">
        <v>1616</v>
      </c>
      <c r="I9" s="954" t="s">
        <v>1617</v>
      </c>
      <c r="J9" s="894" t="s">
        <v>1611</v>
      </c>
      <c r="K9" s="894" t="s">
        <v>1612</v>
      </c>
      <c r="L9" s="894" t="s">
        <v>1613</v>
      </c>
      <c r="M9" s="894" t="s">
        <v>1614</v>
      </c>
      <c r="N9" s="894" t="s">
        <v>1615</v>
      </c>
      <c r="O9" s="954" t="s">
        <v>1616</v>
      </c>
      <c r="P9" s="954" t="s">
        <v>1617</v>
      </c>
      <c r="Q9" s="894" t="s">
        <v>1611</v>
      </c>
      <c r="R9" s="894" t="s">
        <v>1612</v>
      </c>
      <c r="S9" s="894" t="s">
        <v>1613</v>
      </c>
      <c r="T9" s="894" t="s">
        <v>1614</v>
      </c>
      <c r="U9" s="894" t="s">
        <v>1615</v>
      </c>
      <c r="V9" s="954" t="s">
        <v>1616</v>
      </c>
      <c r="W9" s="954" t="s">
        <v>1617</v>
      </c>
      <c r="X9" s="894" t="s">
        <v>1611</v>
      </c>
      <c r="Y9" s="894" t="s">
        <v>1612</v>
      </c>
      <c r="Z9" s="894" t="s">
        <v>1613</v>
      </c>
      <c r="AA9" s="894" t="s">
        <v>1614</v>
      </c>
      <c r="AB9" s="894" t="s">
        <v>1615</v>
      </c>
      <c r="AC9" s="954" t="s">
        <v>1616</v>
      </c>
      <c r="AD9" s="954" t="s">
        <v>1617</v>
      </c>
      <c r="AE9" s="894" t="s">
        <v>1611</v>
      </c>
      <c r="AF9" s="894" t="s">
        <v>1612</v>
      </c>
      <c r="AG9" s="894" t="s">
        <v>1613</v>
      </c>
      <c r="AH9" s="894" t="s">
        <v>1614</v>
      </c>
      <c r="AJ9" s="893"/>
      <c r="AK9" s="893"/>
      <c r="AL9" s="893"/>
    </row>
    <row r="10" spans="1:38" ht="15" customHeight="1">
      <c r="A10" s="1119"/>
      <c r="B10" s="1120"/>
      <c r="C10" s="1113"/>
      <c r="D10" s="954">
        <v>1</v>
      </c>
      <c r="E10" s="894">
        <v>2</v>
      </c>
      <c r="F10" s="894">
        <v>3</v>
      </c>
      <c r="G10" s="894">
        <v>4</v>
      </c>
      <c r="H10" s="954">
        <v>5</v>
      </c>
      <c r="I10" s="954">
        <v>6</v>
      </c>
      <c r="J10" s="894">
        <v>7</v>
      </c>
      <c r="K10" s="894">
        <v>8</v>
      </c>
      <c r="L10" s="894">
        <v>9</v>
      </c>
      <c r="M10" s="894">
        <v>10</v>
      </c>
      <c r="N10" s="894">
        <v>11</v>
      </c>
      <c r="O10" s="954">
        <v>12</v>
      </c>
      <c r="P10" s="954">
        <v>13</v>
      </c>
      <c r="Q10" s="894">
        <v>14</v>
      </c>
      <c r="R10" s="894">
        <v>15</v>
      </c>
      <c r="S10" s="894">
        <v>16</v>
      </c>
      <c r="T10" s="894">
        <v>17</v>
      </c>
      <c r="U10" s="894">
        <v>18</v>
      </c>
      <c r="V10" s="954">
        <v>19</v>
      </c>
      <c r="W10" s="954">
        <v>20</v>
      </c>
      <c r="X10" s="894">
        <v>21</v>
      </c>
      <c r="Y10" s="894">
        <v>22</v>
      </c>
      <c r="Z10" s="894">
        <v>23</v>
      </c>
      <c r="AA10" s="894">
        <v>24</v>
      </c>
      <c r="AB10" s="894">
        <v>25</v>
      </c>
      <c r="AC10" s="954">
        <v>26</v>
      </c>
      <c r="AD10" s="954">
        <v>27</v>
      </c>
      <c r="AE10" s="894">
        <v>28</v>
      </c>
      <c r="AF10" s="894">
        <v>29</v>
      </c>
      <c r="AG10" s="894">
        <v>30</v>
      </c>
      <c r="AH10" s="894">
        <v>31</v>
      </c>
      <c r="AJ10" s="893"/>
      <c r="AK10" s="893"/>
      <c r="AL10" s="893"/>
    </row>
    <row r="11" spans="1:38">
      <c r="A11" s="1114">
        <v>27</v>
      </c>
      <c r="B11" s="908" t="s">
        <v>1609</v>
      </c>
      <c r="C11" s="1127">
        <v>42856</v>
      </c>
      <c r="D11" s="907"/>
      <c r="E11" s="911" t="s">
        <v>1621</v>
      </c>
      <c r="F11" s="913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08" t="s">
        <v>1622</v>
      </c>
      <c r="C12" s="1128"/>
      <c r="D12" s="899"/>
      <c r="E12" s="912"/>
      <c r="F12" s="911" t="s">
        <v>1621</v>
      </c>
      <c r="G12" s="913"/>
      <c r="H12" s="913"/>
      <c r="I12" s="913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08" t="s">
        <v>1623</v>
      </c>
      <c r="C13" s="1128"/>
      <c r="D13" s="899"/>
      <c r="E13" s="912"/>
      <c r="F13" s="913"/>
      <c r="G13" s="911" t="s">
        <v>1621</v>
      </c>
      <c r="H13" s="913"/>
      <c r="I13" s="913"/>
      <c r="J13" s="913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07"/>
      <c r="E14" s="913"/>
      <c r="F14" s="913"/>
      <c r="G14" s="913"/>
      <c r="H14" s="913"/>
      <c r="I14" s="913"/>
      <c r="J14" s="911" t="s">
        <v>1621</v>
      </c>
      <c r="K14" s="913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07"/>
      <c r="E15" s="900"/>
      <c r="F15" s="912"/>
      <c r="G15" s="913"/>
      <c r="H15" s="913"/>
      <c r="I15" s="912"/>
      <c r="J15" s="912"/>
      <c r="K15" s="911" t="s">
        <v>1621</v>
      </c>
      <c r="L15" s="913"/>
      <c r="M15" s="913"/>
      <c r="N15" s="913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07"/>
      <c r="E16" s="900"/>
      <c r="F16" s="900"/>
      <c r="G16" s="913"/>
      <c r="H16" s="900"/>
      <c r="I16" s="912"/>
      <c r="J16" s="912"/>
      <c r="K16" s="913"/>
      <c r="L16" s="911" t="s">
        <v>1621</v>
      </c>
      <c r="M16" s="913"/>
      <c r="N16" s="913"/>
      <c r="O16" s="913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08" t="s">
        <v>1627</v>
      </c>
      <c r="C17" s="1128"/>
      <c r="D17" s="899"/>
      <c r="E17" s="912"/>
      <c r="F17" s="912"/>
      <c r="G17" s="912"/>
      <c r="H17" s="912"/>
      <c r="I17" s="913"/>
      <c r="J17" s="913"/>
      <c r="K17" s="913"/>
      <c r="L17" s="913"/>
      <c r="M17" s="911" t="s">
        <v>1621</v>
      </c>
      <c r="N17" s="913"/>
      <c r="O17" s="913"/>
      <c r="P17" s="913"/>
      <c r="Q17" s="913"/>
      <c r="R17" s="900"/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13"/>
      <c r="J18" s="913"/>
      <c r="K18" s="913"/>
      <c r="L18" s="912"/>
      <c r="M18" s="913"/>
      <c r="N18" s="911" t="s">
        <v>1621</v>
      </c>
      <c r="O18" s="913"/>
      <c r="P18" s="913"/>
      <c r="Q18" s="913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899"/>
      <c r="E19" s="912"/>
      <c r="F19" s="912"/>
      <c r="G19" s="912"/>
      <c r="H19" s="912"/>
      <c r="I19" s="912"/>
      <c r="J19" s="912"/>
      <c r="K19" s="913"/>
      <c r="L19" s="913"/>
      <c r="M19" s="912"/>
      <c r="N19" s="913"/>
      <c r="O19" s="913"/>
      <c r="P19" s="913"/>
      <c r="Q19" s="911" t="s">
        <v>1621</v>
      </c>
      <c r="R19" s="913"/>
      <c r="S19" s="900"/>
      <c r="T19" s="900"/>
      <c r="U19" s="900"/>
      <c r="V19" s="900"/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899"/>
      <c r="E20" s="912"/>
      <c r="F20" s="912"/>
      <c r="G20" s="912"/>
      <c r="H20" s="912"/>
      <c r="I20" s="912"/>
      <c r="J20" s="912"/>
      <c r="K20" s="913"/>
      <c r="L20" s="900"/>
      <c r="M20" s="913"/>
      <c r="N20" s="900"/>
      <c r="O20" s="912"/>
      <c r="P20" s="913"/>
      <c r="Q20" s="912"/>
      <c r="R20" s="911" t="s">
        <v>1621</v>
      </c>
      <c r="S20" s="913"/>
      <c r="T20" s="913"/>
      <c r="U20" s="913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899"/>
      <c r="E21" s="912"/>
      <c r="F21" s="912"/>
      <c r="G21" s="912"/>
      <c r="H21" s="912"/>
      <c r="I21" s="912"/>
      <c r="J21" s="912"/>
      <c r="K21" s="912"/>
      <c r="L21" s="912"/>
      <c r="M21" s="900"/>
      <c r="N21" s="913"/>
      <c r="O21" s="900"/>
      <c r="P21" s="912"/>
      <c r="Q21" s="912"/>
      <c r="R21" s="913"/>
      <c r="S21" s="911" t="s">
        <v>1621</v>
      </c>
      <c r="T21" s="913"/>
      <c r="U21" s="913"/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3"/>
      <c r="Q22" s="913"/>
      <c r="R22" s="913"/>
      <c r="S22" s="913"/>
      <c r="T22" s="911" t="s">
        <v>1621</v>
      </c>
      <c r="U22" s="913"/>
      <c r="V22" s="900"/>
      <c r="W22" s="900"/>
      <c r="X22" s="900"/>
      <c r="Y22" s="900"/>
      <c r="Z22" s="900"/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13"/>
      <c r="Q23" s="913"/>
      <c r="R23" s="913"/>
      <c r="S23" s="912"/>
      <c r="T23" s="913"/>
      <c r="U23" s="911" t="s">
        <v>1621</v>
      </c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13"/>
      <c r="Q24" s="913"/>
      <c r="R24" s="912"/>
      <c r="S24" s="913"/>
      <c r="T24" s="913"/>
      <c r="U24" s="913"/>
      <c r="V24" s="900"/>
      <c r="W24" s="900"/>
      <c r="X24" s="911" t="s">
        <v>1621</v>
      </c>
      <c r="Y24" s="913"/>
      <c r="Z24" s="900"/>
      <c r="AA24" s="900"/>
      <c r="AB24" s="900"/>
      <c r="AC24" s="900"/>
      <c r="AD24" s="900"/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13"/>
      <c r="Q25" s="913"/>
      <c r="R25" s="912"/>
      <c r="S25" s="913"/>
      <c r="T25" s="913"/>
      <c r="U25" s="913"/>
      <c r="V25" s="900"/>
      <c r="W25" s="900"/>
      <c r="X25" s="912"/>
      <c r="Y25" s="911" t="s">
        <v>1621</v>
      </c>
      <c r="Z25" s="913"/>
      <c r="AA25" s="900"/>
      <c r="AB25" s="900"/>
      <c r="AC25" s="900"/>
      <c r="AD25" s="900"/>
      <c r="AE25" s="900"/>
      <c r="AF25" s="900"/>
      <c r="AG25" s="900"/>
      <c r="AH25" s="900"/>
    </row>
    <row r="26" spans="1:34">
      <c r="A26" s="1115"/>
      <c r="B26" s="908" t="s">
        <v>1646</v>
      </c>
      <c r="C26" s="1128"/>
      <c r="D26" s="899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3"/>
      <c r="Q26" s="912"/>
      <c r="R26" s="913"/>
      <c r="S26" s="913"/>
      <c r="T26" s="913"/>
      <c r="U26" s="913"/>
      <c r="V26" s="913"/>
      <c r="W26" s="913"/>
      <c r="X26" s="912"/>
      <c r="Y26" s="913"/>
      <c r="Z26" s="911" t="s">
        <v>1621</v>
      </c>
      <c r="AA26" s="912"/>
      <c r="AB26" s="912"/>
      <c r="AC26" s="912"/>
      <c r="AD26" s="912"/>
      <c r="AE26" s="912"/>
      <c r="AF26" s="912"/>
      <c r="AG26" s="912"/>
      <c r="AH26" s="912"/>
    </row>
    <row r="27" spans="1:34">
      <c r="A27" s="1116"/>
      <c r="B27" s="908" t="s">
        <v>1647</v>
      </c>
      <c r="C27" s="1129"/>
      <c r="D27" s="899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3"/>
      <c r="Q27" s="912"/>
      <c r="R27" s="913"/>
      <c r="S27" s="913"/>
      <c r="T27" s="913"/>
      <c r="U27" s="913"/>
      <c r="V27" s="913"/>
      <c r="W27" s="913"/>
      <c r="X27" s="912"/>
      <c r="Y27" s="913"/>
      <c r="Z27" s="900"/>
      <c r="AA27" s="911" t="s">
        <v>1621</v>
      </c>
      <c r="AB27" s="912"/>
      <c r="AC27" s="912"/>
      <c r="AD27" s="912"/>
      <c r="AE27" s="912"/>
      <c r="AF27" s="912"/>
      <c r="AG27" s="912"/>
      <c r="AH27" s="912"/>
    </row>
    <row r="28" spans="1:34" ht="15" customHeight="1">
      <c r="A28" s="745"/>
      <c r="B28" s="276"/>
      <c r="C28" s="944"/>
      <c r="D28" s="945"/>
      <c r="E28" s="945"/>
      <c r="F28" s="945"/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945"/>
      <c r="AF28" s="945"/>
      <c r="AG28" s="945"/>
      <c r="AH28" s="661"/>
    </row>
    <row r="29" spans="1:34" ht="15" customHeight="1">
      <c r="A29" s="745"/>
      <c r="B29" s="276"/>
    </row>
    <row r="30" spans="1:34">
      <c r="B30" s="247" t="s">
        <v>1664</v>
      </c>
      <c r="C30" s="896"/>
    </row>
    <row r="31" spans="1:34">
      <c r="B31" s="247"/>
      <c r="C31" s="896"/>
    </row>
    <row r="32" spans="1:34">
      <c r="B32" s="247"/>
      <c r="C32" s="896"/>
    </row>
    <row r="33" spans="2:3">
      <c r="B33" s="247"/>
      <c r="C33" s="896"/>
    </row>
    <row r="34" spans="2:3">
      <c r="B34" s="247"/>
      <c r="C34" s="896"/>
    </row>
    <row r="35" spans="2:3">
      <c r="B35" s="247"/>
      <c r="C35" s="896"/>
    </row>
    <row r="36" spans="2:3">
      <c r="B36" s="247"/>
      <c r="C36" s="896"/>
    </row>
    <row r="37" spans="2:3">
      <c r="B37" s="247"/>
      <c r="C37" s="896"/>
    </row>
    <row r="38" spans="2:3">
      <c r="B38" s="247"/>
      <c r="C38" s="896"/>
    </row>
    <row r="39" spans="2:3">
      <c r="B39" s="247"/>
      <c r="C39" s="896"/>
    </row>
    <row r="40" spans="2:3">
      <c r="B40" s="247"/>
      <c r="C40" s="896"/>
    </row>
    <row r="41" spans="2:3">
      <c r="B41" s="247"/>
      <c r="C41" s="896"/>
    </row>
    <row r="42" spans="2:3">
      <c r="B42" s="247"/>
      <c r="C42" s="896"/>
    </row>
    <row r="43" spans="2:3">
      <c r="B43" s="247"/>
      <c r="C43" s="896"/>
    </row>
    <row r="44" spans="2:3">
      <c r="B44" s="247"/>
      <c r="C44" s="896"/>
    </row>
    <row r="45" spans="2:3">
      <c r="B45" s="247"/>
      <c r="C45" s="896"/>
    </row>
    <row r="46" spans="2:3">
      <c r="B46" s="247"/>
      <c r="C46" s="896"/>
    </row>
    <row r="51" spans="1:34" ht="15.75">
      <c r="A51" s="1117" t="s">
        <v>3</v>
      </c>
      <c r="B51" s="1117"/>
      <c r="C51" s="1117"/>
      <c r="D51" s="1117"/>
      <c r="E51" s="1117"/>
      <c r="F51" s="1117"/>
      <c r="G51" s="1117"/>
      <c r="H51" s="1117"/>
      <c r="I51" s="1117"/>
      <c r="J51" s="1117"/>
      <c r="K51" s="1117"/>
      <c r="L51" s="1117"/>
      <c r="M51" s="1117"/>
      <c r="N51" s="1117"/>
      <c r="O51" s="1117"/>
      <c r="P51" s="1117"/>
      <c r="Q51" s="1117"/>
      <c r="R51" s="1117"/>
      <c r="S51" s="1117"/>
      <c r="T51" s="1117"/>
      <c r="U51" s="1117"/>
      <c r="V51" s="1117"/>
      <c r="W51" s="1117"/>
      <c r="X51" s="1117"/>
      <c r="Y51" s="1117"/>
      <c r="Z51" s="1117"/>
      <c r="AA51" s="1117"/>
      <c r="AB51" s="1117"/>
      <c r="AC51" s="1117"/>
      <c r="AD51" s="1117"/>
      <c r="AE51" s="1117"/>
      <c r="AF51" s="1117"/>
      <c r="AG51" s="1117"/>
      <c r="AH51" s="1117"/>
    </row>
    <row r="52" spans="1:34" ht="15.75">
      <c r="A52" s="1117" t="s">
        <v>1586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8">
      <c r="A53" s="1118" t="s">
        <v>1666</v>
      </c>
      <c r="B53" s="1118"/>
      <c r="C53" s="1118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18"/>
      <c r="O53" s="1118"/>
      <c r="P53" s="1118"/>
      <c r="Q53" s="1118"/>
      <c r="R53" s="1118"/>
      <c r="S53" s="1118"/>
      <c r="T53" s="1118"/>
      <c r="U53" s="1118"/>
      <c r="V53" s="1118"/>
      <c r="W53" s="1118"/>
      <c r="X53" s="1118"/>
      <c r="Y53" s="1118"/>
      <c r="Z53" s="1118"/>
      <c r="AA53" s="1118"/>
      <c r="AB53" s="1118"/>
      <c r="AC53" s="1118"/>
      <c r="AD53" s="1118"/>
      <c r="AE53" s="1118"/>
      <c r="AF53" s="1118"/>
      <c r="AG53" s="1118"/>
      <c r="AH53" s="1118"/>
    </row>
    <row r="54" spans="1:34" ht="18">
      <c r="A54" s="1118" t="s">
        <v>1587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1667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5.75">
      <c r="A56" s="915" t="s">
        <v>1608</v>
      </c>
      <c r="B56" s="1000"/>
      <c r="C56" s="1000"/>
      <c r="D56" s="1000"/>
      <c r="E56" s="1000"/>
      <c r="F56" s="1000"/>
      <c r="G56" s="1000"/>
      <c r="H56" s="1000"/>
      <c r="I56" s="1000"/>
      <c r="J56" s="1000"/>
      <c r="K56" s="1000"/>
      <c r="L56" s="1000"/>
      <c r="M56" s="1000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  <c r="AA56" s="1000"/>
      <c r="AB56" s="1000"/>
      <c r="AC56" s="1000"/>
      <c r="AD56" s="1000"/>
      <c r="AE56" s="1000"/>
      <c r="AF56" s="1000"/>
      <c r="AG56" s="1000"/>
      <c r="AH56" s="1000"/>
    </row>
    <row r="57" spans="1:34" ht="18">
      <c r="A57" s="967" t="s">
        <v>1679</v>
      </c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  <c r="M57" s="965"/>
      <c r="N57" s="965"/>
      <c r="O57" s="965"/>
      <c r="P57" s="965"/>
      <c r="Q57" s="965"/>
      <c r="R57" s="965"/>
      <c r="S57" s="965"/>
      <c r="T57" s="965"/>
      <c r="U57" s="965"/>
      <c r="V57" s="965"/>
      <c r="W57" s="965"/>
      <c r="X57" s="965"/>
      <c r="Y57" s="965"/>
      <c r="Z57" s="965"/>
      <c r="AA57" s="965"/>
      <c r="AB57" s="965"/>
      <c r="AC57" s="965"/>
      <c r="AD57" s="965"/>
      <c r="AE57" s="965"/>
      <c r="AF57" s="965"/>
      <c r="AG57" s="965"/>
      <c r="AH57" s="965"/>
    </row>
    <row r="58" spans="1:34">
      <c r="A58" s="1130" t="s">
        <v>129</v>
      </c>
      <c r="B58" s="1133" t="s">
        <v>1610</v>
      </c>
      <c r="C58" s="1111" t="s">
        <v>1618</v>
      </c>
      <c r="D58" s="1121" t="s">
        <v>1619</v>
      </c>
      <c r="E58" s="1122"/>
      <c r="F58" s="1122"/>
      <c r="G58" s="1122"/>
      <c r="H58" s="1122"/>
      <c r="I58" s="1122"/>
      <c r="J58" s="1122"/>
      <c r="K58" s="1122"/>
      <c r="L58" s="1122"/>
      <c r="M58" s="1122"/>
      <c r="N58" s="1122"/>
      <c r="O58" s="1122"/>
      <c r="P58" s="1122"/>
      <c r="Q58" s="1122"/>
      <c r="R58" s="1122"/>
      <c r="S58" s="1122"/>
      <c r="T58" s="1122"/>
      <c r="U58" s="1122"/>
      <c r="V58" s="1122"/>
      <c r="W58" s="1122"/>
      <c r="X58" s="1122"/>
      <c r="Y58" s="1122"/>
      <c r="Z58" s="1122"/>
      <c r="AA58" s="1122"/>
      <c r="AB58" s="1122"/>
      <c r="AC58" s="1122"/>
      <c r="AD58" s="1122"/>
      <c r="AE58" s="1122"/>
      <c r="AF58" s="1122"/>
      <c r="AG58" s="1122"/>
      <c r="AH58" s="1123"/>
    </row>
    <row r="59" spans="1:34">
      <c r="A59" s="1131"/>
      <c r="B59" s="1134"/>
      <c r="C59" s="1112"/>
      <c r="D59" s="954" t="s">
        <v>1612</v>
      </c>
      <c r="E59" s="894" t="s">
        <v>1613</v>
      </c>
      <c r="F59" s="894" t="s">
        <v>1614</v>
      </c>
      <c r="G59" s="894" t="s">
        <v>1615</v>
      </c>
      <c r="H59" s="954" t="s">
        <v>1616</v>
      </c>
      <c r="I59" s="954" t="s">
        <v>1617</v>
      </c>
      <c r="J59" s="894" t="s">
        <v>1611</v>
      </c>
      <c r="K59" s="894" t="s">
        <v>1612</v>
      </c>
      <c r="L59" s="894" t="s">
        <v>1613</v>
      </c>
      <c r="M59" s="894" t="s">
        <v>1614</v>
      </c>
      <c r="N59" s="894" t="s">
        <v>1615</v>
      </c>
      <c r="O59" s="954" t="s">
        <v>1616</v>
      </c>
      <c r="P59" s="954" t="s">
        <v>1617</v>
      </c>
      <c r="Q59" s="894" t="s">
        <v>1611</v>
      </c>
      <c r="R59" s="894" t="s">
        <v>1612</v>
      </c>
      <c r="S59" s="894" t="s">
        <v>1613</v>
      </c>
      <c r="T59" s="894" t="s">
        <v>1614</v>
      </c>
      <c r="U59" s="894" t="s">
        <v>1615</v>
      </c>
      <c r="V59" s="954" t="s">
        <v>1616</v>
      </c>
      <c r="W59" s="954" t="s">
        <v>1617</v>
      </c>
      <c r="X59" s="894" t="s">
        <v>1611</v>
      </c>
      <c r="Y59" s="894" t="s">
        <v>1612</v>
      </c>
      <c r="Z59" s="894" t="s">
        <v>1613</v>
      </c>
      <c r="AA59" s="894" t="s">
        <v>1614</v>
      </c>
      <c r="AB59" s="894" t="s">
        <v>1615</v>
      </c>
      <c r="AC59" s="954" t="s">
        <v>1616</v>
      </c>
      <c r="AD59" s="954" t="s">
        <v>1617</v>
      </c>
      <c r="AE59" s="894" t="s">
        <v>1611</v>
      </c>
      <c r="AF59" s="894" t="s">
        <v>1612</v>
      </c>
      <c r="AG59" s="894" t="s">
        <v>1613</v>
      </c>
      <c r="AH59" s="894" t="s">
        <v>1614</v>
      </c>
    </row>
    <row r="60" spans="1:34">
      <c r="A60" s="1132"/>
      <c r="B60" s="1135"/>
      <c r="C60" s="1113"/>
      <c r="D60" s="954">
        <v>1</v>
      </c>
      <c r="E60" s="894">
        <v>2</v>
      </c>
      <c r="F60" s="894">
        <v>3</v>
      </c>
      <c r="G60" s="894">
        <v>4</v>
      </c>
      <c r="H60" s="954">
        <v>5</v>
      </c>
      <c r="I60" s="954">
        <v>6</v>
      </c>
      <c r="J60" s="894">
        <v>7</v>
      </c>
      <c r="K60" s="894">
        <v>8</v>
      </c>
      <c r="L60" s="894">
        <v>9</v>
      </c>
      <c r="M60" s="894">
        <v>10</v>
      </c>
      <c r="N60" s="894">
        <v>11</v>
      </c>
      <c r="O60" s="954">
        <v>12</v>
      </c>
      <c r="P60" s="954">
        <v>13</v>
      </c>
      <c r="Q60" s="894">
        <v>14</v>
      </c>
      <c r="R60" s="894">
        <v>15</v>
      </c>
      <c r="S60" s="894">
        <v>16</v>
      </c>
      <c r="T60" s="894">
        <v>17</v>
      </c>
      <c r="U60" s="894">
        <v>18</v>
      </c>
      <c r="V60" s="954">
        <v>19</v>
      </c>
      <c r="W60" s="954">
        <v>20</v>
      </c>
      <c r="X60" s="894">
        <v>21</v>
      </c>
      <c r="Y60" s="894">
        <v>22</v>
      </c>
      <c r="Z60" s="894">
        <v>23</v>
      </c>
      <c r="AA60" s="894">
        <v>24</v>
      </c>
      <c r="AB60" s="894">
        <v>25</v>
      </c>
      <c r="AC60" s="954">
        <v>26</v>
      </c>
      <c r="AD60" s="954">
        <v>27</v>
      </c>
      <c r="AE60" s="894">
        <v>28</v>
      </c>
      <c r="AF60" s="894">
        <v>29</v>
      </c>
      <c r="AG60" s="894">
        <v>30</v>
      </c>
      <c r="AH60" s="894">
        <v>31</v>
      </c>
    </row>
    <row r="61" spans="1:34">
      <c r="A61" s="1136">
        <v>27</v>
      </c>
      <c r="B61" s="908" t="s">
        <v>1609</v>
      </c>
      <c r="C61" s="1127">
        <v>42856</v>
      </c>
      <c r="D61" s="907"/>
      <c r="E61" s="911" t="s">
        <v>1621</v>
      </c>
      <c r="F61" s="913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900"/>
      <c r="AF61" s="900"/>
      <c r="AG61" s="900"/>
      <c r="AH61" s="900"/>
    </row>
    <row r="62" spans="1:34">
      <c r="A62" s="1136"/>
      <c r="B62" s="908" t="s">
        <v>1622</v>
      </c>
      <c r="C62" s="1137"/>
      <c r="D62" s="899"/>
      <c r="E62" s="912"/>
      <c r="F62" s="911" t="s">
        <v>1621</v>
      </c>
      <c r="G62" s="913"/>
      <c r="H62" s="913"/>
      <c r="I62" s="913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4">
      <c r="A63" s="1136"/>
      <c r="B63" s="908" t="s">
        <v>1623</v>
      </c>
      <c r="C63" s="1137"/>
      <c r="D63" s="899"/>
      <c r="E63" s="912"/>
      <c r="F63" s="913"/>
      <c r="G63" s="911" t="s">
        <v>1621</v>
      </c>
      <c r="H63" s="913"/>
      <c r="I63" s="913"/>
      <c r="J63" s="913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4">
      <c r="A64" s="1136"/>
      <c r="B64" s="908" t="s">
        <v>1624</v>
      </c>
      <c r="C64" s="1137"/>
      <c r="D64" s="907"/>
      <c r="E64" s="913"/>
      <c r="F64" s="913"/>
      <c r="G64" s="913"/>
      <c r="H64" s="913"/>
      <c r="I64" s="913"/>
      <c r="J64" s="911" t="s">
        <v>1621</v>
      </c>
      <c r="K64" s="913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08" t="s">
        <v>1625</v>
      </c>
      <c r="C65" s="1137"/>
      <c r="D65" s="907"/>
      <c r="E65" s="900"/>
      <c r="F65" s="912"/>
      <c r="G65" s="913"/>
      <c r="H65" s="913"/>
      <c r="I65" s="912"/>
      <c r="J65" s="912"/>
      <c r="K65" s="911" t="s">
        <v>1621</v>
      </c>
      <c r="L65" s="913"/>
      <c r="M65" s="913"/>
      <c r="N65" s="913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08" t="s">
        <v>1626</v>
      </c>
      <c r="C66" s="1137"/>
      <c r="D66" s="907"/>
      <c r="E66" s="900"/>
      <c r="F66" s="900"/>
      <c r="G66" s="913"/>
      <c r="H66" s="900"/>
      <c r="I66" s="912"/>
      <c r="J66" s="912"/>
      <c r="K66" s="913"/>
      <c r="L66" s="911" t="s">
        <v>1621</v>
      </c>
      <c r="M66" s="913"/>
      <c r="N66" s="913"/>
      <c r="O66" s="913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08" t="s">
        <v>1627</v>
      </c>
      <c r="C67" s="1137"/>
      <c r="D67" s="899"/>
      <c r="E67" s="912"/>
      <c r="F67" s="912"/>
      <c r="G67" s="912"/>
      <c r="H67" s="912"/>
      <c r="I67" s="913"/>
      <c r="J67" s="913"/>
      <c r="K67" s="913"/>
      <c r="L67" s="913"/>
      <c r="M67" s="946" t="s">
        <v>1621</v>
      </c>
      <c r="N67" s="913"/>
      <c r="O67" s="913"/>
      <c r="P67" s="913"/>
      <c r="Q67" s="913"/>
      <c r="R67" s="900"/>
      <c r="S67" s="912"/>
      <c r="T67" s="912"/>
      <c r="U67" s="912"/>
      <c r="V67" s="912"/>
      <c r="W67" s="912"/>
      <c r="X67" s="912"/>
      <c r="Y67" s="912"/>
      <c r="Z67" s="912"/>
      <c r="AA67" s="912"/>
      <c r="AB67" s="912"/>
      <c r="AC67" s="912"/>
      <c r="AD67" s="912"/>
      <c r="AE67" s="912"/>
      <c r="AF67" s="912"/>
      <c r="AG67" s="912"/>
      <c r="AH67" s="912"/>
    </row>
    <row r="68" spans="1:34">
      <c r="A68" s="1136"/>
      <c r="B68" s="908" t="s">
        <v>1628</v>
      </c>
      <c r="C68" s="1137"/>
      <c r="D68" s="900"/>
      <c r="E68" s="900"/>
      <c r="F68" s="900"/>
      <c r="G68" s="900"/>
      <c r="H68" s="900"/>
      <c r="I68" s="913"/>
      <c r="J68" s="913"/>
      <c r="K68" s="913"/>
      <c r="L68" s="912"/>
      <c r="M68" s="913"/>
      <c r="N68" s="911" t="s">
        <v>1621</v>
      </c>
      <c r="O68" s="913"/>
      <c r="P68" s="913"/>
      <c r="Q68" s="913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</row>
    <row r="69" spans="1:34">
      <c r="A69" s="1136"/>
      <c r="B69" s="908" t="s">
        <v>1629</v>
      </c>
      <c r="C69" s="1137"/>
      <c r="D69" s="899"/>
      <c r="E69" s="912"/>
      <c r="F69" s="912"/>
      <c r="G69" s="912"/>
      <c r="H69" s="912"/>
      <c r="I69" s="912"/>
      <c r="J69" s="912"/>
      <c r="K69" s="913"/>
      <c r="L69" s="913"/>
      <c r="M69" s="912"/>
      <c r="N69" s="913"/>
      <c r="O69" s="913"/>
      <c r="P69" s="913"/>
      <c r="Q69" s="911" t="s">
        <v>1621</v>
      </c>
      <c r="R69" s="913"/>
      <c r="S69" s="900"/>
      <c r="T69" s="900"/>
      <c r="U69" s="900"/>
      <c r="V69" s="900"/>
      <c r="W69" s="912"/>
      <c r="X69" s="912"/>
      <c r="Y69" s="912"/>
      <c r="Z69" s="912"/>
      <c r="AA69" s="912"/>
      <c r="AB69" s="912"/>
      <c r="AC69" s="912"/>
      <c r="AD69" s="912"/>
      <c r="AE69" s="912"/>
      <c r="AF69" s="912"/>
      <c r="AG69" s="912"/>
      <c r="AH69" s="912"/>
    </row>
    <row r="70" spans="1:34">
      <c r="A70" s="1136"/>
      <c r="B70" s="908" t="s">
        <v>1630</v>
      </c>
      <c r="C70" s="1137"/>
      <c r="D70" s="899"/>
      <c r="E70" s="912"/>
      <c r="F70" s="912"/>
      <c r="G70" s="912"/>
      <c r="H70" s="912"/>
      <c r="I70" s="912"/>
      <c r="J70" s="912"/>
      <c r="K70" s="913"/>
      <c r="L70" s="900"/>
      <c r="M70" s="913"/>
      <c r="N70" s="900"/>
      <c r="O70" s="912"/>
      <c r="P70" s="913"/>
      <c r="Q70" s="912"/>
      <c r="R70" s="911" t="s">
        <v>1621</v>
      </c>
      <c r="S70" s="913"/>
      <c r="T70" s="913"/>
      <c r="U70" s="913"/>
      <c r="V70" s="912"/>
      <c r="W70" s="912"/>
      <c r="X70" s="912"/>
      <c r="Y70" s="912"/>
      <c r="Z70" s="912"/>
      <c r="AA70" s="912"/>
      <c r="AB70" s="912"/>
      <c r="AC70" s="912"/>
      <c r="AD70" s="912"/>
      <c r="AE70" s="912"/>
      <c r="AF70" s="912"/>
      <c r="AG70" s="912"/>
      <c r="AH70" s="912"/>
    </row>
    <row r="71" spans="1:34">
      <c r="A71" s="1136"/>
      <c r="B71" s="908" t="s">
        <v>1631</v>
      </c>
      <c r="C71" s="1137"/>
      <c r="D71" s="899"/>
      <c r="E71" s="912"/>
      <c r="F71" s="912"/>
      <c r="G71" s="912"/>
      <c r="H71" s="912"/>
      <c r="I71" s="912"/>
      <c r="J71" s="912"/>
      <c r="K71" s="912"/>
      <c r="L71" s="912"/>
      <c r="M71" s="900"/>
      <c r="N71" s="913"/>
      <c r="O71" s="900"/>
      <c r="P71" s="912"/>
      <c r="Q71" s="912"/>
      <c r="R71" s="913"/>
      <c r="S71" s="911" t="s">
        <v>1621</v>
      </c>
      <c r="T71" s="913"/>
      <c r="U71" s="913"/>
      <c r="V71" s="912"/>
      <c r="W71" s="912"/>
      <c r="X71" s="912"/>
      <c r="Y71" s="912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4">
      <c r="A72" s="1136"/>
      <c r="B72" s="908" t="s">
        <v>1632</v>
      </c>
      <c r="C72" s="1137"/>
      <c r="D72" s="900"/>
      <c r="E72" s="900"/>
      <c r="F72" s="900"/>
      <c r="G72" s="900"/>
      <c r="H72" s="900"/>
      <c r="I72" s="900"/>
      <c r="J72" s="900"/>
      <c r="K72" s="900"/>
      <c r="L72" s="900"/>
      <c r="M72" s="912"/>
      <c r="N72" s="912"/>
      <c r="O72" s="912"/>
      <c r="P72" s="913"/>
      <c r="Q72" s="913"/>
      <c r="R72" s="913"/>
      <c r="S72" s="913"/>
      <c r="T72" s="911" t="s">
        <v>1621</v>
      </c>
      <c r="U72" s="913"/>
      <c r="V72" s="900"/>
      <c r="W72" s="900"/>
      <c r="X72" s="900"/>
      <c r="Y72" s="900"/>
      <c r="Z72" s="900"/>
      <c r="AA72" s="900"/>
      <c r="AB72" s="900"/>
      <c r="AC72" s="900"/>
      <c r="AD72" s="900"/>
      <c r="AE72" s="900"/>
      <c r="AF72" s="900"/>
      <c r="AG72" s="900"/>
      <c r="AH72" s="900"/>
    </row>
    <row r="73" spans="1:34">
      <c r="A73" s="1136"/>
      <c r="B73" s="908" t="s">
        <v>1633</v>
      </c>
      <c r="C73" s="1137"/>
      <c r="D73" s="900"/>
      <c r="E73" s="900"/>
      <c r="F73" s="900"/>
      <c r="G73" s="900"/>
      <c r="H73" s="900"/>
      <c r="I73" s="900"/>
      <c r="J73" s="900"/>
      <c r="K73" s="900"/>
      <c r="L73" s="900"/>
      <c r="M73" s="912"/>
      <c r="N73" s="912"/>
      <c r="O73" s="912"/>
      <c r="P73" s="913"/>
      <c r="Q73" s="913"/>
      <c r="R73" s="913"/>
      <c r="S73" s="912"/>
      <c r="T73" s="913"/>
      <c r="U73" s="911" t="s">
        <v>1621</v>
      </c>
      <c r="V73" s="900"/>
      <c r="W73" s="900"/>
      <c r="X73" s="900"/>
      <c r="Y73" s="900"/>
      <c r="Z73" s="900"/>
      <c r="AA73" s="900"/>
      <c r="AB73" s="900"/>
      <c r="AC73" s="900"/>
      <c r="AD73" s="900"/>
      <c r="AE73" s="900"/>
      <c r="AF73" s="900"/>
      <c r="AG73" s="900"/>
      <c r="AH73" s="900"/>
    </row>
    <row r="74" spans="1:34">
      <c r="A74" s="1136"/>
      <c r="B74" s="908" t="s">
        <v>1644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3"/>
      <c r="Q74" s="913"/>
      <c r="R74" s="912"/>
      <c r="S74" s="913"/>
      <c r="T74" s="913"/>
      <c r="U74" s="913"/>
      <c r="V74" s="900"/>
      <c r="W74" s="900"/>
      <c r="X74" s="911" t="s">
        <v>1621</v>
      </c>
      <c r="Y74" s="913"/>
      <c r="Z74" s="900"/>
      <c r="AA74" s="900"/>
      <c r="AB74" s="900"/>
      <c r="AC74" s="900"/>
      <c r="AD74" s="900"/>
      <c r="AE74" s="900"/>
      <c r="AF74" s="900"/>
      <c r="AG74" s="900"/>
      <c r="AH74" s="900"/>
    </row>
    <row r="75" spans="1:34">
      <c r="A75" s="1136"/>
      <c r="B75" s="908" t="s">
        <v>1645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13"/>
      <c r="Q75" s="913"/>
      <c r="R75" s="912"/>
      <c r="S75" s="913"/>
      <c r="T75" s="913"/>
      <c r="U75" s="913"/>
      <c r="V75" s="900"/>
      <c r="W75" s="900"/>
      <c r="X75" s="912"/>
      <c r="Y75" s="911" t="s">
        <v>1621</v>
      </c>
      <c r="Z75" s="913"/>
      <c r="AA75" s="900"/>
      <c r="AB75" s="900"/>
      <c r="AC75" s="900"/>
      <c r="AD75" s="900"/>
      <c r="AE75" s="900"/>
      <c r="AF75" s="900"/>
      <c r="AG75" s="900"/>
      <c r="AH75" s="900"/>
    </row>
    <row r="76" spans="1:34">
      <c r="A76" s="1136"/>
      <c r="B76" s="908" t="s">
        <v>1646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12"/>
      <c r="N76" s="912"/>
      <c r="O76" s="912"/>
      <c r="P76" s="913"/>
      <c r="Q76" s="913"/>
      <c r="R76" s="912"/>
      <c r="S76" s="913"/>
      <c r="T76" s="913"/>
      <c r="U76" s="913"/>
      <c r="V76" s="900"/>
      <c r="W76" s="900"/>
      <c r="X76" s="912"/>
      <c r="Y76" s="913"/>
      <c r="Z76" s="911" t="s">
        <v>1621</v>
      </c>
      <c r="AA76" s="900"/>
      <c r="AB76" s="900"/>
      <c r="AC76" s="900"/>
      <c r="AD76" s="900"/>
      <c r="AE76" s="900"/>
      <c r="AF76" s="900"/>
      <c r="AG76" s="900"/>
      <c r="AH76" s="900"/>
    </row>
    <row r="77" spans="1:34">
      <c r="A77" s="1136"/>
      <c r="B77" s="908" t="s">
        <v>1647</v>
      </c>
      <c r="C77" s="1138"/>
      <c r="D77" s="899"/>
      <c r="E77" s="912"/>
      <c r="F77" s="912"/>
      <c r="G77" s="912"/>
      <c r="H77" s="912"/>
      <c r="I77" s="912"/>
      <c r="J77" s="912"/>
      <c r="K77" s="912"/>
      <c r="L77" s="912"/>
      <c r="M77" s="912"/>
      <c r="N77" s="912"/>
      <c r="O77" s="912"/>
      <c r="P77" s="913"/>
      <c r="Q77" s="912"/>
      <c r="R77" s="913"/>
      <c r="S77" s="913"/>
      <c r="T77" s="913"/>
      <c r="U77" s="913"/>
      <c r="V77" s="913"/>
      <c r="W77" s="913"/>
      <c r="X77" s="912"/>
      <c r="Y77" s="913"/>
      <c r="Z77" s="913"/>
      <c r="AA77" s="911" t="s">
        <v>1621</v>
      </c>
      <c r="AB77" s="912"/>
      <c r="AC77" s="912"/>
      <c r="AD77" s="912"/>
      <c r="AE77" s="912"/>
      <c r="AF77" s="912"/>
      <c r="AG77" s="912"/>
      <c r="AH77" s="912"/>
    </row>
    <row r="78" spans="1:34">
      <c r="B78" s="247" t="s">
        <v>1664</v>
      </c>
      <c r="C78" s="896"/>
    </row>
    <row r="79" spans="1:34">
      <c r="B79" s="247"/>
      <c r="C79" s="896"/>
    </row>
    <row r="80" spans="1:34">
      <c r="B80" s="247"/>
      <c r="C80" s="896"/>
    </row>
    <row r="81" spans="2:3">
      <c r="B81" s="247"/>
      <c r="C81" s="896"/>
    </row>
    <row r="82" spans="2:3">
      <c r="B82" s="247"/>
      <c r="C82" s="896"/>
    </row>
    <row r="83" spans="2:3">
      <c r="B83" s="247"/>
      <c r="C83" s="896"/>
    </row>
    <row r="84" spans="2:3">
      <c r="B84" s="247"/>
      <c r="C84" s="896"/>
    </row>
    <row r="85" spans="2:3">
      <c r="B85" s="247"/>
      <c r="C85" s="896"/>
    </row>
    <row r="86" spans="2:3">
      <c r="B86" s="247"/>
      <c r="C86" s="896"/>
    </row>
    <row r="87" spans="2:3">
      <c r="B87" s="247"/>
      <c r="C87" s="896"/>
    </row>
    <row r="88" spans="2:3">
      <c r="B88" s="247"/>
      <c r="C88" s="896"/>
    </row>
    <row r="89" spans="2:3">
      <c r="B89" s="247"/>
      <c r="C89" s="896"/>
    </row>
    <row r="90" spans="2:3">
      <c r="B90" s="247"/>
      <c r="C90" s="896"/>
    </row>
    <row r="91" spans="2:3">
      <c r="B91" s="247"/>
      <c r="C91" s="896"/>
    </row>
    <row r="92" spans="2:3">
      <c r="B92" s="247"/>
      <c r="C92" s="896"/>
    </row>
    <row r="93" spans="2:3">
      <c r="B93" s="247"/>
      <c r="C93" s="896"/>
    </row>
    <row r="94" spans="2:3">
      <c r="B94" s="247"/>
      <c r="C94" s="896"/>
    </row>
    <row r="95" spans="2:3">
      <c r="B95" s="247"/>
      <c r="C95" s="896"/>
    </row>
    <row r="96" spans="2:3">
      <c r="B96" s="247"/>
      <c r="C96" s="896"/>
    </row>
    <row r="97" spans="1:34">
      <c r="B97" s="247"/>
      <c r="C97" s="896"/>
    </row>
    <row r="98" spans="1:34">
      <c r="B98" s="247"/>
      <c r="C98" s="896"/>
    </row>
    <row r="99" spans="1:34">
      <c r="B99" s="247"/>
      <c r="C99" s="896"/>
    </row>
    <row r="100" spans="1:34">
      <c r="B100" s="247"/>
      <c r="C100" s="896"/>
    </row>
    <row r="101" spans="1:34">
      <c r="B101" s="247"/>
      <c r="C101" s="896"/>
    </row>
    <row r="102" spans="1:34" ht="15.75">
      <c r="A102" s="1117" t="s">
        <v>3</v>
      </c>
      <c r="B102" s="1117"/>
      <c r="C102" s="1117"/>
      <c r="D102" s="1117"/>
      <c r="E102" s="1117"/>
      <c r="F102" s="1117"/>
      <c r="G102" s="1117"/>
      <c r="H102" s="1117"/>
      <c r="I102" s="1117"/>
      <c r="J102" s="1117"/>
      <c r="K102" s="1117"/>
      <c r="L102" s="1117"/>
      <c r="M102" s="1117"/>
      <c r="N102" s="1117"/>
      <c r="O102" s="1117"/>
      <c r="P102" s="1117"/>
      <c r="Q102" s="1117"/>
      <c r="R102" s="1117"/>
      <c r="S102" s="1117"/>
      <c r="T102" s="1117"/>
      <c r="U102" s="1117"/>
      <c r="V102" s="1117"/>
      <c r="W102" s="1117"/>
      <c r="X102" s="1117"/>
      <c r="Y102" s="1117"/>
      <c r="Z102" s="1117"/>
      <c r="AA102" s="1117"/>
      <c r="AB102" s="1117"/>
      <c r="AC102" s="1117"/>
      <c r="AD102" s="1117"/>
      <c r="AE102" s="1117"/>
      <c r="AF102" s="1117"/>
      <c r="AG102" s="1117"/>
      <c r="AH102" s="1117"/>
    </row>
    <row r="103" spans="1:34" ht="15.75">
      <c r="A103" s="1117" t="s">
        <v>1586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  <c r="O103" s="1117"/>
      <c r="P103" s="1117"/>
      <c r="Q103" s="1117"/>
      <c r="R103" s="1117"/>
      <c r="S103" s="1117"/>
      <c r="T103" s="1117"/>
      <c r="U103" s="1117"/>
      <c r="V103" s="1117"/>
      <c r="W103" s="1117"/>
      <c r="X103" s="1117"/>
      <c r="Y103" s="1117"/>
      <c r="Z103" s="1117"/>
      <c r="AA103" s="1117"/>
      <c r="AB103" s="1117"/>
      <c r="AC103" s="1117"/>
      <c r="AD103" s="1117"/>
      <c r="AE103" s="1117"/>
      <c r="AF103" s="1117"/>
      <c r="AG103" s="1117"/>
      <c r="AH103" s="1117"/>
    </row>
    <row r="104" spans="1:34" ht="18">
      <c r="A104" s="1118" t="s">
        <v>1666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4" ht="18">
      <c r="A105" s="1118" t="s">
        <v>1587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4" ht="18">
      <c r="A106" s="1118" t="s">
        <v>1667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5.75">
      <c r="A107" s="915" t="s">
        <v>1608</v>
      </c>
      <c r="B107" s="1000"/>
      <c r="C107" s="1000"/>
      <c r="D107" s="1000"/>
      <c r="E107" s="1000"/>
      <c r="F107" s="1000"/>
      <c r="G107" s="1000"/>
      <c r="H107" s="1000"/>
      <c r="I107" s="1000"/>
      <c r="J107" s="1000"/>
      <c r="K107" s="1000"/>
      <c r="L107" s="1000"/>
      <c r="M107" s="1000"/>
      <c r="N107" s="1000"/>
      <c r="O107" s="1000"/>
      <c r="P107" s="1000"/>
      <c r="Q107" s="1000"/>
      <c r="R107" s="1000"/>
      <c r="S107" s="1000"/>
      <c r="T107" s="1000"/>
      <c r="U107" s="1000"/>
      <c r="V107" s="1000"/>
      <c r="W107" s="1000"/>
      <c r="X107" s="1000"/>
      <c r="Y107" s="1000"/>
      <c r="Z107" s="1000"/>
      <c r="AA107" s="1000"/>
      <c r="AB107" s="1000"/>
      <c r="AC107" s="1000"/>
      <c r="AD107" s="1000"/>
      <c r="AE107" s="1000"/>
      <c r="AF107" s="1000"/>
      <c r="AG107" s="1000"/>
      <c r="AH107" s="1000"/>
    </row>
    <row r="108" spans="1:34">
      <c r="A108" s="902" t="s">
        <v>1680</v>
      </c>
    </row>
    <row r="109" spans="1:34">
      <c r="A109" s="1119" t="s">
        <v>129</v>
      </c>
      <c r="B109" s="1120" t="s">
        <v>1610</v>
      </c>
      <c r="C109" s="1111" t="s">
        <v>1618</v>
      </c>
      <c r="D109" s="1121" t="s">
        <v>1619</v>
      </c>
      <c r="E109" s="1122"/>
      <c r="F109" s="1122"/>
      <c r="G109" s="1122"/>
      <c r="H109" s="1122"/>
      <c r="I109" s="1122"/>
      <c r="J109" s="1122"/>
      <c r="K109" s="1122"/>
      <c r="L109" s="1122"/>
      <c r="M109" s="1122"/>
      <c r="N109" s="1122"/>
      <c r="O109" s="1122"/>
      <c r="P109" s="1122"/>
      <c r="Q109" s="1122"/>
      <c r="R109" s="1122"/>
      <c r="S109" s="1122"/>
      <c r="T109" s="1122"/>
      <c r="U109" s="1122"/>
      <c r="V109" s="1122"/>
      <c r="W109" s="1122"/>
      <c r="X109" s="1122"/>
      <c r="Y109" s="1122"/>
      <c r="Z109" s="1122"/>
      <c r="AA109" s="1122"/>
      <c r="AB109" s="1122"/>
      <c r="AC109" s="1122"/>
      <c r="AD109" s="1122"/>
      <c r="AE109" s="1122"/>
      <c r="AF109" s="1122"/>
      <c r="AG109" s="1122"/>
      <c r="AH109" s="1123"/>
    </row>
    <row r="110" spans="1:34">
      <c r="A110" s="1119"/>
      <c r="B110" s="1120"/>
      <c r="C110" s="1112"/>
      <c r="D110" s="954" t="s">
        <v>1612</v>
      </c>
      <c r="E110" s="894" t="s">
        <v>1613</v>
      </c>
      <c r="F110" s="894" t="s">
        <v>1614</v>
      </c>
      <c r="G110" s="894" t="s">
        <v>1615</v>
      </c>
      <c r="H110" s="954" t="s">
        <v>1616</v>
      </c>
      <c r="I110" s="954" t="s">
        <v>1617</v>
      </c>
      <c r="J110" s="894" t="s">
        <v>1611</v>
      </c>
      <c r="K110" s="894" t="s">
        <v>1612</v>
      </c>
      <c r="L110" s="894" t="s">
        <v>1613</v>
      </c>
      <c r="M110" s="894" t="s">
        <v>1614</v>
      </c>
      <c r="N110" s="894" t="s">
        <v>1615</v>
      </c>
      <c r="O110" s="954" t="s">
        <v>1616</v>
      </c>
      <c r="P110" s="954" t="s">
        <v>1617</v>
      </c>
      <c r="Q110" s="894" t="s">
        <v>1611</v>
      </c>
      <c r="R110" s="894" t="s">
        <v>1612</v>
      </c>
      <c r="S110" s="894" t="s">
        <v>1613</v>
      </c>
      <c r="T110" s="894" t="s">
        <v>1614</v>
      </c>
      <c r="U110" s="894" t="s">
        <v>1615</v>
      </c>
      <c r="V110" s="954" t="s">
        <v>1616</v>
      </c>
      <c r="W110" s="954" t="s">
        <v>1617</v>
      </c>
      <c r="X110" s="894" t="s">
        <v>1611</v>
      </c>
      <c r="Y110" s="894" t="s">
        <v>1612</v>
      </c>
      <c r="Z110" s="894" t="s">
        <v>1613</v>
      </c>
      <c r="AA110" s="894" t="s">
        <v>1614</v>
      </c>
      <c r="AB110" s="894" t="s">
        <v>1615</v>
      </c>
      <c r="AC110" s="954" t="s">
        <v>1616</v>
      </c>
      <c r="AD110" s="954" t="s">
        <v>1617</v>
      </c>
      <c r="AE110" s="894" t="s">
        <v>1611</v>
      </c>
      <c r="AF110" s="894" t="s">
        <v>1612</v>
      </c>
      <c r="AG110" s="894" t="s">
        <v>1613</v>
      </c>
      <c r="AH110" s="894" t="s">
        <v>1614</v>
      </c>
    </row>
    <row r="111" spans="1:34">
      <c r="A111" s="1119"/>
      <c r="B111" s="1120"/>
      <c r="C111" s="1113"/>
      <c r="D111" s="954">
        <v>1</v>
      </c>
      <c r="E111" s="894">
        <v>2</v>
      </c>
      <c r="F111" s="894">
        <v>3</v>
      </c>
      <c r="G111" s="894">
        <v>4</v>
      </c>
      <c r="H111" s="954">
        <v>5</v>
      </c>
      <c r="I111" s="954">
        <v>6</v>
      </c>
      <c r="J111" s="894">
        <v>7</v>
      </c>
      <c r="K111" s="894">
        <v>8</v>
      </c>
      <c r="L111" s="894">
        <v>9</v>
      </c>
      <c r="M111" s="894">
        <v>10</v>
      </c>
      <c r="N111" s="894">
        <v>11</v>
      </c>
      <c r="O111" s="954">
        <v>12</v>
      </c>
      <c r="P111" s="954">
        <v>13</v>
      </c>
      <c r="Q111" s="894">
        <v>14</v>
      </c>
      <c r="R111" s="894">
        <v>15</v>
      </c>
      <c r="S111" s="894">
        <v>16</v>
      </c>
      <c r="T111" s="894">
        <v>17</v>
      </c>
      <c r="U111" s="894">
        <v>18</v>
      </c>
      <c r="V111" s="954">
        <v>19</v>
      </c>
      <c r="W111" s="954">
        <v>20</v>
      </c>
      <c r="X111" s="894">
        <v>21</v>
      </c>
      <c r="Y111" s="894">
        <v>22</v>
      </c>
      <c r="Z111" s="894">
        <v>23</v>
      </c>
      <c r="AA111" s="894">
        <v>24</v>
      </c>
      <c r="AB111" s="894">
        <v>25</v>
      </c>
      <c r="AC111" s="954">
        <v>26</v>
      </c>
      <c r="AD111" s="954">
        <v>27</v>
      </c>
      <c r="AE111" s="894">
        <v>28</v>
      </c>
      <c r="AF111" s="894">
        <v>29</v>
      </c>
      <c r="AG111" s="894">
        <v>30</v>
      </c>
      <c r="AH111" s="894">
        <v>31</v>
      </c>
    </row>
    <row r="112" spans="1:34">
      <c r="A112" s="1124">
        <v>27</v>
      </c>
      <c r="B112" s="908" t="s">
        <v>1609</v>
      </c>
      <c r="C112" s="1125">
        <v>42856</v>
      </c>
      <c r="D112" s="907"/>
      <c r="E112" s="911" t="s">
        <v>1621</v>
      </c>
      <c r="F112" s="913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900"/>
      <c r="AF112" s="900"/>
      <c r="AG112" s="900"/>
      <c r="AH112" s="900"/>
    </row>
    <row r="113" spans="1:34">
      <c r="A113" s="1124"/>
      <c r="B113" s="908" t="s">
        <v>1622</v>
      </c>
      <c r="C113" s="1126"/>
      <c r="D113" s="899"/>
      <c r="E113" s="912"/>
      <c r="F113" s="911" t="s">
        <v>1621</v>
      </c>
      <c r="G113" s="913"/>
      <c r="H113" s="913"/>
      <c r="I113" s="913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900"/>
      <c r="AF113" s="900"/>
      <c r="AG113" s="900"/>
      <c r="AH113" s="900"/>
    </row>
    <row r="114" spans="1:34">
      <c r="A114" s="1124"/>
      <c r="B114" s="908" t="s">
        <v>1623</v>
      </c>
      <c r="C114" s="1126"/>
      <c r="D114" s="899"/>
      <c r="E114" s="912"/>
      <c r="F114" s="913"/>
      <c r="G114" s="911" t="s">
        <v>1621</v>
      </c>
      <c r="H114" s="913"/>
      <c r="I114" s="913"/>
      <c r="J114" s="913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</row>
    <row r="115" spans="1:34">
      <c r="A115" s="1124"/>
      <c r="B115" s="908" t="s">
        <v>1624</v>
      </c>
      <c r="C115" s="1126"/>
      <c r="D115" s="907"/>
      <c r="E115" s="913"/>
      <c r="F115" s="913"/>
      <c r="G115" s="913"/>
      <c r="H115" s="913"/>
      <c r="I115" s="913"/>
      <c r="J115" s="911" t="s">
        <v>1621</v>
      </c>
      <c r="K115" s="913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</row>
    <row r="116" spans="1:34">
      <c r="A116" s="1124"/>
      <c r="B116" s="908" t="s">
        <v>1625</v>
      </c>
      <c r="C116" s="1126"/>
      <c r="D116" s="907"/>
      <c r="E116" s="900"/>
      <c r="F116" s="912"/>
      <c r="G116" s="913"/>
      <c r="H116" s="913"/>
      <c r="I116" s="912"/>
      <c r="J116" s="912"/>
      <c r="K116" s="911" t="s">
        <v>1621</v>
      </c>
      <c r="L116" s="913"/>
      <c r="M116" s="913"/>
      <c r="N116" s="913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</row>
    <row r="117" spans="1:34">
      <c r="A117" s="1124"/>
      <c r="B117" s="908" t="s">
        <v>1626</v>
      </c>
      <c r="C117" s="1126"/>
      <c r="D117" s="907"/>
      <c r="E117" s="900"/>
      <c r="F117" s="900"/>
      <c r="G117" s="913"/>
      <c r="H117" s="900"/>
      <c r="I117" s="912"/>
      <c r="J117" s="912"/>
      <c r="K117" s="913"/>
      <c r="L117" s="911" t="s">
        <v>1621</v>
      </c>
      <c r="M117" s="913"/>
      <c r="N117" s="913"/>
      <c r="O117" s="913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4">
      <c r="A118" s="1124"/>
      <c r="B118" s="908" t="s">
        <v>1627</v>
      </c>
      <c r="C118" s="1126"/>
      <c r="D118" s="899"/>
      <c r="E118" s="912"/>
      <c r="F118" s="912"/>
      <c r="G118" s="912"/>
      <c r="H118" s="912"/>
      <c r="I118" s="913"/>
      <c r="J118" s="913"/>
      <c r="K118" s="913"/>
      <c r="L118" s="913"/>
      <c r="M118" s="911" t="s">
        <v>1621</v>
      </c>
      <c r="N118" s="913"/>
      <c r="O118" s="913"/>
      <c r="P118" s="913"/>
      <c r="Q118" s="913"/>
      <c r="R118" s="900"/>
      <c r="S118" s="912"/>
      <c r="T118" s="912"/>
      <c r="U118" s="912"/>
      <c r="V118" s="912"/>
      <c r="W118" s="912"/>
      <c r="X118" s="912"/>
      <c r="Y118" s="912"/>
      <c r="Z118" s="912"/>
      <c r="AA118" s="912"/>
      <c r="AB118" s="912"/>
      <c r="AC118" s="912"/>
      <c r="AD118" s="912"/>
      <c r="AE118" s="912"/>
      <c r="AF118" s="912"/>
      <c r="AG118" s="912"/>
      <c r="AH118" s="912"/>
    </row>
    <row r="119" spans="1:34">
      <c r="A119" s="1124"/>
      <c r="B119" s="908" t="s">
        <v>1628</v>
      </c>
      <c r="C119" s="1126"/>
      <c r="D119" s="900"/>
      <c r="E119" s="900"/>
      <c r="F119" s="900"/>
      <c r="G119" s="900"/>
      <c r="H119" s="900"/>
      <c r="I119" s="913"/>
      <c r="J119" s="913"/>
      <c r="K119" s="913"/>
      <c r="L119" s="912"/>
      <c r="M119" s="913"/>
      <c r="N119" s="911" t="s">
        <v>1621</v>
      </c>
      <c r="O119" s="913"/>
      <c r="P119" s="913"/>
      <c r="Q119" s="913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900"/>
      <c r="AF119" s="900"/>
      <c r="AG119" s="900"/>
      <c r="AH119" s="900"/>
    </row>
    <row r="120" spans="1:34">
      <c r="A120" s="1124"/>
      <c r="B120" s="908" t="s">
        <v>1629</v>
      </c>
      <c r="C120" s="1126"/>
      <c r="D120" s="899"/>
      <c r="E120" s="912"/>
      <c r="F120" s="912"/>
      <c r="G120" s="912"/>
      <c r="H120" s="912"/>
      <c r="I120" s="912"/>
      <c r="J120" s="912"/>
      <c r="K120" s="913"/>
      <c r="L120" s="913"/>
      <c r="M120" s="912"/>
      <c r="N120" s="913"/>
      <c r="O120" s="913"/>
      <c r="P120" s="913"/>
      <c r="Q120" s="911" t="s">
        <v>1621</v>
      </c>
      <c r="R120" s="913"/>
      <c r="S120" s="900"/>
      <c r="T120" s="900"/>
      <c r="U120" s="900"/>
      <c r="V120" s="900"/>
      <c r="W120" s="912"/>
      <c r="X120" s="912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4">
      <c r="A121" s="1124"/>
      <c r="B121" s="908" t="s">
        <v>1630</v>
      </c>
      <c r="C121" s="1126"/>
      <c r="D121" s="899"/>
      <c r="E121" s="912"/>
      <c r="F121" s="912"/>
      <c r="G121" s="912"/>
      <c r="H121" s="912"/>
      <c r="I121" s="912"/>
      <c r="J121" s="912"/>
      <c r="K121" s="913"/>
      <c r="L121" s="900"/>
      <c r="M121" s="913"/>
      <c r="N121" s="900"/>
      <c r="O121" s="912"/>
      <c r="P121" s="913"/>
      <c r="Q121" s="912"/>
      <c r="R121" s="911" t="s">
        <v>1621</v>
      </c>
      <c r="S121" s="913"/>
      <c r="T121" s="913"/>
      <c r="U121" s="913"/>
      <c r="V121" s="912"/>
      <c r="W121" s="912"/>
      <c r="X121" s="912"/>
      <c r="Y121" s="912"/>
      <c r="Z121" s="912"/>
      <c r="AA121" s="912"/>
      <c r="AB121" s="912"/>
      <c r="AC121" s="912"/>
      <c r="AD121" s="912"/>
      <c r="AE121" s="912"/>
      <c r="AF121" s="912"/>
      <c r="AG121" s="912"/>
      <c r="AH121" s="912"/>
    </row>
    <row r="122" spans="1:34">
      <c r="B122" s="247" t="s">
        <v>1664</v>
      </c>
      <c r="C122" s="896"/>
    </row>
    <row r="153" spans="1:34" ht="15.75">
      <c r="A153" s="1117" t="s">
        <v>3</v>
      </c>
      <c r="B153" s="1117"/>
      <c r="C153" s="1117"/>
      <c r="D153" s="1117"/>
      <c r="E153" s="1117"/>
      <c r="F153" s="1117"/>
      <c r="G153" s="1117"/>
      <c r="H153" s="1117"/>
      <c r="I153" s="1117"/>
      <c r="J153" s="1117"/>
      <c r="K153" s="1117"/>
      <c r="L153" s="1117"/>
      <c r="M153" s="1117"/>
      <c r="N153" s="1117"/>
      <c r="O153" s="1117"/>
      <c r="P153" s="1117"/>
      <c r="Q153" s="1117"/>
      <c r="R153" s="1117"/>
      <c r="S153" s="1117"/>
      <c r="T153" s="1117"/>
      <c r="U153" s="1117"/>
      <c r="V153" s="1117"/>
      <c r="W153" s="1117"/>
      <c r="X153" s="1117"/>
      <c r="Y153" s="1117"/>
      <c r="Z153" s="1117"/>
      <c r="AA153" s="1117"/>
      <c r="AB153" s="1117"/>
      <c r="AC153" s="1117"/>
      <c r="AD153" s="1117"/>
      <c r="AE153" s="1117"/>
      <c r="AF153" s="1117"/>
      <c r="AG153" s="1117"/>
      <c r="AH153" s="1117"/>
    </row>
    <row r="154" spans="1:34" ht="15.75">
      <c r="A154" s="1117" t="s">
        <v>1586</v>
      </c>
      <c r="B154" s="1117"/>
      <c r="C154" s="1117"/>
      <c r="D154" s="1117"/>
      <c r="E154" s="1117"/>
      <c r="F154" s="1117"/>
      <c r="G154" s="1117"/>
      <c r="H154" s="1117"/>
      <c r="I154" s="1117"/>
      <c r="J154" s="1117"/>
      <c r="K154" s="1117"/>
      <c r="L154" s="1117"/>
      <c r="M154" s="1117"/>
      <c r="N154" s="1117"/>
      <c r="O154" s="1117"/>
      <c r="P154" s="1117"/>
      <c r="Q154" s="1117"/>
      <c r="R154" s="1117"/>
      <c r="S154" s="1117"/>
      <c r="T154" s="1117"/>
      <c r="U154" s="1117"/>
      <c r="V154" s="1117"/>
      <c r="W154" s="1117"/>
      <c r="X154" s="1117"/>
      <c r="Y154" s="1117"/>
      <c r="Z154" s="1117"/>
      <c r="AA154" s="1117"/>
      <c r="AB154" s="1117"/>
      <c r="AC154" s="1117"/>
      <c r="AD154" s="1117"/>
      <c r="AE154" s="1117"/>
      <c r="AF154" s="1117"/>
      <c r="AG154" s="1117"/>
      <c r="AH154" s="1117"/>
    </row>
    <row r="155" spans="1:34" ht="18">
      <c r="A155" s="1118" t="s">
        <v>1666</v>
      </c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18"/>
      <c r="O155" s="1118"/>
      <c r="P155" s="1118"/>
      <c r="Q155" s="1118"/>
      <c r="R155" s="1118"/>
      <c r="S155" s="1118"/>
      <c r="T155" s="1118"/>
      <c r="U155" s="1118"/>
      <c r="V155" s="1118"/>
      <c r="W155" s="1118"/>
      <c r="X155" s="1118"/>
      <c r="Y155" s="1118"/>
      <c r="Z155" s="1118"/>
      <c r="AA155" s="1118"/>
      <c r="AB155" s="1118"/>
      <c r="AC155" s="1118"/>
      <c r="AD155" s="1118"/>
      <c r="AE155" s="1118"/>
      <c r="AF155" s="1118"/>
      <c r="AG155" s="1118"/>
      <c r="AH155" s="1118"/>
    </row>
    <row r="156" spans="1:34" ht="18">
      <c r="A156" s="1118" t="s">
        <v>1587</v>
      </c>
      <c r="B156" s="1118"/>
      <c r="C156" s="1118"/>
      <c r="D156" s="1118"/>
      <c r="E156" s="1118"/>
      <c r="F156" s="1118"/>
      <c r="G156" s="1118"/>
      <c r="H156" s="1118"/>
      <c r="I156" s="1118"/>
      <c r="J156" s="1118"/>
      <c r="K156" s="1118"/>
      <c r="L156" s="1118"/>
      <c r="M156" s="1118"/>
      <c r="N156" s="1118"/>
      <c r="O156" s="1118"/>
      <c r="P156" s="1118"/>
      <c r="Q156" s="1118"/>
      <c r="R156" s="1118"/>
      <c r="S156" s="1118"/>
      <c r="T156" s="1118"/>
      <c r="U156" s="1118"/>
      <c r="V156" s="1118"/>
      <c r="W156" s="1118"/>
      <c r="X156" s="1118"/>
      <c r="Y156" s="1118"/>
      <c r="Z156" s="1118"/>
      <c r="AA156" s="1118"/>
      <c r="AB156" s="1118"/>
      <c r="AC156" s="1118"/>
      <c r="AD156" s="1118"/>
      <c r="AE156" s="1118"/>
      <c r="AF156" s="1118"/>
      <c r="AG156" s="1118"/>
      <c r="AH156" s="1118"/>
    </row>
    <row r="157" spans="1:34" ht="18">
      <c r="A157" s="1118" t="s">
        <v>1667</v>
      </c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8"/>
      <c r="L157" s="1118"/>
      <c r="M157" s="1118"/>
      <c r="N157" s="1118"/>
      <c r="O157" s="1118"/>
      <c r="P157" s="1118"/>
      <c r="Q157" s="1118"/>
      <c r="R157" s="1118"/>
      <c r="S157" s="1118"/>
      <c r="T157" s="1118"/>
      <c r="U157" s="1118"/>
      <c r="V157" s="1118"/>
      <c r="W157" s="1118"/>
      <c r="X157" s="1118"/>
      <c r="Y157" s="1118"/>
      <c r="Z157" s="1118"/>
      <c r="AA157" s="1118"/>
      <c r="AB157" s="1118"/>
      <c r="AC157" s="1118"/>
      <c r="AD157" s="1118"/>
      <c r="AE157" s="1118"/>
      <c r="AF157" s="1118"/>
      <c r="AG157" s="1118"/>
      <c r="AH157" s="1118"/>
    </row>
    <row r="158" spans="1:34" ht="15.75">
      <c r="A158" s="915" t="s">
        <v>1608</v>
      </c>
      <c r="B158" s="1000"/>
      <c r="C158" s="1000"/>
      <c r="D158" s="1000"/>
      <c r="E158" s="1000"/>
      <c r="F158" s="1000"/>
      <c r="G158" s="1000"/>
      <c r="H158" s="1000"/>
      <c r="I158" s="1000"/>
      <c r="J158" s="1000"/>
      <c r="K158" s="1000"/>
      <c r="L158" s="1000"/>
      <c r="M158" s="1000"/>
      <c r="N158" s="1000"/>
      <c r="O158" s="1000"/>
      <c r="P158" s="1000"/>
      <c r="Q158" s="1000"/>
      <c r="R158" s="1000"/>
      <c r="S158" s="1000"/>
      <c r="T158" s="1000"/>
      <c r="U158" s="1000"/>
      <c r="V158" s="1000"/>
      <c r="W158" s="1000"/>
      <c r="X158" s="1000"/>
      <c r="Y158" s="1000"/>
      <c r="Z158" s="1000"/>
      <c r="AA158" s="1000"/>
      <c r="AB158" s="1000"/>
      <c r="AC158" s="1000"/>
      <c r="AD158" s="1000"/>
      <c r="AE158" s="1000"/>
      <c r="AF158" s="1000"/>
      <c r="AG158" s="1000"/>
      <c r="AH158" s="1000"/>
    </row>
    <row r="159" spans="1:34" ht="15.75">
      <c r="A159" s="902" t="s">
        <v>1681</v>
      </c>
      <c r="J159" s="1000"/>
      <c r="K159" s="1000"/>
      <c r="L159" s="1000"/>
      <c r="M159" s="1000"/>
      <c r="N159" s="1000"/>
      <c r="O159" s="1000"/>
      <c r="P159" s="1000"/>
      <c r="Q159" s="1000"/>
      <c r="R159" s="1000"/>
      <c r="S159" s="1000"/>
      <c r="T159" s="1000"/>
      <c r="U159" s="1000"/>
      <c r="V159" s="1000"/>
      <c r="W159" s="1000"/>
      <c r="X159" s="1000"/>
      <c r="Y159" s="1000"/>
      <c r="Z159" s="1000"/>
      <c r="AA159" s="1000"/>
      <c r="AB159" s="1000"/>
      <c r="AC159" s="1000"/>
      <c r="AD159" s="1000"/>
      <c r="AE159" s="1000"/>
      <c r="AF159" s="1000"/>
      <c r="AG159" s="1000"/>
      <c r="AH159" s="1000"/>
    </row>
    <row r="160" spans="1:34">
      <c r="A160" s="1119" t="s">
        <v>129</v>
      </c>
      <c r="B160" s="1120" t="s">
        <v>1610</v>
      </c>
      <c r="C160" s="1111" t="s">
        <v>1618</v>
      </c>
      <c r="D160" s="1121" t="s">
        <v>1619</v>
      </c>
      <c r="E160" s="1122"/>
      <c r="F160" s="1122"/>
      <c r="G160" s="1122"/>
      <c r="H160" s="1122"/>
      <c r="I160" s="1122"/>
      <c r="J160" s="1122"/>
      <c r="K160" s="1122"/>
      <c r="L160" s="1122"/>
      <c r="M160" s="1122"/>
      <c r="N160" s="1122"/>
      <c r="O160" s="1122"/>
      <c r="P160" s="1122"/>
      <c r="Q160" s="1122"/>
      <c r="R160" s="1122"/>
      <c r="S160" s="1122"/>
      <c r="T160" s="1122"/>
      <c r="U160" s="1122"/>
      <c r="V160" s="1122"/>
      <c r="W160" s="1122"/>
      <c r="X160" s="1122"/>
      <c r="Y160" s="1122"/>
      <c r="Z160" s="1122"/>
      <c r="AA160" s="1122"/>
      <c r="AB160" s="1122"/>
      <c r="AC160" s="1122"/>
      <c r="AD160" s="1122"/>
      <c r="AE160" s="1122"/>
      <c r="AF160" s="1122"/>
      <c r="AG160" s="1122"/>
      <c r="AH160" s="1123"/>
    </row>
    <row r="161" spans="1:34">
      <c r="A161" s="1119"/>
      <c r="B161" s="1120"/>
      <c r="C161" s="1112"/>
      <c r="D161" s="954" t="s">
        <v>1612</v>
      </c>
      <c r="E161" s="894" t="s">
        <v>1613</v>
      </c>
      <c r="F161" s="894" t="s">
        <v>1614</v>
      </c>
      <c r="G161" s="894" t="s">
        <v>1615</v>
      </c>
      <c r="H161" s="954" t="s">
        <v>1616</v>
      </c>
      <c r="I161" s="954" t="s">
        <v>1617</v>
      </c>
      <c r="J161" s="894" t="s">
        <v>1611</v>
      </c>
      <c r="K161" s="894" t="s">
        <v>1612</v>
      </c>
      <c r="L161" s="894" t="s">
        <v>1613</v>
      </c>
      <c r="M161" s="894" t="s">
        <v>1614</v>
      </c>
      <c r="N161" s="894" t="s">
        <v>1615</v>
      </c>
      <c r="O161" s="954" t="s">
        <v>1616</v>
      </c>
      <c r="P161" s="954" t="s">
        <v>1617</v>
      </c>
      <c r="Q161" s="894" t="s">
        <v>1611</v>
      </c>
      <c r="R161" s="894" t="s">
        <v>1612</v>
      </c>
      <c r="S161" s="894" t="s">
        <v>1613</v>
      </c>
      <c r="T161" s="894" t="s">
        <v>1614</v>
      </c>
      <c r="U161" s="894" t="s">
        <v>1615</v>
      </c>
      <c r="V161" s="954" t="s">
        <v>1616</v>
      </c>
      <c r="W161" s="954" t="s">
        <v>1617</v>
      </c>
      <c r="X161" s="894" t="s">
        <v>1611</v>
      </c>
      <c r="Y161" s="894" t="s">
        <v>1612</v>
      </c>
      <c r="Z161" s="894" t="s">
        <v>1613</v>
      </c>
      <c r="AA161" s="894" t="s">
        <v>1614</v>
      </c>
      <c r="AB161" s="894" t="s">
        <v>1615</v>
      </c>
      <c r="AC161" s="954" t="s">
        <v>1616</v>
      </c>
      <c r="AD161" s="954" t="s">
        <v>1617</v>
      </c>
      <c r="AE161" s="894" t="s">
        <v>1611</v>
      </c>
      <c r="AF161" s="894" t="s">
        <v>1612</v>
      </c>
      <c r="AG161" s="894" t="s">
        <v>1613</v>
      </c>
      <c r="AH161" s="894" t="s">
        <v>1614</v>
      </c>
    </row>
    <row r="162" spans="1:34">
      <c r="A162" s="1119"/>
      <c r="B162" s="1120"/>
      <c r="C162" s="1113"/>
      <c r="D162" s="954">
        <v>1</v>
      </c>
      <c r="E162" s="894">
        <v>2</v>
      </c>
      <c r="F162" s="894">
        <v>3</v>
      </c>
      <c r="G162" s="894">
        <v>4</v>
      </c>
      <c r="H162" s="954">
        <v>5</v>
      </c>
      <c r="I162" s="954">
        <v>6</v>
      </c>
      <c r="J162" s="894">
        <v>7</v>
      </c>
      <c r="K162" s="894">
        <v>8</v>
      </c>
      <c r="L162" s="894">
        <v>9</v>
      </c>
      <c r="M162" s="894">
        <v>10</v>
      </c>
      <c r="N162" s="894">
        <v>11</v>
      </c>
      <c r="O162" s="954">
        <v>12</v>
      </c>
      <c r="P162" s="954">
        <v>13</v>
      </c>
      <c r="Q162" s="894">
        <v>14</v>
      </c>
      <c r="R162" s="894">
        <v>15</v>
      </c>
      <c r="S162" s="894">
        <v>16</v>
      </c>
      <c r="T162" s="894">
        <v>17</v>
      </c>
      <c r="U162" s="894">
        <v>18</v>
      </c>
      <c r="V162" s="954">
        <v>19</v>
      </c>
      <c r="W162" s="954">
        <v>20</v>
      </c>
      <c r="X162" s="894">
        <v>21</v>
      </c>
      <c r="Y162" s="894">
        <v>22</v>
      </c>
      <c r="Z162" s="894">
        <v>23</v>
      </c>
      <c r="AA162" s="894">
        <v>24</v>
      </c>
      <c r="AB162" s="894">
        <v>25</v>
      </c>
      <c r="AC162" s="954">
        <v>26</v>
      </c>
      <c r="AD162" s="954">
        <v>27</v>
      </c>
      <c r="AE162" s="894">
        <v>28</v>
      </c>
      <c r="AF162" s="894">
        <v>29</v>
      </c>
      <c r="AG162" s="894">
        <v>30</v>
      </c>
      <c r="AH162" s="894">
        <v>31</v>
      </c>
    </row>
    <row r="163" spans="1:34">
      <c r="A163" s="1124">
        <v>27</v>
      </c>
      <c r="B163" s="908" t="s">
        <v>1609</v>
      </c>
      <c r="C163" s="1125">
        <v>42856</v>
      </c>
      <c r="D163" s="907"/>
      <c r="E163" s="911" t="s">
        <v>1621</v>
      </c>
      <c r="F163" s="913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900"/>
      <c r="AF163" s="900"/>
      <c r="AG163" s="900"/>
      <c r="AH163" s="900"/>
    </row>
    <row r="164" spans="1:34">
      <c r="A164" s="1124"/>
      <c r="B164" s="908" t="s">
        <v>1622</v>
      </c>
      <c r="C164" s="1126"/>
      <c r="D164" s="899"/>
      <c r="E164" s="912"/>
      <c r="F164" s="911" t="s">
        <v>1621</v>
      </c>
      <c r="G164" s="913"/>
      <c r="H164" s="913"/>
      <c r="I164" s="913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900"/>
      <c r="AF164" s="900"/>
      <c r="AG164" s="900"/>
      <c r="AH164" s="900"/>
    </row>
    <row r="165" spans="1:34">
      <c r="A165" s="1124"/>
      <c r="B165" s="908" t="s">
        <v>1623</v>
      </c>
      <c r="C165" s="1126"/>
      <c r="D165" s="899"/>
      <c r="E165" s="912"/>
      <c r="F165" s="913"/>
      <c r="G165" s="911" t="s">
        <v>1621</v>
      </c>
      <c r="H165" s="913"/>
      <c r="I165" s="913"/>
      <c r="J165" s="913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900"/>
      <c r="AF165" s="900"/>
      <c r="AG165" s="900"/>
      <c r="AH165" s="900"/>
    </row>
    <row r="166" spans="1:34">
      <c r="A166" s="1124"/>
      <c r="B166" s="908" t="s">
        <v>1624</v>
      </c>
      <c r="C166" s="1126"/>
      <c r="D166" s="907"/>
      <c r="E166" s="913"/>
      <c r="F166" s="913"/>
      <c r="G166" s="913"/>
      <c r="H166" s="913"/>
      <c r="I166" s="913"/>
      <c r="J166" s="911" t="s">
        <v>1621</v>
      </c>
      <c r="K166" s="913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24"/>
      <c r="B167" s="908" t="s">
        <v>1625</v>
      </c>
      <c r="C167" s="1126"/>
      <c r="D167" s="907"/>
      <c r="E167" s="900"/>
      <c r="F167" s="912"/>
      <c r="G167" s="913"/>
      <c r="H167" s="913"/>
      <c r="I167" s="912"/>
      <c r="J167" s="912"/>
      <c r="K167" s="911" t="s">
        <v>1621</v>
      </c>
      <c r="L167" s="913"/>
      <c r="M167" s="913"/>
      <c r="N167" s="913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24"/>
      <c r="B168" s="908" t="s">
        <v>1626</v>
      </c>
      <c r="C168" s="1126"/>
      <c r="D168" s="907"/>
      <c r="E168" s="900"/>
      <c r="F168" s="900"/>
      <c r="G168" s="913"/>
      <c r="H168" s="900"/>
      <c r="I168" s="912"/>
      <c r="J168" s="912"/>
      <c r="K168" s="913"/>
      <c r="L168" s="911" t="s">
        <v>1621</v>
      </c>
      <c r="M168" s="913"/>
      <c r="N168" s="913"/>
      <c r="O168" s="913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24"/>
      <c r="B169" s="908" t="s">
        <v>1627</v>
      </c>
      <c r="C169" s="1126"/>
      <c r="D169" s="899"/>
      <c r="E169" s="912"/>
      <c r="F169" s="912"/>
      <c r="G169" s="912"/>
      <c r="H169" s="912"/>
      <c r="I169" s="913"/>
      <c r="J169" s="913"/>
      <c r="K169" s="913"/>
      <c r="L169" s="913"/>
      <c r="M169" s="911" t="s">
        <v>1621</v>
      </c>
      <c r="N169" s="913"/>
      <c r="O169" s="913"/>
      <c r="P169" s="913"/>
      <c r="Q169" s="913"/>
      <c r="R169" s="900"/>
      <c r="S169" s="912"/>
      <c r="T169" s="912"/>
      <c r="U169" s="912"/>
      <c r="V169" s="912"/>
      <c r="W169" s="912"/>
      <c r="X169" s="912"/>
      <c r="Y169" s="912"/>
      <c r="Z169" s="912"/>
      <c r="AA169" s="912"/>
      <c r="AB169" s="912"/>
      <c r="AC169" s="912"/>
      <c r="AD169" s="912"/>
      <c r="AE169" s="912"/>
      <c r="AF169" s="912"/>
      <c r="AG169" s="912"/>
      <c r="AH169" s="912"/>
    </row>
    <row r="170" spans="1:34">
      <c r="A170" s="1124"/>
      <c r="B170" s="908" t="s">
        <v>1628</v>
      </c>
      <c r="C170" s="1126"/>
      <c r="D170" s="900"/>
      <c r="E170" s="900"/>
      <c r="F170" s="900"/>
      <c r="G170" s="900"/>
      <c r="H170" s="900"/>
      <c r="I170" s="913"/>
      <c r="J170" s="913"/>
      <c r="K170" s="913"/>
      <c r="L170" s="912"/>
      <c r="M170" s="913"/>
      <c r="N170" s="911" t="s">
        <v>1621</v>
      </c>
      <c r="O170" s="913"/>
      <c r="P170" s="913"/>
      <c r="Q170" s="913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</row>
    <row r="171" spans="1:34">
      <c r="A171" s="1124"/>
      <c r="B171" s="908" t="s">
        <v>1629</v>
      </c>
      <c r="C171" s="1126"/>
      <c r="D171" s="899"/>
      <c r="E171" s="912"/>
      <c r="F171" s="912"/>
      <c r="G171" s="912"/>
      <c r="H171" s="912"/>
      <c r="I171" s="912"/>
      <c r="J171" s="912"/>
      <c r="K171" s="913"/>
      <c r="L171" s="913"/>
      <c r="M171" s="912"/>
      <c r="N171" s="913"/>
      <c r="O171" s="913"/>
      <c r="P171" s="913"/>
      <c r="Q171" s="911" t="s">
        <v>1621</v>
      </c>
      <c r="R171" s="913"/>
      <c r="S171" s="900"/>
      <c r="T171" s="900"/>
      <c r="U171" s="900"/>
      <c r="V171" s="900"/>
      <c r="W171" s="912"/>
      <c r="X171" s="912"/>
      <c r="Y171" s="912"/>
      <c r="Z171" s="912"/>
      <c r="AA171" s="912"/>
      <c r="AB171" s="912"/>
      <c r="AC171" s="912"/>
      <c r="AD171" s="912"/>
      <c r="AE171" s="912"/>
      <c r="AF171" s="912"/>
      <c r="AG171" s="912"/>
      <c r="AH171" s="912"/>
    </row>
    <row r="172" spans="1:34">
      <c r="A172" s="1124"/>
      <c r="B172" s="908" t="s">
        <v>1630</v>
      </c>
      <c r="C172" s="1126"/>
      <c r="D172" s="899"/>
      <c r="E172" s="912"/>
      <c r="F172" s="912"/>
      <c r="G172" s="912"/>
      <c r="H172" s="912"/>
      <c r="I172" s="912"/>
      <c r="J172" s="912"/>
      <c r="K172" s="913"/>
      <c r="L172" s="900"/>
      <c r="M172" s="913"/>
      <c r="N172" s="900"/>
      <c r="O172" s="912"/>
      <c r="P172" s="913"/>
      <c r="Q172" s="912"/>
      <c r="R172" s="911" t="s">
        <v>1621</v>
      </c>
      <c r="S172" s="913"/>
      <c r="T172" s="913"/>
      <c r="U172" s="913"/>
      <c r="V172" s="912"/>
      <c r="W172" s="912"/>
      <c r="X172" s="912"/>
      <c r="Y172" s="912"/>
      <c r="Z172" s="912"/>
      <c r="AA172" s="912"/>
      <c r="AB172" s="912"/>
      <c r="AC172" s="912"/>
      <c r="AD172" s="912"/>
      <c r="AE172" s="912"/>
      <c r="AF172" s="912"/>
      <c r="AG172" s="912"/>
      <c r="AH172" s="912"/>
    </row>
    <row r="173" spans="1:34">
      <c r="A173" s="745"/>
      <c r="B173" s="276"/>
      <c r="C173" s="944"/>
      <c r="D173" s="945"/>
      <c r="E173" s="945"/>
      <c r="F173" s="945"/>
      <c r="G173" s="945"/>
      <c r="H173" s="945"/>
      <c r="I173" s="945"/>
      <c r="J173" s="945"/>
      <c r="K173" s="945"/>
      <c r="L173" s="945"/>
      <c r="M173" s="945"/>
      <c r="N173" s="945"/>
      <c r="O173" s="945"/>
      <c r="P173" s="945"/>
      <c r="Q173" s="945"/>
      <c r="R173" s="945"/>
      <c r="S173" s="945"/>
      <c r="T173" s="945"/>
      <c r="U173" s="945"/>
      <c r="V173" s="945"/>
      <c r="W173" s="945"/>
      <c r="X173" s="945"/>
      <c r="Y173" s="945"/>
      <c r="Z173" s="945"/>
      <c r="AA173" s="945"/>
      <c r="AB173" s="945"/>
      <c r="AC173" s="945"/>
      <c r="AD173" s="945"/>
      <c r="AE173" s="945"/>
      <c r="AF173" s="945"/>
      <c r="AG173" s="945"/>
      <c r="AH173" s="661"/>
    </row>
    <row r="174" spans="1:34">
      <c r="A174" s="745"/>
      <c r="B174" s="247" t="s">
        <v>1664</v>
      </c>
      <c r="C174" s="896"/>
    </row>
    <row r="175" spans="1:34">
      <c r="A175" s="745"/>
      <c r="B175" s="247"/>
      <c r="C175" s="896"/>
    </row>
    <row r="176" spans="1:34">
      <c r="A176" s="745"/>
      <c r="B176" s="247"/>
      <c r="C176" s="896"/>
    </row>
    <row r="177" spans="1:3">
      <c r="A177" s="745"/>
      <c r="B177" s="247"/>
      <c r="C177" s="896"/>
    </row>
    <row r="178" spans="1:3">
      <c r="A178" s="745"/>
      <c r="B178" s="247"/>
      <c r="C178" s="896"/>
    </row>
    <row r="179" spans="1:3">
      <c r="A179" s="745"/>
      <c r="B179" s="247"/>
      <c r="C179" s="896"/>
    </row>
    <row r="180" spans="1:3">
      <c r="A180" s="745"/>
      <c r="B180" s="247"/>
      <c r="C180" s="896"/>
    </row>
    <row r="181" spans="1:3">
      <c r="A181" s="745"/>
      <c r="B181" s="247"/>
      <c r="C181" s="896"/>
    </row>
    <row r="182" spans="1:3">
      <c r="A182" s="745"/>
      <c r="B182" s="247"/>
      <c r="C182" s="896"/>
    </row>
    <row r="183" spans="1:3">
      <c r="A183" s="745"/>
      <c r="B183" s="247"/>
      <c r="C183" s="896"/>
    </row>
    <row r="184" spans="1:3">
      <c r="A184" s="745"/>
      <c r="B184" s="247"/>
      <c r="C184" s="896"/>
    </row>
    <row r="185" spans="1:3">
      <c r="A185" s="745"/>
      <c r="B185" s="247"/>
      <c r="C185" s="896"/>
    </row>
    <row r="186" spans="1:3">
      <c r="A186" s="745"/>
      <c r="B186" s="247"/>
      <c r="C186" s="896"/>
    </row>
    <row r="187" spans="1:3">
      <c r="A187" s="745"/>
      <c r="B187" s="247"/>
      <c r="C187" s="896"/>
    </row>
    <row r="188" spans="1:3">
      <c r="A188" s="745"/>
      <c r="B188" s="247"/>
      <c r="C188" s="896"/>
    </row>
    <row r="189" spans="1:3">
      <c r="A189" s="745"/>
      <c r="B189" s="247"/>
      <c r="C189" s="896"/>
    </row>
    <row r="190" spans="1:3">
      <c r="A190" s="745"/>
      <c r="B190" s="247"/>
      <c r="C190" s="896"/>
    </row>
    <row r="191" spans="1:3">
      <c r="A191" s="745"/>
      <c r="B191" s="247"/>
      <c r="C191" s="896"/>
    </row>
    <row r="192" spans="1:3">
      <c r="A192" s="745"/>
      <c r="B192" s="247"/>
      <c r="C192" s="896"/>
    </row>
    <row r="193" spans="1:34">
      <c r="A193" s="745"/>
      <c r="B193" s="247"/>
      <c r="C193" s="896"/>
    </row>
    <row r="194" spans="1:34">
      <c r="A194" s="745"/>
      <c r="B194" s="247"/>
      <c r="C194" s="896"/>
    </row>
    <row r="195" spans="1:34">
      <c r="A195" s="745"/>
      <c r="B195" s="247"/>
      <c r="C195" s="896"/>
    </row>
    <row r="204" spans="1:34" ht="15.75">
      <c r="A204" s="1117" t="s">
        <v>3</v>
      </c>
      <c r="B204" s="1117"/>
      <c r="C204" s="1117"/>
      <c r="D204" s="1117"/>
      <c r="E204" s="1117"/>
      <c r="F204" s="1117"/>
      <c r="G204" s="1117"/>
      <c r="H204" s="1117"/>
      <c r="I204" s="1117"/>
      <c r="J204" s="1117"/>
      <c r="K204" s="1117"/>
      <c r="L204" s="1117"/>
      <c r="M204" s="1117"/>
      <c r="N204" s="1117"/>
      <c r="O204" s="1117"/>
      <c r="P204" s="1117"/>
      <c r="Q204" s="1117"/>
      <c r="R204" s="1117"/>
      <c r="S204" s="1117"/>
      <c r="T204" s="1117"/>
      <c r="U204" s="1117"/>
      <c r="V204" s="1117"/>
      <c r="W204" s="1117"/>
      <c r="X204" s="1117"/>
      <c r="Y204" s="1117"/>
      <c r="Z204" s="1117"/>
      <c r="AA204" s="1117"/>
      <c r="AB204" s="1117"/>
      <c r="AC204" s="1117"/>
      <c r="AD204" s="1117"/>
      <c r="AE204" s="1117"/>
      <c r="AF204" s="1117"/>
      <c r="AG204" s="1117"/>
      <c r="AH204" s="1117"/>
    </row>
    <row r="205" spans="1:34" ht="15.75">
      <c r="A205" s="1117" t="s">
        <v>1586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  <c r="N205" s="1117"/>
      <c r="O205" s="1117"/>
      <c r="P205" s="1117"/>
      <c r="Q205" s="1117"/>
      <c r="R205" s="1117"/>
      <c r="S205" s="1117"/>
      <c r="T205" s="1117"/>
      <c r="U205" s="1117"/>
      <c r="V205" s="1117"/>
      <c r="W205" s="1117"/>
      <c r="X205" s="1117"/>
      <c r="Y205" s="1117"/>
      <c r="Z205" s="1117"/>
      <c r="AA205" s="1117"/>
      <c r="AB205" s="1117"/>
      <c r="AC205" s="1117"/>
      <c r="AD205" s="1117"/>
      <c r="AE205" s="1117"/>
      <c r="AF205" s="1117"/>
      <c r="AG205" s="1117"/>
      <c r="AH205" s="1117"/>
    </row>
    <row r="206" spans="1:34" ht="18">
      <c r="A206" s="1118" t="s">
        <v>1666</v>
      </c>
      <c r="B206" s="1118"/>
      <c r="C206" s="1118"/>
      <c r="D206" s="1118"/>
      <c r="E206" s="1118"/>
      <c r="F206" s="1118"/>
      <c r="G206" s="1118"/>
      <c r="H206" s="1118"/>
      <c r="I206" s="1118"/>
      <c r="J206" s="1118"/>
      <c r="K206" s="1118"/>
      <c r="L206" s="1118"/>
      <c r="M206" s="1118"/>
      <c r="N206" s="1118"/>
      <c r="O206" s="1118"/>
      <c r="P206" s="1118"/>
      <c r="Q206" s="1118"/>
      <c r="R206" s="1118"/>
      <c r="S206" s="1118"/>
      <c r="T206" s="1118"/>
      <c r="U206" s="1118"/>
      <c r="V206" s="1118"/>
      <c r="W206" s="1118"/>
      <c r="X206" s="1118"/>
      <c r="Y206" s="1118"/>
      <c r="Z206" s="1118"/>
      <c r="AA206" s="1118"/>
      <c r="AB206" s="1118"/>
      <c r="AC206" s="1118"/>
      <c r="AD206" s="1118"/>
      <c r="AE206" s="1118"/>
      <c r="AF206" s="1118"/>
      <c r="AG206" s="1118"/>
      <c r="AH206" s="1118"/>
    </row>
    <row r="207" spans="1:34" ht="18">
      <c r="A207" s="1118" t="s">
        <v>1587</v>
      </c>
      <c r="B207" s="1118"/>
      <c r="C207" s="1118"/>
      <c r="D207" s="1118"/>
      <c r="E207" s="1118"/>
      <c r="F207" s="1118"/>
      <c r="G207" s="1118"/>
      <c r="H207" s="1118"/>
      <c r="I207" s="1118"/>
      <c r="J207" s="1118"/>
      <c r="K207" s="1118"/>
      <c r="L207" s="1118"/>
      <c r="M207" s="1118"/>
      <c r="N207" s="1118"/>
      <c r="O207" s="1118"/>
      <c r="P207" s="1118"/>
      <c r="Q207" s="1118"/>
      <c r="R207" s="1118"/>
      <c r="S207" s="1118"/>
      <c r="T207" s="1118"/>
      <c r="U207" s="1118"/>
      <c r="V207" s="1118"/>
      <c r="W207" s="1118"/>
      <c r="X207" s="1118"/>
      <c r="Y207" s="1118"/>
      <c r="Z207" s="1118"/>
      <c r="AA207" s="1118"/>
      <c r="AB207" s="1118"/>
      <c r="AC207" s="1118"/>
      <c r="AD207" s="1118"/>
      <c r="AE207" s="1118"/>
      <c r="AF207" s="1118"/>
      <c r="AG207" s="1118"/>
      <c r="AH207" s="1118"/>
    </row>
    <row r="208" spans="1:34" ht="18">
      <c r="A208" s="1118" t="s">
        <v>1667</v>
      </c>
      <c r="B208" s="1118"/>
      <c r="C208" s="1118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18"/>
      <c r="O208" s="1118"/>
      <c r="P208" s="1118"/>
      <c r="Q208" s="1118"/>
      <c r="R208" s="1118"/>
      <c r="S208" s="1118"/>
      <c r="T208" s="1118"/>
      <c r="U208" s="1118"/>
      <c r="V208" s="1118"/>
      <c r="W208" s="1118"/>
      <c r="X208" s="1118"/>
      <c r="Y208" s="1118"/>
      <c r="Z208" s="1118"/>
      <c r="AA208" s="1118"/>
      <c r="AB208" s="1118"/>
      <c r="AC208" s="1118"/>
      <c r="AD208" s="1118"/>
      <c r="AE208" s="1118"/>
      <c r="AF208" s="1118"/>
      <c r="AG208" s="1118"/>
      <c r="AH208" s="1118"/>
    </row>
    <row r="209" spans="1:34" ht="15.75">
      <c r="A209" s="915" t="s">
        <v>1608</v>
      </c>
      <c r="B209" s="1000"/>
      <c r="C209" s="1000"/>
      <c r="D209" s="1000"/>
      <c r="E209" s="1000"/>
      <c r="F209" s="1000"/>
      <c r="G209" s="1000"/>
      <c r="H209" s="1000"/>
      <c r="I209" s="1000"/>
      <c r="J209" s="1000"/>
      <c r="K209" s="1000"/>
      <c r="L209" s="1000"/>
      <c r="M209" s="1000"/>
      <c r="N209" s="1000"/>
      <c r="O209" s="1000"/>
      <c r="P209" s="1000"/>
      <c r="Q209" s="1000"/>
      <c r="R209" s="1000"/>
      <c r="S209" s="1000"/>
      <c r="T209" s="1000"/>
      <c r="U209" s="1000"/>
      <c r="V209" s="1000"/>
      <c r="W209" s="1000"/>
      <c r="X209" s="1000"/>
      <c r="Y209" s="1000"/>
      <c r="Z209" s="1000"/>
      <c r="AA209" s="1000"/>
      <c r="AB209" s="1000"/>
      <c r="AC209" s="1000"/>
      <c r="AD209" s="1000"/>
      <c r="AE209" s="1000"/>
      <c r="AF209" s="1000"/>
      <c r="AG209" s="1000"/>
      <c r="AH209" s="1000"/>
    </row>
    <row r="210" spans="1:34" ht="15.75">
      <c r="A210" s="902" t="s">
        <v>1682</v>
      </c>
      <c r="L210" s="1000"/>
      <c r="M210" s="1000"/>
      <c r="N210" s="1000"/>
      <c r="O210" s="1000"/>
      <c r="P210" s="1000"/>
      <c r="Q210" s="1000"/>
      <c r="R210" s="1000"/>
      <c r="S210" s="1000"/>
      <c r="T210" s="1000"/>
      <c r="U210" s="1000"/>
      <c r="V210" s="1000"/>
      <c r="W210" s="1000"/>
      <c r="X210" s="1000"/>
      <c r="Y210" s="1000"/>
      <c r="Z210" s="1000"/>
      <c r="AA210" s="1000"/>
      <c r="AB210" s="1000"/>
      <c r="AC210" s="1000"/>
      <c r="AD210" s="1000"/>
      <c r="AE210" s="1000"/>
      <c r="AF210" s="1000"/>
      <c r="AG210" s="1000"/>
      <c r="AH210" s="1000"/>
    </row>
    <row r="211" spans="1:34">
      <c r="A211" s="1119" t="s">
        <v>129</v>
      </c>
      <c r="B211" s="1120" t="s">
        <v>1610</v>
      </c>
      <c r="C211" s="1111" t="s">
        <v>1618</v>
      </c>
      <c r="D211" s="1121" t="s">
        <v>1619</v>
      </c>
      <c r="E211" s="1122"/>
      <c r="F211" s="1122"/>
      <c r="G211" s="1122"/>
      <c r="H211" s="1122"/>
      <c r="I211" s="1122"/>
      <c r="J211" s="1122"/>
      <c r="K211" s="1122"/>
      <c r="L211" s="1122"/>
      <c r="M211" s="1122"/>
      <c r="N211" s="1122"/>
      <c r="O211" s="1122"/>
      <c r="P211" s="1122"/>
      <c r="Q211" s="1122"/>
      <c r="R211" s="1122"/>
      <c r="S211" s="1122"/>
      <c r="T211" s="1122"/>
      <c r="U211" s="1122"/>
      <c r="V211" s="1122"/>
      <c r="W211" s="1122"/>
      <c r="X211" s="1122"/>
      <c r="Y211" s="1122"/>
      <c r="Z211" s="1122"/>
      <c r="AA211" s="1122"/>
      <c r="AB211" s="1122"/>
      <c r="AC211" s="1122"/>
      <c r="AD211" s="1122"/>
      <c r="AE211" s="1122"/>
      <c r="AF211" s="1122"/>
      <c r="AG211" s="1122"/>
      <c r="AH211" s="1123"/>
    </row>
    <row r="212" spans="1:34">
      <c r="A212" s="1119"/>
      <c r="B212" s="1120"/>
      <c r="C212" s="1112"/>
      <c r="D212" s="954" t="s">
        <v>1612</v>
      </c>
      <c r="E212" s="894" t="s">
        <v>1613</v>
      </c>
      <c r="F212" s="894" t="s">
        <v>1614</v>
      </c>
      <c r="G212" s="894" t="s">
        <v>1615</v>
      </c>
      <c r="H212" s="954" t="s">
        <v>1616</v>
      </c>
      <c r="I212" s="954" t="s">
        <v>1617</v>
      </c>
      <c r="J212" s="894" t="s">
        <v>1611</v>
      </c>
      <c r="K212" s="894" t="s">
        <v>1612</v>
      </c>
      <c r="L212" s="894" t="s">
        <v>1613</v>
      </c>
      <c r="M212" s="894" t="s">
        <v>1614</v>
      </c>
      <c r="N212" s="894" t="s">
        <v>1615</v>
      </c>
      <c r="O212" s="954" t="s">
        <v>1616</v>
      </c>
      <c r="P212" s="954" t="s">
        <v>1617</v>
      </c>
      <c r="Q212" s="894" t="s">
        <v>1611</v>
      </c>
      <c r="R212" s="894" t="s">
        <v>1612</v>
      </c>
      <c r="S212" s="894" t="s">
        <v>1613</v>
      </c>
      <c r="T212" s="894" t="s">
        <v>1614</v>
      </c>
      <c r="U212" s="894" t="s">
        <v>1615</v>
      </c>
      <c r="V212" s="954" t="s">
        <v>1616</v>
      </c>
      <c r="W212" s="954" t="s">
        <v>1617</v>
      </c>
      <c r="X212" s="894" t="s">
        <v>1611</v>
      </c>
      <c r="Y212" s="894" t="s">
        <v>1612</v>
      </c>
      <c r="Z212" s="894" t="s">
        <v>1613</v>
      </c>
      <c r="AA212" s="894" t="s">
        <v>1614</v>
      </c>
      <c r="AB212" s="894" t="s">
        <v>1615</v>
      </c>
      <c r="AC212" s="954" t="s">
        <v>1616</v>
      </c>
      <c r="AD212" s="954" t="s">
        <v>1617</v>
      </c>
      <c r="AE212" s="894" t="s">
        <v>1611</v>
      </c>
      <c r="AF212" s="894" t="s">
        <v>1612</v>
      </c>
      <c r="AG212" s="894" t="s">
        <v>1613</v>
      </c>
      <c r="AH212" s="894" t="s">
        <v>1614</v>
      </c>
    </row>
    <row r="213" spans="1:34">
      <c r="A213" s="1119"/>
      <c r="B213" s="1120"/>
      <c r="C213" s="1113"/>
      <c r="D213" s="954">
        <v>1</v>
      </c>
      <c r="E213" s="894">
        <v>2</v>
      </c>
      <c r="F213" s="894">
        <v>3</v>
      </c>
      <c r="G213" s="894">
        <v>4</v>
      </c>
      <c r="H213" s="954">
        <v>5</v>
      </c>
      <c r="I213" s="954">
        <v>6</v>
      </c>
      <c r="J213" s="894">
        <v>7</v>
      </c>
      <c r="K213" s="894">
        <v>8</v>
      </c>
      <c r="L213" s="894">
        <v>9</v>
      </c>
      <c r="M213" s="894">
        <v>10</v>
      </c>
      <c r="N213" s="894">
        <v>11</v>
      </c>
      <c r="O213" s="954">
        <v>12</v>
      </c>
      <c r="P213" s="954">
        <v>13</v>
      </c>
      <c r="Q213" s="894">
        <v>14</v>
      </c>
      <c r="R213" s="894">
        <v>15</v>
      </c>
      <c r="S213" s="894">
        <v>16</v>
      </c>
      <c r="T213" s="894">
        <v>17</v>
      </c>
      <c r="U213" s="894">
        <v>18</v>
      </c>
      <c r="V213" s="954">
        <v>19</v>
      </c>
      <c r="W213" s="954">
        <v>20</v>
      </c>
      <c r="X213" s="894">
        <v>21</v>
      </c>
      <c r="Y213" s="894">
        <v>22</v>
      </c>
      <c r="Z213" s="894">
        <v>23</v>
      </c>
      <c r="AA213" s="894">
        <v>24</v>
      </c>
      <c r="AB213" s="894">
        <v>25</v>
      </c>
      <c r="AC213" s="954">
        <v>26</v>
      </c>
      <c r="AD213" s="954">
        <v>27</v>
      </c>
      <c r="AE213" s="894">
        <v>28</v>
      </c>
      <c r="AF213" s="894">
        <v>29</v>
      </c>
      <c r="AG213" s="894">
        <v>30</v>
      </c>
      <c r="AH213" s="894">
        <v>31</v>
      </c>
    </row>
    <row r="214" spans="1:34">
      <c r="A214" s="1114">
        <v>27</v>
      </c>
      <c r="B214" s="908" t="s">
        <v>1609</v>
      </c>
      <c r="C214" s="1127">
        <v>42856</v>
      </c>
      <c r="D214" s="907"/>
      <c r="E214" s="911" t="s">
        <v>1621</v>
      </c>
      <c r="F214" s="913"/>
      <c r="G214" s="900"/>
      <c r="H214" s="900"/>
      <c r="I214" s="900"/>
      <c r="J214" s="900"/>
      <c r="K214" s="900"/>
      <c r="L214" s="900"/>
      <c r="M214" s="900"/>
      <c r="N214" s="900"/>
      <c r="O214" s="900"/>
      <c r="P214" s="900"/>
      <c r="Q214" s="900"/>
      <c r="R214" s="900"/>
      <c r="S214" s="900"/>
      <c r="T214" s="900"/>
      <c r="U214" s="900"/>
      <c r="V214" s="900"/>
      <c r="W214" s="900"/>
      <c r="X214" s="900"/>
      <c r="Y214" s="900"/>
      <c r="Z214" s="900"/>
      <c r="AA214" s="900"/>
      <c r="AB214" s="900"/>
      <c r="AC214" s="900"/>
      <c r="AD214" s="900"/>
      <c r="AE214" s="900"/>
      <c r="AF214" s="900"/>
      <c r="AG214" s="900"/>
      <c r="AH214" s="900"/>
    </row>
    <row r="215" spans="1:34">
      <c r="A215" s="1115"/>
      <c r="B215" s="908" t="s">
        <v>1622</v>
      </c>
      <c r="C215" s="1128"/>
      <c r="D215" s="899"/>
      <c r="E215" s="912"/>
      <c r="F215" s="911" t="s">
        <v>1621</v>
      </c>
      <c r="G215" s="913"/>
      <c r="H215" s="913"/>
      <c r="I215" s="913"/>
      <c r="J215" s="900"/>
      <c r="K215" s="900"/>
      <c r="L215" s="900"/>
      <c r="M215" s="900"/>
      <c r="N215" s="900"/>
      <c r="O215" s="900"/>
      <c r="P215" s="900"/>
      <c r="Q215" s="900"/>
      <c r="R215" s="900"/>
      <c r="S215" s="900"/>
      <c r="T215" s="900"/>
      <c r="U215" s="900"/>
      <c r="V215" s="900"/>
      <c r="W215" s="900"/>
      <c r="X215" s="900"/>
      <c r="Y215" s="900"/>
      <c r="Z215" s="900"/>
      <c r="AA215" s="900"/>
      <c r="AB215" s="900"/>
      <c r="AC215" s="900"/>
      <c r="AD215" s="900"/>
      <c r="AE215" s="900"/>
      <c r="AF215" s="900"/>
      <c r="AG215" s="900"/>
      <c r="AH215" s="900"/>
    </row>
    <row r="216" spans="1:34">
      <c r="A216" s="1115"/>
      <c r="B216" s="908" t="s">
        <v>1623</v>
      </c>
      <c r="C216" s="1128"/>
      <c r="D216" s="899"/>
      <c r="E216" s="912"/>
      <c r="F216" s="913"/>
      <c r="G216" s="911" t="s">
        <v>1621</v>
      </c>
      <c r="H216" s="913"/>
      <c r="I216" s="913"/>
      <c r="J216" s="913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900"/>
      <c r="AF216" s="900"/>
      <c r="AG216" s="900"/>
      <c r="AH216" s="900"/>
    </row>
    <row r="217" spans="1:34">
      <c r="A217" s="1115"/>
      <c r="B217" s="908" t="s">
        <v>1624</v>
      </c>
      <c r="C217" s="1128"/>
      <c r="D217" s="907"/>
      <c r="E217" s="913"/>
      <c r="F217" s="913"/>
      <c r="G217" s="913"/>
      <c r="H217" s="913"/>
      <c r="I217" s="913"/>
      <c r="J217" s="911" t="s">
        <v>1621</v>
      </c>
      <c r="K217" s="913"/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900"/>
      <c r="AF217" s="900"/>
      <c r="AG217" s="900"/>
      <c r="AH217" s="900"/>
    </row>
    <row r="218" spans="1:34">
      <c r="A218" s="1115"/>
      <c r="B218" s="908" t="s">
        <v>1625</v>
      </c>
      <c r="C218" s="1128"/>
      <c r="D218" s="907"/>
      <c r="E218" s="900"/>
      <c r="F218" s="912"/>
      <c r="G218" s="913"/>
      <c r="H218" s="913"/>
      <c r="I218" s="912"/>
      <c r="J218" s="912"/>
      <c r="K218" s="911" t="s">
        <v>1621</v>
      </c>
      <c r="L218" s="913"/>
      <c r="M218" s="913"/>
      <c r="N218" s="913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4">
      <c r="A219" s="1115"/>
      <c r="B219" s="908" t="s">
        <v>1626</v>
      </c>
      <c r="C219" s="1128"/>
      <c r="D219" s="907"/>
      <c r="E219" s="900"/>
      <c r="F219" s="900"/>
      <c r="G219" s="913"/>
      <c r="H219" s="900"/>
      <c r="I219" s="912"/>
      <c r="J219" s="912"/>
      <c r="K219" s="913"/>
      <c r="L219" s="911" t="s">
        <v>1621</v>
      </c>
      <c r="M219" s="913"/>
      <c r="N219" s="913"/>
      <c r="O219" s="913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15"/>
      <c r="B220" s="908" t="s">
        <v>1627</v>
      </c>
      <c r="C220" s="1128"/>
      <c r="D220" s="899"/>
      <c r="E220" s="912"/>
      <c r="F220" s="912"/>
      <c r="G220" s="912"/>
      <c r="H220" s="912"/>
      <c r="I220" s="913"/>
      <c r="J220" s="913"/>
      <c r="K220" s="913"/>
      <c r="L220" s="913"/>
      <c r="M220" s="911" t="s">
        <v>1621</v>
      </c>
      <c r="N220" s="913"/>
      <c r="O220" s="913"/>
      <c r="P220" s="913"/>
      <c r="Q220" s="913"/>
      <c r="R220" s="900"/>
      <c r="S220" s="912"/>
      <c r="T220" s="912"/>
      <c r="U220" s="912"/>
      <c r="V220" s="912"/>
      <c r="W220" s="912"/>
      <c r="X220" s="912"/>
      <c r="Y220" s="912"/>
      <c r="Z220" s="912"/>
      <c r="AA220" s="912"/>
      <c r="AB220" s="912"/>
      <c r="AC220" s="912"/>
      <c r="AD220" s="912"/>
      <c r="AE220" s="912"/>
      <c r="AF220" s="912"/>
      <c r="AG220" s="912"/>
      <c r="AH220" s="912"/>
    </row>
    <row r="221" spans="1:34">
      <c r="A221" s="1115"/>
      <c r="B221" s="908" t="s">
        <v>1628</v>
      </c>
      <c r="C221" s="1128"/>
      <c r="D221" s="900"/>
      <c r="E221" s="900"/>
      <c r="F221" s="900"/>
      <c r="G221" s="900"/>
      <c r="H221" s="900"/>
      <c r="I221" s="913"/>
      <c r="J221" s="913"/>
      <c r="K221" s="913"/>
      <c r="L221" s="912"/>
      <c r="M221" s="913"/>
      <c r="N221" s="911" t="s">
        <v>1621</v>
      </c>
      <c r="O221" s="913"/>
      <c r="P221" s="913"/>
      <c r="Q221" s="913"/>
      <c r="R221" s="900"/>
      <c r="S221" s="900"/>
      <c r="T221" s="900"/>
      <c r="U221" s="900"/>
      <c r="V221" s="900"/>
      <c r="W221" s="900"/>
      <c r="X221" s="900"/>
      <c r="Y221" s="900"/>
      <c r="Z221" s="900"/>
      <c r="AA221" s="900"/>
      <c r="AB221" s="900"/>
      <c r="AC221" s="900"/>
      <c r="AD221" s="900"/>
      <c r="AE221" s="900"/>
      <c r="AF221" s="900"/>
      <c r="AG221" s="900"/>
      <c r="AH221" s="900"/>
    </row>
    <row r="222" spans="1:34">
      <c r="A222" s="1115"/>
      <c r="B222" s="908" t="s">
        <v>1629</v>
      </c>
      <c r="C222" s="1128"/>
      <c r="D222" s="899"/>
      <c r="E222" s="912"/>
      <c r="F222" s="912"/>
      <c r="G222" s="912"/>
      <c r="H222" s="912"/>
      <c r="I222" s="912"/>
      <c r="J222" s="912"/>
      <c r="K222" s="913"/>
      <c r="L222" s="913"/>
      <c r="M222" s="912"/>
      <c r="N222" s="913"/>
      <c r="O222" s="913"/>
      <c r="P222" s="913"/>
      <c r="Q222" s="911" t="s">
        <v>1621</v>
      </c>
      <c r="R222" s="913"/>
      <c r="S222" s="900"/>
      <c r="T222" s="900"/>
      <c r="U222" s="900"/>
      <c r="V222" s="900"/>
      <c r="W222" s="912"/>
      <c r="X222" s="912"/>
      <c r="Y222" s="912"/>
      <c r="Z222" s="912"/>
      <c r="AA222" s="912"/>
      <c r="AB222" s="912"/>
      <c r="AC222" s="912"/>
      <c r="AD222" s="912"/>
      <c r="AE222" s="912"/>
      <c r="AF222" s="912"/>
      <c r="AG222" s="912"/>
      <c r="AH222" s="912"/>
    </row>
    <row r="223" spans="1:34">
      <c r="A223" s="1115"/>
      <c r="B223" s="908" t="s">
        <v>1630</v>
      </c>
      <c r="C223" s="1128"/>
      <c r="D223" s="899"/>
      <c r="E223" s="912"/>
      <c r="F223" s="912"/>
      <c r="G223" s="912"/>
      <c r="H223" s="912"/>
      <c r="I223" s="912"/>
      <c r="J223" s="912"/>
      <c r="K223" s="913"/>
      <c r="L223" s="900"/>
      <c r="M223" s="913"/>
      <c r="N223" s="900"/>
      <c r="O223" s="912"/>
      <c r="P223" s="913"/>
      <c r="Q223" s="912"/>
      <c r="R223" s="911" t="s">
        <v>1621</v>
      </c>
      <c r="S223" s="913"/>
      <c r="T223" s="913"/>
      <c r="U223" s="913"/>
      <c r="V223" s="912"/>
      <c r="W223" s="912"/>
      <c r="X223" s="912"/>
      <c r="Y223" s="912"/>
      <c r="Z223" s="912"/>
      <c r="AA223" s="912"/>
      <c r="AB223" s="912"/>
      <c r="AC223" s="912"/>
      <c r="AD223" s="912"/>
      <c r="AE223" s="912"/>
      <c r="AF223" s="912"/>
      <c r="AG223" s="912"/>
      <c r="AH223" s="912"/>
    </row>
    <row r="224" spans="1:34">
      <c r="A224" s="1115"/>
      <c r="B224" s="908" t="s">
        <v>1631</v>
      </c>
      <c r="C224" s="1128"/>
      <c r="D224" s="899"/>
      <c r="E224" s="912"/>
      <c r="F224" s="912"/>
      <c r="G224" s="912"/>
      <c r="H224" s="912"/>
      <c r="I224" s="912"/>
      <c r="J224" s="912"/>
      <c r="K224" s="912"/>
      <c r="L224" s="912"/>
      <c r="M224" s="900"/>
      <c r="N224" s="913"/>
      <c r="O224" s="900"/>
      <c r="P224" s="912"/>
      <c r="Q224" s="912"/>
      <c r="R224" s="913"/>
      <c r="S224" s="911" t="s">
        <v>1621</v>
      </c>
      <c r="T224" s="913"/>
      <c r="U224" s="913"/>
      <c r="V224" s="912"/>
      <c r="W224" s="912"/>
      <c r="X224" s="912"/>
      <c r="Y224" s="912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15"/>
      <c r="B225" s="908" t="s">
        <v>1632</v>
      </c>
      <c r="C225" s="1128"/>
      <c r="D225" s="900"/>
      <c r="E225" s="900"/>
      <c r="F225" s="900"/>
      <c r="G225" s="900"/>
      <c r="H225" s="900"/>
      <c r="I225" s="900"/>
      <c r="J225" s="900"/>
      <c r="K225" s="900"/>
      <c r="L225" s="900"/>
      <c r="M225" s="912"/>
      <c r="N225" s="912"/>
      <c r="O225" s="912"/>
      <c r="P225" s="913"/>
      <c r="Q225" s="913"/>
      <c r="R225" s="913"/>
      <c r="S225" s="913"/>
      <c r="T225" s="911" t="s">
        <v>1621</v>
      </c>
      <c r="U225" s="913"/>
      <c r="V225" s="900"/>
      <c r="W225" s="900"/>
      <c r="X225" s="900"/>
      <c r="Y225" s="900"/>
      <c r="Z225" s="900"/>
      <c r="AA225" s="900"/>
      <c r="AB225" s="900"/>
      <c r="AC225" s="900"/>
      <c r="AD225" s="900"/>
      <c r="AE225" s="900"/>
      <c r="AF225" s="900"/>
      <c r="AG225" s="900"/>
      <c r="AH225" s="900"/>
    </row>
    <row r="226" spans="1:34">
      <c r="A226" s="1115"/>
      <c r="B226" s="908" t="s">
        <v>1633</v>
      </c>
      <c r="C226" s="1128"/>
      <c r="D226" s="900"/>
      <c r="E226" s="900"/>
      <c r="F226" s="900"/>
      <c r="G226" s="900"/>
      <c r="H226" s="900"/>
      <c r="I226" s="900"/>
      <c r="J226" s="900"/>
      <c r="K226" s="900"/>
      <c r="L226" s="900"/>
      <c r="M226" s="912"/>
      <c r="N226" s="912"/>
      <c r="O226" s="912"/>
      <c r="P226" s="913"/>
      <c r="Q226" s="913"/>
      <c r="R226" s="913"/>
      <c r="S226" s="912"/>
      <c r="T226" s="913"/>
      <c r="U226" s="911" t="s">
        <v>1621</v>
      </c>
      <c r="V226" s="900"/>
      <c r="W226" s="900"/>
      <c r="X226" s="900"/>
      <c r="Y226" s="900"/>
      <c r="Z226" s="900"/>
      <c r="AA226" s="900"/>
      <c r="AB226" s="900"/>
      <c r="AC226" s="900"/>
      <c r="AD226" s="900"/>
      <c r="AE226" s="900"/>
      <c r="AF226" s="900"/>
      <c r="AG226" s="900"/>
      <c r="AH226" s="900"/>
    </row>
    <row r="227" spans="1:34">
      <c r="A227" s="1115"/>
      <c r="B227" s="908" t="s">
        <v>1644</v>
      </c>
      <c r="C227" s="1128"/>
      <c r="D227" s="900"/>
      <c r="E227" s="900"/>
      <c r="F227" s="900"/>
      <c r="G227" s="900"/>
      <c r="H227" s="900"/>
      <c r="I227" s="900"/>
      <c r="J227" s="900"/>
      <c r="K227" s="900"/>
      <c r="L227" s="900"/>
      <c r="M227" s="912"/>
      <c r="N227" s="912"/>
      <c r="O227" s="912"/>
      <c r="P227" s="913"/>
      <c r="Q227" s="913"/>
      <c r="R227" s="912"/>
      <c r="S227" s="913"/>
      <c r="T227" s="913"/>
      <c r="U227" s="913"/>
      <c r="V227" s="900"/>
      <c r="W227" s="900"/>
      <c r="X227" s="911" t="s">
        <v>1621</v>
      </c>
      <c r="Y227" s="913"/>
      <c r="Z227" s="900"/>
      <c r="AA227" s="900"/>
      <c r="AB227" s="900"/>
      <c r="AC227" s="900"/>
      <c r="AD227" s="900"/>
      <c r="AE227" s="900"/>
      <c r="AF227" s="900"/>
      <c r="AG227" s="900"/>
      <c r="AH227" s="900"/>
    </row>
    <row r="228" spans="1:34">
      <c r="A228" s="1115"/>
      <c r="B228" s="908" t="s">
        <v>1645</v>
      </c>
      <c r="C228" s="1128"/>
      <c r="D228" s="900"/>
      <c r="E228" s="900"/>
      <c r="F228" s="900"/>
      <c r="G228" s="900"/>
      <c r="H228" s="900"/>
      <c r="I228" s="900"/>
      <c r="J228" s="900"/>
      <c r="K228" s="900"/>
      <c r="L228" s="900"/>
      <c r="M228" s="912"/>
      <c r="N228" s="912"/>
      <c r="O228" s="912"/>
      <c r="P228" s="913"/>
      <c r="Q228" s="913"/>
      <c r="R228" s="912"/>
      <c r="S228" s="913"/>
      <c r="T228" s="913"/>
      <c r="U228" s="913"/>
      <c r="V228" s="900"/>
      <c r="W228" s="900"/>
      <c r="X228" s="912"/>
      <c r="Y228" s="911" t="s">
        <v>1621</v>
      </c>
      <c r="Z228" s="913"/>
      <c r="AA228" s="900"/>
      <c r="AB228" s="900"/>
      <c r="AC228" s="900"/>
      <c r="AD228" s="900"/>
      <c r="AE228" s="900"/>
      <c r="AF228" s="900"/>
      <c r="AG228" s="900"/>
      <c r="AH228" s="900"/>
    </row>
    <row r="229" spans="1:34">
      <c r="A229" s="1115"/>
      <c r="B229" s="908" t="s">
        <v>1646</v>
      </c>
      <c r="C229" s="1128"/>
      <c r="D229" s="899"/>
      <c r="E229" s="912"/>
      <c r="F229" s="912"/>
      <c r="G229" s="912"/>
      <c r="H229" s="912"/>
      <c r="I229" s="912"/>
      <c r="J229" s="912"/>
      <c r="K229" s="912"/>
      <c r="L229" s="912"/>
      <c r="M229" s="912"/>
      <c r="N229" s="912"/>
      <c r="O229" s="912"/>
      <c r="P229" s="913"/>
      <c r="Q229" s="912"/>
      <c r="R229" s="913"/>
      <c r="S229" s="913"/>
      <c r="T229" s="913"/>
      <c r="U229" s="913"/>
      <c r="V229" s="913"/>
      <c r="W229" s="913"/>
      <c r="X229" s="912"/>
      <c r="Y229" s="913"/>
      <c r="Z229" s="911" t="s">
        <v>1621</v>
      </c>
      <c r="AA229" s="912"/>
      <c r="AB229" s="912"/>
      <c r="AC229" s="912"/>
      <c r="AD229" s="912"/>
      <c r="AE229" s="912"/>
      <c r="AF229" s="912"/>
      <c r="AG229" s="912"/>
      <c r="AH229" s="912"/>
    </row>
    <row r="230" spans="1:34" s="79" customFormat="1">
      <c r="A230" s="1115"/>
      <c r="B230" s="908" t="s">
        <v>1647</v>
      </c>
      <c r="C230" s="1128"/>
      <c r="D230" s="899"/>
      <c r="E230" s="912"/>
      <c r="F230" s="912"/>
      <c r="G230" s="912"/>
      <c r="H230" s="912"/>
      <c r="I230" s="912"/>
      <c r="J230" s="912"/>
      <c r="K230" s="912"/>
      <c r="L230" s="912"/>
      <c r="M230" s="912"/>
      <c r="N230" s="912"/>
      <c r="O230" s="912"/>
      <c r="P230" s="913"/>
      <c r="Q230" s="912"/>
      <c r="R230" s="913"/>
      <c r="S230" s="913"/>
      <c r="T230" s="913"/>
      <c r="U230" s="913"/>
      <c r="V230" s="913"/>
      <c r="W230" s="913"/>
      <c r="X230" s="912"/>
      <c r="Y230" s="913"/>
      <c r="Z230" s="912"/>
      <c r="AA230" s="911" t="s">
        <v>1621</v>
      </c>
      <c r="AB230" s="912"/>
      <c r="AC230" s="912"/>
      <c r="AD230" s="912"/>
      <c r="AE230" s="912"/>
      <c r="AF230" s="912"/>
      <c r="AG230" s="912"/>
      <c r="AH230" s="1007"/>
    </row>
    <row r="231" spans="1:34" s="79" customFormat="1">
      <c r="A231" s="1116"/>
      <c r="B231" s="908" t="s">
        <v>1668</v>
      </c>
      <c r="C231" s="1129"/>
      <c r="D231" s="899"/>
      <c r="E231" s="912"/>
      <c r="F231" s="912"/>
      <c r="G231" s="912"/>
      <c r="H231" s="912"/>
      <c r="I231" s="912"/>
      <c r="J231" s="912"/>
      <c r="K231" s="912"/>
      <c r="L231" s="912"/>
      <c r="M231" s="912"/>
      <c r="N231" s="912"/>
      <c r="O231" s="912"/>
      <c r="P231" s="913"/>
      <c r="Q231" s="912"/>
      <c r="R231" s="913"/>
      <c r="S231" s="913"/>
      <c r="T231" s="913"/>
      <c r="U231" s="913"/>
      <c r="V231" s="913"/>
      <c r="W231" s="913"/>
      <c r="X231" s="912"/>
      <c r="Y231" s="913"/>
      <c r="Z231" s="912"/>
      <c r="AA231" s="912"/>
      <c r="AB231" s="911" t="s">
        <v>1621</v>
      </c>
      <c r="AC231" s="912"/>
      <c r="AD231" s="912"/>
      <c r="AE231" s="912"/>
      <c r="AF231" s="912"/>
      <c r="AG231" s="912"/>
      <c r="AH231" s="1007"/>
    </row>
    <row r="232" spans="1:34">
      <c r="B232" s="247" t="s">
        <v>1664</v>
      </c>
      <c r="C232" s="896"/>
    </row>
    <row r="255" spans="1:34" ht="15.75">
      <c r="A255" s="1117" t="s">
        <v>3</v>
      </c>
      <c r="B255" s="1117"/>
      <c r="C255" s="1117"/>
      <c r="D255" s="1117"/>
      <c r="E255" s="1117"/>
      <c r="F255" s="1117"/>
      <c r="G255" s="1117"/>
      <c r="H255" s="1117"/>
      <c r="I255" s="1117"/>
      <c r="J255" s="1117"/>
      <c r="K255" s="1117"/>
      <c r="L255" s="1117"/>
      <c r="M255" s="1117"/>
      <c r="N255" s="1117"/>
      <c r="O255" s="1117"/>
      <c r="P255" s="1117"/>
      <c r="Q255" s="1117"/>
      <c r="R255" s="1117"/>
      <c r="S255" s="1117"/>
      <c r="T255" s="1117"/>
      <c r="U255" s="1117"/>
      <c r="V255" s="1117"/>
      <c r="W255" s="1117"/>
      <c r="X255" s="1117"/>
      <c r="Y255" s="1117"/>
      <c r="Z255" s="1117"/>
      <c r="AA255" s="1117"/>
      <c r="AB255" s="1117"/>
      <c r="AC255" s="1117"/>
      <c r="AD255" s="1117"/>
      <c r="AE255" s="1117"/>
      <c r="AF255" s="1117"/>
      <c r="AG255" s="1117"/>
      <c r="AH255" s="1117"/>
    </row>
    <row r="256" spans="1:34" ht="15.75">
      <c r="A256" s="1117" t="s">
        <v>1586</v>
      </c>
      <c r="B256" s="1117"/>
      <c r="C256" s="1117"/>
      <c r="D256" s="1117"/>
      <c r="E256" s="1117"/>
      <c r="F256" s="1117"/>
      <c r="G256" s="1117"/>
      <c r="H256" s="1117"/>
      <c r="I256" s="1117"/>
      <c r="J256" s="1117"/>
      <c r="K256" s="1117"/>
      <c r="L256" s="1117"/>
      <c r="M256" s="1117"/>
      <c r="N256" s="1117"/>
      <c r="O256" s="1117"/>
      <c r="P256" s="1117"/>
      <c r="Q256" s="1117"/>
      <c r="R256" s="1117"/>
      <c r="S256" s="1117"/>
      <c r="T256" s="1117"/>
      <c r="U256" s="1117"/>
      <c r="V256" s="1117"/>
      <c r="W256" s="1117"/>
      <c r="X256" s="1117"/>
      <c r="Y256" s="1117"/>
      <c r="Z256" s="1117"/>
      <c r="AA256" s="1117"/>
      <c r="AB256" s="1117"/>
      <c r="AC256" s="1117"/>
      <c r="AD256" s="1117"/>
      <c r="AE256" s="1117"/>
      <c r="AF256" s="1117"/>
      <c r="AG256" s="1117"/>
      <c r="AH256" s="1117"/>
    </row>
    <row r="257" spans="1:34" ht="18">
      <c r="A257" s="1118" t="s">
        <v>1666</v>
      </c>
      <c r="B257" s="1118"/>
      <c r="C257" s="1118"/>
      <c r="D257" s="1118"/>
      <c r="E257" s="1118"/>
      <c r="F257" s="1118"/>
      <c r="G257" s="1118"/>
      <c r="H257" s="1118"/>
      <c r="I257" s="1118"/>
      <c r="J257" s="1118"/>
      <c r="K257" s="1118"/>
      <c r="L257" s="1118"/>
      <c r="M257" s="1118"/>
      <c r="N257" s="1118"/>
      <c r="O257" s="1118"/>
      <c r="P257" s="1118"/>
      <c r="Q257" s="1118"/>
      <c r="R257" s="1118"/>
      <c r="S257" s="1118"/>
      <c r="T257" s="1118"/>
      <c r="U257" s="1118"/>
      <c r="V257" s="1118"/>
      <c r="W257" s="1118"/>
      <c r="X257" s="1118"/>
      <c r="Y257" s="1118"/>
      <c r="Z257" s="1118"/>
      <c r="AA257" s="1118"/>
      <c r="AB257" s="1118"/>
      <c r="AC257" s="1118"/>
      <c r="AD257" s="1118"/>
      <c r="AE257" s="1118"/>
      <c r="AF257" s="1118"/>
      <c r="AG257" s="1118"/>
      <c r="AH257" s="1118"/>
    </row>
    <row r="258" spans="1:34" ht="18">
      <c r="A258" s="1118" t="s">
        <v>1587</v>
      </c>
      <c r="B258" s="1118"/>
      <c r="C258" s="1118"/>
      <c r="D258" s="1118"/>
      <c r="E258" s="1118"/>
      <c r="F258" s="1118"/>
      <c r="G258" s="1118"/>
      <c r="H258" s="1118"/>
      <c r="I258" s="1118"/>
      <c r="J258" s="1118"/>
      <c r="K258" s="1118"/>
      <c r="L258" s="1118"/>
      <c r="M258" s="1118"/>
      <c r="N258" s="1118"/>
      <c r="O258" s="1118"/>
      <c r="P258" s="1118"/>
      <c r="Q258" s="1118"/>
      <c r="R258" s="1118"/>
      <c r="S258" s="1118"/>
      <c r="T258" s="1118"/>
      <c r="U258" s="1118"/>
      <c r="V258" s="1118"/>
      <c r="W258" s="1118"/>
      <c r="X258" s="1118"/>
      <c r="Y258" s="1118"/>
      <c r="Z258" s="1118"/>
      <c r="AA258" s="1118"/>
      <c r="AB258" s="1118"/>
      <c r="AC258" s="1118"/>
      <c r="AD258" s="1118"/>
      <c r="AE258" s="1118"/>
      <c r="AF258" s="1118"/>
      <c r="AG258" s="1118"/>
      <c r="AH258" s="1118"/>
    </row>
    <row r="259" spans="1:34" ht="18">
      <c r="A259" s="1118" t="s">
        <v>1667</v>
      </c>
      <c r="B259" s="1118"/>
      <c r="C259" s="1118"/>
      <c r="D259" s="1118"/>
      <c r="E259" s="1118"/>
      <c r="F259" s="1118"/>
      <c r="G259" s="1118"/>
      <c r="H259" s="1118"/>
      <c r="I259" s="1118"/>
      <c r="J259" s="1118"/>
      <c r="K259" s="1118"/>
      <c r="L259" s="1118"/>
      <c r="M259" s="1118"/>
      <c r="N259" s="1118"/>
      <c r="O259" s="1118"/>
      <c r="P259" s="1118"/>
      <c r="Q259" s="1118"/>
      <c r="R259" s="1118"/>
      <c r="S259" s="1118"/>
      <c r="T259" s="1118"/>
      <c r="U259" s="1118"/>
      <c r="V259" s="1118"/>
      <c r="W259" s="1118"/>
      <c r="X259" s="1118"/>
      <c r="Y259" s="1118"/>
      <c r="Z259" s="1118"/>
      <c r="AA259" s="1118"/>
      <c r="AB259" s="1118"/>
      <c r="AC259" s="1118"/>
      <c r="AD259" s="1118"/>
      <c r="AE259" s="1118"/>
      <c r="AF259" s="1118"/>
      <c r="AG259" s="1118"/>
      <c r="AH259" s="1118"/>
    </row>
    <row r="260" spans="1:34" ht="15.75">
      <c r="A260" s="915" t="s">
        <v>1608</v>
      </c>
      <c r="B260" s="1000"/>
      <c r="C260" s="1000"/>
      <c r="D260" s="1000"/>
      <c r="E260" s="1000"/>
      <c r="F260" s="1000"/>
      <c r="G260" s="1000"/>
      <c r="H260" s="1000"/>
      <c r="I260" s="1000"/>
      <c r="J260" s="1000"/>
      <c r="K260" s="1000"/>
      <c r="L260" s="1000"/>
      <c r="M260" s="1000"/>
      <c r="N260" s="1000"/>
      <c r="O260" s="1000"/>
      <c r="P260" s="1000"/>
      <c r="Q260" s="1000"/>
      <c r="R260" s="1000"/>
      <c r="S260" s="1000"/>
      <c r="T260" s="1000"/>
      <c r="U260" s="1000"/>
      <c r="V260" s="1000"/>
      <c r="W260" s="1000"/>
      <c r="X260" s="1000"/>
      <c r="Y260" s="1000"/>
      <c r="Z260" s="1000"/>
      <c r="AA260" s="1000"/>
      <c r="AB260" s="1000"/>
      <c r="AC260" s="1000"/>
      <c r="AD260" s="1000"/>
      <c r="AE260" s="1000"/>
      <c r="AF260" s="1000"/>
      <c r="AG260" s="1000"/>
      <c r="AH260" s="1000"/>
    </row>
    <row r="261" spans="1:34" ht="15.75">
      <c r="A261" s="902" t="s">
        <v>1694</v>
      </c>
      <c r="J261" s="1000"/>
      <c r="K261" s="1000"/>
      <c r="L261" s="1000"/>
      <c r="M261" s="1000"/>
      <c r="N261" s="1000"/>
      <c r="O261" s="1000"/>
      <c r="P261" s="1000"/>
      <c r="Q261" s="1000"/>
      <c r="R261" s="1000"/>
      <c r="S261" s="1000"/>
      <c r="T261" s="1000"/>
      <c r="U261" s="1000"/>
      <c r="V261" s="1000"/>
      <c r="W261" s="1000"/>
      <c r="X261" s="1000"/>
      <c r="Y261" s="1000"/>
      <c r="Z261" s="1000"/>
      <c r="AA261" s="1000"/>
      <c r="AB261" s="1000"/>
      <c r="AC261" s="1000"/>
      <c r="AD261" s="1000"/>
      <c r="AE261" s="1000"/>
      <c r="AF261" s="1000"/>
      <c r="AG261" s="1000"/>
      <c r="AH261" s="1000"/>
    </row>
    <row r="262" spans="1:34">
      <c r="A262" s="1119" t="s">
        <v>129</v>
      </c>
      <c r="B262" s="1120" t="s">
        <v>1610</v>
      </c>
      <c r="C262" s="1111" t="s">
        <v>1618</v>
      </c>
      <c r="D262" s="1121" t="s">
        <v>1619</v>
      </c>
      <c r="E262" s="1122"/>
      <c r="F262" s="1122"/>
      <c r="G262" s="1122"/>
      <c r="H262" s="1122"/>
      <c r="I262" s="1122"/>
      <c r="J262" s="1122"/>
      <c r="K262" s="1122"/>
      <c r="L262" s="1122"/>
      <c r="M262" s="1122"/>
      <c r="N262" s="1122"/>
      <c r="O262" s="1122"/>
      <c r="P262" s="1122"/>
      <c r="Q262" s="1122"/>
      <c r="R262" s="1122"/>
      <c r="S262" s="1122"/>
      <c r="T262" s="1122"/>
      <c r="U262" s="1122"/>
      <c r="V262" s="1122"/>
      <c r="W262" s="1122"/>
      <c r="X262" s="1122"/>
      <c r="Y262" s="1122"/>
      <c r="Z262" s="1122"/>
      <c r="AA262" s="1122"/>
      <c r="AB262" s="1122"/>
      <c r="AC262" s="1122"/>
      <c r="AD262" s="1122"/>
      <c r="AE262" s="1122"/>
      <c r="AF262" s="1122"/>
      <c r="AG262" s="1122"/>
      <c r="AH262" s="1123"/>
    </row>
    <row r="263" spans="1:34">
      <c r="A263" s="1119"/>
      <c r="B263" s="1120"/>
      <c r="C263" s="1112"/>
      <c r="D263" s="954" t="s">
        <v>1612</v>
      </c>
      <c r="E263" s="894" t="s">
        <v>1613</v>
      </c>
      <c r="F263" s="894" t="s">
        <v>1614</v>
      </c>
      <c r="G263" s="894" t="s">
        <v>1615</v>
      </c>
      <c r="H263" s="954" t="s">
        <v>1616</v>
      </c>
      <c r="I263" s="954" t="s">
        <v>1617</v>
      </c>
      <c r="J263" s="894" t="s">
        <v>1611</v>
      </c>
      <c r="K263" s="894" t="s">
        <v>1612</v>
      </c>
      <c r="L263" s="894" t="s">
        <v>1613</v>
      </c>
      <c r="M263" s="894" t="s">
        <v>1614</v>
      </c>
      <c r="N263" s="894" t="s">
        <v>1615</v>
      </c>
      <c r="O263" s="954" t="s">
        <v>1616</v>
      </c>
      <c r="P263" s="954" t="s">
        <v>1617</v>
      </c>
      <c r="Q263" s="894" t="s">
        <v>1611</v>
      </c>
      <c r="R263" s="894" t="s">
        <v>1612</v>
      </c>
      <c r="S263" s="894" t="s">
        <v>1613</v>
      </c>
      <c r="T263" s="894" t="s">
        <v>1614</v>
      </c>
      <c r="U263" s="894" t="s">
        <v>1615</v>
      </c>
      <c r="V263" s="954" t="s">
        <v>1616</v>
      </c>
      <c r="W263" s="954" t="s">
        <v>1617</v>
      </c>
      <c r="X263" s="894" t="s">
        <v>1611</v>
      </c>
      <c r="Y263" s="894" t="s">
        <v>1612</v>
      </c>
      <c r="Z263" s="894" t="s">
        <v>1613</v>
      </c>
      <c r="AA263" s="894" t="s">
        <v>1614</v>
      </c>
      <c r="AB263" s="894" t="s">
        <v>1615</v>
      </c>
      <c r="AC263" s="954" t="s">
        <v>1616</v>
      </c>
      <c r="AD263" s="954" t="s">
        <v>1617</v>
      </c>
      <c r="AE263" s="894" t="s">
        <v>1611</v>
      </c>
      <c r="AF263" s="894" t="s">
        <v>1612</v>
      </c>
      <c r="AG263" s="894" t="s">
        <v>1613</v>
      </c>
      <c r="AH263" s="894" t="s">
        <v>1614</v>
      </c>
    </row>
    <row r="264" spans="1:34">
      <c r="A264" s="1119"/>
      <c r="B264" s="1120"/>
      <c r="C264" s="1113"/>
      <c r="D264" s="954">
        <v>1</v>
      </c>
      <c r="E264" s="894">
        <v>2</v>
      </c>
      <c r="F264" s="894">
        <v>3</v>
      </c>
      <c r="G264" s="894">
        <v>4</v>
      </c>
      <c r="H264" s="954">
        <v>5</v>
      </c>
      <c r="I264" s="954">
        <v>6</v>
      </c>
      <c r="J264" s="894">
        <v>7</v>
      </c>
      <c r="K264" s="894">
        <v>8</v>
      </c>
      <c r="L264" s="894">
        <v>9</v>
      </c>
      <c r="M264" s="894">
        <v>10</v>
      </c>
      <c r="N264" s="894">
        <v>11</v>
      </c>
      <c r="O264" s="954">
        <v>12</v>
      </c>
      <c r="P264" s="954">
        <v>13</v>
      </c>
      <c r="Q264" s="894">
        <v>14</v>
      </c>
      <c r="R264" s="894">
        <v>15</v>
      </c>
      <c r="S264" s="894">
        <v>16</v>
      </c>
      <c r="T264" s="894">
        <v>17</v>
      </c>
      <c r="U264" s="894">
        <v>18</v>
      </c>
      <c r="V264" s="954">
        <v>19</v>
      </c>
      <c r="W264" s="954">
        <v>20</v>
      </c>
      <c r="X264" s="894">
        <v>21</v>
      </c>
      <c r="Y264" s="894">
        <v>22</v>
      </c>
      <c r="Z264" s="894">
        <v>23</v>
      </c>
      <c r="AA264" s="894">
        <v>24</v>
      </c>
      <c r="AB264" s="894">
        <v>25</v>
      </c>
      <c r="AC264" s="954">
        <v>26</v>
      </c>
      <c r="AD264" s="954">
        <v>27</v>
      </c>
      <c r="AE264" s="894">
        <v>28</v>
      </c>
      <c r="AF264" s="894">
        <v>29</v>
      </c>
      <c r="AG264" s="894">
        <v>30</v>
      </c>
      <c r="AH264" s="894">
        <v>31</v>
      </c>
    </row>
    <row r="265" spans="1:34">
      <c r="A265" s="1114">
        <v>27</v>
      </c>
      <c r="B265" s="908" t="s">
        <v>1609</v>
      </c>
      <c r="C265" s="1127">
        <v>42856</v>
      </c>
      <c r="D265" s="907"/>
      <c r="E265" s="911" t="s">
        <v>1621</v>
      </c>
      <c r="F265" s="913"/>
      <c r="G265" s="900"/>
      <c r="H265" s="900"/>
      <c r="I265" s="900"/>
      <c r="J265" s="900"/>
      <c r="K265" s="900"/>
      <c r="L265" s="900"/>
      <c r="M265" s="900"/>
      <c r="N265" s="900"/>
      <c r="O265" s="900"/>
      <c r="P265" s="900"/>
      <c r="Q265" s="900"/>
      <c r="R265" s="900"/>
      <c r="S265" s="900"/>
      <c r="T265" s="900"/>
      <c r="U265" s="900"/>
      <c r="V265" s="900"/>
      <c r="W265" s="900"/>
      <c r="X265" s="900"/>
      <c r="Y265" s="900"/>
      <c r="Z265" s="900"/>
      <c r="AA265" s="900"/>
      <c r="AB265" s="900"/>
      <c r="AC265" s="900"/>
      <c r="AD265" s="900"/>
      <c r="AE265" s="900"/>
      <c r="AF265" s="900"/>
      <c r="AG265" s="900"/>
      <c r="AH265" s="900"/>
    </row>
    <row r="266" spans="1:34">
      <c r="A266" s="1115"/>
      <c r="B266" s="908" t="s">
        <v>1622</v>
      </c>
      <c r="C266" s="1128"/>
      <c r="D266" s="899"/>
      <c r="E266" s="912"/>
      <c r="F266" s="911" t="s">
        <v>1621</v>
      </c>
      <c r="G266" s="913"/>
      <c r="H266" s="913"/>
      <c r="I266" s="913"/>
      <c r="J266" s="900"/>
      <c r="K266" s="900"/>
      <c r="L266" s="900"/>
      <c r="M266" s="900"/>
      <c r="N266" s="900"/>
      <c r="O266" s="900"/>
      <c r="P266" s="900"/>
      <c r="Q266" s="900"/>
      <c r="R266" s="900"/>
      <c r="S266" s="900"/>
      <c r="T266" s="900"/>
      <c r="U266" s="900"/>
      <c r="V266" s="900"/>
      <c r="W266" s="900"/>
      <c r="X266" s="900"/>
      <c r="Y266" s="900"/>
      <c r="Z266" s="900"/>
      <c r="AA266" s="900"/>
      <c r="AB266" s="900"/>
      <c r="AC266" s="900"/>
      <c r="AD266" s="900"/>
      <c r="AE266" s="900"/>
      <c r="AF266" s="900"/>
      <c r="AG266" s="900"/>
      <c r="AH266" s="900"/>
    </row>
    <row r="267" spans="1:34">
      <c r="A267" s="1115"/>
      <c r="B267" s="908" t="s">
        <v>1623</v>
      </c>
      <c r="C267" s="1128"/>
      <c r="D267" s="899"/>
      <c r="E267" s="912"/>
      <c r="F267" s="913"/>
      <c r="G267" s="911" t="s">
        <v>1621</v>
      </c>
      <c r="H267" s="913"/>
      <c r="I267" s="913"/>
      <c r="J267" s="913"/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900"/>
      <c r="AF267" s="900"/>
      <c r="AG267" s="900"/>
      <c r="AH267" s="900"/>
    </row>
    <row r="268" spans="1:34">
      <c r="A268" s="1115"/>
      <c r="B268" s="908" t="s">
        <v>1624</v>
      </c>
      <c r="C268" s="1128"/>
      <c r="D268" s="907"/>
      <c r="E268" s="913"/>
      <c r="F268" s="913"/>
      <c r="G268" s="913"/>
      <c r="H268" s="913"/>
      <c r="I268" s="913"/>
      <c r="J268" s="911" t="s">
        <v>1621</v>
      </c>
      <c r="K268" s="913"/>
      <c r="L268" s="900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900"/>
      <c r="AF268" s="900"/>
      <c r="AG268" s="900"/>
      <c r="AH268" s="900"/>
    </row>
    <row r="269" spans="1:34">
      <c r="A269" s="1115"/>
      <c r="B269" s="908" t="s">
        <v>1625</v>
      </c>
      <c r="C269" s="1128"/>
      <c r="D269" s="907"/>
      <c r="E269" s="900"/>
      <c r="F269" s="912"/>
      <c r="G269" s="913"/>
      <c r="H269" s="913"/>
      <c r="I269" s="912"/>
      <c r="J269" s="912"/>
      <c r="K269" s="911" t="s">
        <v>1621</v>
      </c>
      <c r="L269" s="913"/>
      <c r="M269" s="913"/>
      <c r="N269" s="913"/>
      <c r="O269" s="900"/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</row>
    <row r="270" spans="1:34">
      <c r="A270" s="1115"/>
      <c r="B270" s="908" t="s">
        <v>1626</v>
      </c>
      <c r="C270" s="1128"/>
      <c r="D270" s="907"/>
      <c r="E270" s="900"/>
      <c r="F270" s="900"/>
      <c r="G270" s="913"/>
      <c r="H270" s="900"/>
      <c r="I270" s="912"/>
      <c r="J270" s="912"/>
      <c r="K270" s="913"/>
      <c r="L270" s="911" t="s">
        <v>1621</v>
      </c>
      <c r="M270" s="913"/>
      <c r="N270" s="913"/>
      <c r="O270" s="913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15"/>
      <c r="B271" s="908" t="s">
        <v>1627</v>
      </c>
      <c r="C271" s="1128"/>
      <c r="D271" s="899"/>
      <c r="E271" s="912"/>
      <c r="F271" s="912"/>
      <c r="G271" s="912"/>
      <c r="H271" s="912"/>
      <c r="I271" s="913"/>
      <c r="J271" s="913"/>
      <c r="K271" s="913"/>
      <c r="L271" s="913"/>
      <c r="M271" s="911" t="s">
        <v>1621</v>
      </c>
      <c r="N271" s="913"/>
      <c r="O271" s="913"/>
      <c r="P271" s="913"/>
      <c r="Q271" s="913"/>
      <c r="R271" s="900"/>
      <c r="S271" s="912"/>
      <c r="T271" s="912"/>
      <c r="U271" s="912"/>
      <c r="V271" s="912"/>
      <c r="W271" s="912"/>
      <c r="X271" s="912"/>
      <c r="Y271" s="912"/>
      <c r="Z271" s="912"/>
      <c r="AA271" s="912"/>
      <c r="AB271" s="912"/>
      <c r="AC271" s="912"/>
      <c r="AD271" s="912"/>
      <c r="AE271" s="912"/>
      <c r="AF271" s="912"/>
      <c r="AG271" s="912"/>
      <c r="AH271" s="912"/>
    </row>
    <row r="272" spans="1:34">
      <c r="A272" s="1115"/>
      <c r="B272" s="908" t="s">
        <v>1628</v>
      </c>
      <c r="C272" s="1128"/>
      <c r="D272" s="900"/>
      <c r="E272" s="900"/>
      <c r="F272" s="900"/>
      <c r="G272" s="900"/>
      <c r="H272" s="900"/>
      <c r="I272" s="913"/>
      <c r="J272" s="913"/>
      <c r="K272" s="913"/>
      <c r="L272" s="912"/>
      <c r="M272" s="913"/>
      <c r="N272" s="911" t="s">
        <v>1621</v>
      </c>
      <c r="O272" s="913"/>
      <c r="P272" s="913"/>
      <c r="Q272" s="913"/>
      <c r="R272" s="900"/>
      <c r="S272" s="900"/>
      <c r="T272" s="900"/>
      <c r="U272" s="900"/>
      <c r="V272" s="900"/>
      <c r="W272" s="900"/>
      <c r="X272" s="900"/>
      <c r="Y272" s="900"/>
      <c r="Z272" s="900"/>
      <c r="AA272" s="900"/>
      <c r="AB272" s="900"/>
      <c r="AC272" s="900"/>
      <c r="AD272" s="900"/>
      <c r="AE272" s="900"/>
      <c r="AF272" s="900"/>
      <c r="AG272" s="900"/>
      <c r="AH272" s="900"/>
    </row>
    <row r="273" spans="1:34">
      <c r="A273" s="1115"/>
      <c r="B273" s="908" t="s">
        <v>1629</v>
      </c>
      <c r="C273" s="1128"/>
      <c r="D273" s="899"/>
      <c r="E273" s="912"/>
      <c r="F273" s="912"/>
      <c r="G273" s="912"/>
      <c r="H273" s="912"/>
      <c r="I273" s="912"/>
      <c r="J273" s="912"/>
      <c r="K273" s="913"/>
      <c r="L273" s="913"/>
      <c r="M273" s="912"/>
      <c r="N273" s="913"/>
      <c r="O273" s="913"/>
      <c r="P273" s="913"/>
      <c r="Q273" s="911" t="s">
        <v>1621</v>
      </c>
      <c r="R273" s="913"/>
      <c r="S273" s="900"/>
      <c r="T273" s="900"/>
      <c r="U273" s="900"/>
      <c r="V273" s="900"/>
      <c r="W273" s="912"/>
      <c r="X273" s="912"/>
      <c r="Y273" s="912"/>
      <c r="Z273" s="912"/>
      <c r="AA273" s="912"/>
      <c r="AB273" s="912"/>
      <c r="AC273" s="912"/>
      <c r="AD273" s="912"/>
      <c r="AE273" s="912"/>
      <c r="AF273" s="912"/>
      <c r="AG273" s="912"/>
      <c r="AH273" s="912"/>
    </row>
    <row r="274" spans="1:34">
      <c r="A274" s="1115"/>
      <c r="B274" s="908" t="s">
        <v>1630</v>
      </c>
      <c r="C274" s="1128"/>
      <c r="D274" s="899"/>
      <c r="E274" s="912"/>
      <c r="F274" s="912"/>
      <c r="G274" s="912"/>
      <c r="H274" s="912"/>
      <c r="I274" s="912"/>
      <c r="J274" s="912"/>
      <c r="K274" s="913"/>
      <c r="L274" s="900"/>
      <c r="M274" s="913"/>
      <c r="N274" s="900"/>
      <c r="O274" s="912"/>
      <c r="P274" s="913"/>
      <c r="Q274" s="912"/>
      <c r="R274" s="911" t="s">
        <v>1621</v>
      </c>
      <c r="S274" s="913"/>
      <c r="T274" s="913"/>
      <c r="U274" s="913"/>
      <c r="V274" s="912"/>
      <c r="W274" s="912"/>
      <c r="X274" s="912"/>
      <c r="Y274" s="912"/>
      <c r="Z274" s="912"/>
      <c r="AA274" s="912"/>
      <c r="AB274" s="912"/>
      <c r="AC274" s="912"/>
      <c r="AD274" s="912"/>
      <c r="AE274" s="912"/>
      <c r="AF274" s="912"/>
      <c r="AG274" s="912"/>
      <c r="AH274" s="912"/>
    </row>
    <row r="275" spans="1:34">
      <c r="A275" s="1115"/>
      <c r="B275" s="908" t="s">
        <v>1631</v>
      </c>
      <c r="C275" s="1128"/>
      <c r="D275" s="899"/>
      <c r="E275" s="912"/>
      <c r="F275" s="912"/>
      <c r="G275" s="912"/>
      <c r="H275" s="912"/>
      <c r="I275" s="912"/>
      <c r="J275" s="912"/>
      <c r="K275" s="912"/>
      <c r="L275" s="912"/>
      <c r="M275" s="900"/>
      <c r="N275" s="913"/>
      <c r="O275" s="900"/>
      <c r="P275" s="912"/>
      <c r="Q275" s="912"/>
      <c r="R275" s="913"/>
      <c r="S275" s="911" t="s">
        <v>1621</v>
      </c>
      <c r="T275" s="913"/>
      <c r="U275" s="913"/>
      <c r="V275" s="912"/>
      <c r="W275" s="912"/>
      <c r="X275" s="912"/>
      <c r="Y275" s="912"/>
      <c r="Z275" s="912"/>
      <c r="AA275" s="912"/>
      <c r="AB275" s="912"/>
      <c r="AC275" s="912"/>
      <c r="AD275" s="912"/>
      <c r="AE275" s="912"/>
      <c r="AF275" s="912"/>
      <c r="AG275" s="912"/>
      <c r="AH275" s="912"/>
    </row>
    <row r="276" spans="1:34">
      <c r="A276" s="1115"/>
      <c r="B276" s="908" t="s">
        <v>1632</v>
      </c>
      <c r="C276" s="1128"/>
      <c r="D276" s="900"/>
      <c r="E276" s="900"/>
      <c r="F276" s="900"/>
      <c r="G276" s="900"/>
      <c r="H276" s="900"/>
      <c r="I276" s="900"/>
      <c r="J276" s="900"/>
      <c r="K276" s="900"/>
      <c r="L276" s="900"/>
      <c r="M276" s="912"/>
      <c r="N276" s="912"/>
      <c r="O276" s="912"/>
      <c r="P276" s="913"/>
      <c r="Q276" s="913"/>
      <c r="R276" s="913"/>
      <c r="S276" s="913"/>
      <c r="T276" s="911" t="s">
        <v>1621</v>
      </c>
      <c r="U276" s="913"/>
      <c r="V276" s="900"/>
      <c r="W276" s="900"/>
      <c r="X276" s="900"/>
      <c r="Y276" s="900"/>
      <c r="Z276" s="900"/>
      <c r="AA276" s="900"/>
      <c r="AB276" s="900"/>
      <c r="AC276" s="900"/>
      <c r="AD276" s="900"/>
      <c r="AE276" s="900"/>
      <c r="AF276" s="900"/>
      <c r="AG276" s="900"/>
      <c r="AH276" s="900"/>
    </row>
    <row r="277" spans="1:34">
      <c r="A277" s="1115"/>
      <c r="B277" s="908" t="s">
        <v>1633</v>
      </c>
      <c r="C277" s="1128"/>
      <c r="D277" s="900"/>
      <c r="E277" s="900"/>
      <c r="F277" s="900"/>
      <c r="G277" s="900"/>
      <c r="H277" s="900"/>
      <c r="I277" s="900"/>
      <c r="J277" s="900"/>
      <c r="K277" s="900"/>
      <c r="L277" s="900"/>
      <c r="M277" s="912"/>
      <c r="N277" s="912"/>
      <c r="O277" s="912"/>
      <c r="P277" s="913"/>
      <c r="Q277" s="913"/>
      <c r="R277" s="913"/>
      <c r="S277" s="912"/>
      <c r="T277" s="913"/>
      <c r="U277" s="911" t="s">
        <v>1621</v>
      </c>
      <c r="V277" s="900"/>
      <c r="W277" s="900"/>
      <c r="X277" s="900"/>
      <c r="Y277" s="900"/>
      <c r="Z277" s="900"/>
      <c r="AA277" s="900"/>
      <c r="AB277" s="900"/>
      <c r="AC277" s="900"/>
      <c r="AD277" s="900"/>
      <c r="AE277" s="900"/>
      <c r="AF277" s="900"/>
      <c r="AG277" s="900"/>
      <c r="AH277" s="900"/>
    </row>
    <row r="278" spans="1:34">
      <c r="A278" s="1115"/>
      <c r="B278" s="908" t="s">
        <v>1644</v>
      </c>
      <c r="C278" s="1128"/>
      <c r="D278" s="900"/>
      <c r="E278" s="900"/>
      <c r="F278" s="900"/>
      <c r="G278" s="900"/>
      <c r="H278" s="900"/>
      <c r="I278" s="900"/>
      <c r="J278" s="900"/>
      <c r="K278" s="900"/>
      <c r="L278" s="900"/>
      <c r="M278" s="912"/>
      <c r="N278" s="912"/>
      <c r="O278" s="912"/>
      <c r="P278" s="913"/>
      <c r="Q278" s="913"/>
      <c r="R278" s="912"/>
      <c r="S278" s="913"/>
      <c r="T278" s="913"/>
      <c r="U278" s="913"/>
      <c r="V278" s="900"/>
      <c r="W278" s="900"/>
      <c r="X278" s="911" t="s">
        <v>1621</v>
      </c>
      <c r="Y278" s="913"/>
      <c r="Z278" s="900"/>
      <c r="AA278" s="900"/>
      <c r="AB278" s="900"/>
      <c r="AC278" s="900"/>
      <c r="AD278" s="900"/>
      <c r="AE278" s="900"/>
      <c r="AF278" s="900"/>
      <c r="AG278" s="900"/>
      <c r="AH278" s="900"/>
    </row>
    <row r="279" spans="1:34">
      <c r="A279" s="1115"/>
      <c r="B279" s="908" t="s">
        <v>1645</v>
      </c>
      <c r="C279" s="1128"/>
      <c r="D279" s="900"/>
      <c r="E279" s="900"/>
      <c r="F279" s="900"/>
      <c r="G279" s="900"/>
      <c r="H279" s="900"/>
      <c r="I279" s="900"/>
      <c r="J279" s="900"/>
      <c r="K279" s="900"/>
      <c r="L279" s="900"/>
      <c r="M279" s="912"/>
      <c r="N279" s="912"/>
      <c r="O279" s="912"/>
      <c r="P279" s="913"/>
      <c r="Q279" s="913"/>
      <c r="R279" s="912"/>
      <c r="S279" s="913"/>
      <c r="T279" s="913"/>
      <c r="U279" s="913"/>
      <c r="V279" s="900"/>
      <c r="W279" s="900"/>
      <c r="X279" s="912"/>
      <c r="Y279" s="911" t="s">
        <v>1621</v>
      </c>
      <c r="Z279" s="913"/>
      <c r="AA279" s="900"/>
      <c r="AB279" s="900"/>
      <c r="AC279" s="900"/>
      <c r="AD279" s="900"/>
      <c r="AE279" s="900"/>
      <c r="AF279" s="900"/>
      <c r="AG279" s="900"/>
      <c r="AH279" s="900"/>
    </row>
    <row r="280" spans="1:34">
      <c r="A280" s="1115"/>
      <c r="B280" s="908" t="s">
        <v>1646</v>
      </c>
      <c r="C280" s="1128"/>
      <c r="D280" s="899"/>
      <c r="E280" s="912"/>
      <c r="F280" s="912"/>
      <c r="G280" s="912"/>
      <c r="H280" s="912"/>
      <c r="I280" s="912"/>
      <c r="J280" s="912"/>
      <c r="K280" s="912"/>
      <c r="L280" s="912"/>
      <c r="M280" s="912"/>
      <c r="N280" s="912"/>
      <c r="O280" s="912"/>
      <c r="P280" s="913"/>
      <c r="Q280" s="912"/>
      <c r="R280" s="913"/>
      <c r="S280" s="913"/>
      <c r="T280" s="913"/>
      <c r="U280" s="913"/>
      <c r="V280" s="913"/>
      <c r="W280" s="913"/>
      <c r="X280" s="912"/>
      <c r="Y280" s="913"/>
      <c r="Z280" s="911" t="s">
        <v>1621</v>
      </c>
      <c r="AA280" s="912"/>
      <c r="AB280" s="912"/>
      <c r="AC280" s="912"/>
      <c r="AD280" s="912"/>
      <c r="AE280" s="912"/>
      <c r="AF280" s="912"/>
      <c r="AG280" s="912"/>
      <c r="AH280" s="912"/>
    </row>
    <row r="281" spans="1:34">
      <c r="A281" s="1115"/>
      <c r="B281" s="908" t="s">
        <v>1647</v>
      </c>
      <c r="C281" s="1128"/>
      <c r="D281" s="899"/>
      <c r="E281" s="912"/>
      <c r="F281" s="912"/>
      <c r="G281" s="912"/>
      <c r="H281" s="912"/>
      <c r="I281" s="912"/>
      <c r="J281" s="912"/>
      <c r="K281" s="912"/>
      <c r="L281" s="912"/>
      <c r="M281" s="912"/>
      <c r="N281" s="912"/>
      <c r="O281" s="912"/>
      <c r="P281" s="913"/>
      <c r="Q281" s="912"/>
      <c r="R281" s="913"/>
      <c r="S281" s="913"/>
      <c r="T281" s="913"/>
      <c r="U281" s="913"/>
      <c r="V281" s="913"/>
      <c r="W281" s="913"/>
      <c r="X281" s="912"/>
      <c r="Y281" s="913"/>
      <c r="Z281" s="912"/>
      <c r="AA281" s="911" t="s">
        <v>1621</v>
      </c>
      <c r="AB281" s="913"/>
      <c r="AC281" s="912"/>
      <c r="AD281" s="912"/>
      <c r="AE281" s="912"/>
      <c r="AF281" s="912"/>
      <c r="AG281" s="912"/>
      <c r="AH281" s="912"/>
    </row>
    <row r="282" spans="1:34">
      <c r="A282" s="1116"/>
      <c r="B282" s="908" t="s">
        <v>1668</v>
      </c>
      <c r="C282" s="1129"/>
      <c r="D282" s="899"/>
      <c r="E282" s="912"/>
      <c r="F282" s="912"/>
      <c r="G282" s="912"/>
      <c r="H282" s="912"/>
      <c r="I282" s="912"/>
      <c r="J282" s="912"/>
      <c r="K282" s="912"/>
      <c r="L282" s="912"/>
      <c r="M282" s="912"/>
      <c r="N282" s="912"/>
      <c r="O282" s="912"/>
      <c r="P282" s="913"/>
      <c r="Q282" s="912"/>
      <c r="R282" s="913"/>
      <c r="S282" s="913"/>
      <c r="T282" s="913"/>
      <c r="U282" s="913"/>
      <c r="V282" s="913"/>
      <c r="W282" s="913"/>
      <c r="X282" s="912"/>
      <c r="Y282" s="913"/>
      <c r="Z282" s="912"/>
      <c r="AA282" s="913"/>
      <c r="AB282" s="911" t="s">
        <v>1621</v>
      </c>
      <c r="AC282" s="912"/>
      <c r="AD282" s="912"/>
      <c r="AE282" s="912"/>
      <c r="AF282" s="912"/>
      <c r="AG282" s="912"/>
      <c r="AH282" s="912"/>
    </row>
    <row r="283" spans="1:34">
      <c r="B283" s="247" t="s">
        <v>1664</v>
      </c>
      <c r="C283" s="896"/>
    </row>
    <row r="284" spans="1:34">
      <c r="B284" s="247"/>
      <c r="C284" s="896"/>
    </row>
    <row r="285" spans="1:34">
      <c r="B285" s="247"/>
      <c r="C285" s="896"/>
    </row>
    <row r="286" spans="1:34">
      <c r="B286" s="247"/>
      <c r="C286" s="896"/>
    </row>
    <row r="287" spans="1:34">
      <c r="B287" s="247"/>
      <c r="C287" s="896"/>
    </row>
    <row r="288" spans="1:34">
      <c r="B288" s="247"/>
      <c r="C288" s="896"/>
    </row>
    <row r="289" spans="2:3">
      <c r="B289" s="247"/>
      <c r="C289" s="896"/>
    </row>
    <row r="290" spans="2:3">
      <c r="B290" s="247"/>
      <c r="C290" s="896"/>
    </row>
    <row r="291" spans="2:3">
      <c r="B291" s="247"/>
      <c r="C291" s="896"/>
    </row>
    <row r="292" spans="2:3">
      <c r="B292" s="247"/>
      <c r="C292" s="896"/>
    </row>
    <row r="293" spans="2:3">
      <c r="B293" s="247"/>
      <c r="C293" s="896"/>
    </row>
    <row r="294" spans="2:3">
      <c r="B294" s="247"/>
      <c r="C294" s="896"/>
    </row>
    <row r="295" spans="2:3">
      <c r="B295" s="247"/>
      <c r="C295" s="896"/>
    </row>
    <row r="296" spans="2:3">
      <c r="B296" s="247"/>
      <c r="C296" s="896"/>
    </row>
    <row r="297" spans="2:3">
      <c r="B297" s="247"/>
      <c r="C297" s="896"/>
    </row>
    <row r="298" spans="2:3">
      <c r="B298" s="247"/>
      <c r="C298" s="896"/>
    </row>
    <row r="299" spans="2:3">
      <c r="B299" s="247"/>
      <c r="C299" s="896"/>
    </row>
    <row r="300" spans="2:3">
      <c r="B300" s="247"/>
      <c r="C300" s="896"/>
    </row>
    <row r="301" spans="2:3">
      <c r="B301" s="247"/>
      <c r="C301" s="896"/>
    </row>
    <row r="302" spans="2:3">
      <c r="B302" s="247"/>
      <c r="C302" s="896"/>
    </row>
    <row r="303" spans="2:3">
      <c r="B303" s="247"/>
      <c r="C303" s="896"/>
    </row>
    <row r="304" spans="2:3">
      <c r="B304" s="247"/>
      <c r="C304" s="896"/>
    </row>
    <row r="305" spans="1:34">
      <c r="B305" s="247"/>
      <c r="C305" s="896"/>
    </row>
    <row r="306" spans="1:34" ht="15.75">
      <c r="A306" s="1117" t="s">
        <v>3</v>
      </c>
      <c r="B306" s="1117"/>
      <c r="C306" s="1117"/>
      <c r="D306" s="1117"/>
      <c r="E306" s="1117"/>
      <c r="F306" s="1117"/>
      <c r="G306" s="1117"/>
      <c r="H306" s="1117"/>
      <c r="I306" s="1117"/>
      <c r="J306" s="1117"/>
      <c r="K306" s="1117"/>
      <c r="L306" s="1117"/>
      <c r="M306" s="1117"/>
      <c r="N306" s="1117"/>
      <c r="O306" s="1117"/>
      <c r="P306" s="1117"/>
      <c r="Q306" s="1117"/>
      <c r="R306" s="1117"/>
      <c r="S306" s="1117"/>
      <c r="T306" s="1117"/>
      <c r="U306" s="1117"/>
      <c r="V306" s="1117"/>
      <c r="W306" s="1117"/>
      <c r="X306" s="1117"/>
      <c r="Y306" s="1117"/>
      <c r="Z306" s="1117"/>
      <c r="AA306" s="1117"/>
      <c r="AB306" s="1117"/>
      <c r="AC306" s="1117"/>
      <c r="AD306" s="1117"/>
      <c r="AE306" s="1117"/>
      <c r="AF306" s="1117"/>
      <c r="AG306" s="1117"/>
      <c r="AH306" s="1117"/>
    </row>
    <row r="307" spans="1:34" ht="15.75">
      <c r="A307" s="1117" t="s">
        <v>1586</v>
      </c>
      <c r="B307" s="1117"/>
      <c r="C307" s="1117"/>
      <c r="D307" s="1117"/>
      <c r="E307" s="1117"/>
      <c r="F307" s="1117"/>
      <c r="G307" s="1117"/>
      <c r="H307" s="1117"/>
      <c r="I307" s="1117"/>
      <c r="J307" s="1117"/>
      <c r="K307" s="1117"/>
      <c r="L307" s="1117"/>
      <c r="M307" s="1117"/>
      <c r="N307" s="1117"/>
      <c r="O307" s="1117"/>
      <c r="P307" s="1117"/>
      <c r="Q307" s="1117"/>
      <c r="R307" s="1117"/>
      <c r="S307" s="1117"/>
      <c r="T307" s="1117"/>
      <c r="U307" s="1117"/>
      <c r="V307" s="1117"/>
      <c r="W307" s="1117"/>
      <c r="X307" s="1117"/>
      <c r="Y307" s="1117"/>
      <c r="Z307" s="1117"/>
      <c r="AA307" s="1117"/>
      <c r="AB307" s="1117"/>
      <c r="AC307" s="1117"/>
      <c r="AD307" s="1117"/>
      <c r="AE307" s="1117"/>
      <c r="AF307" s="1117"/>
      <c r="AG307" s="1117"/>
      <c r="AH307" s="1117"/>
    </row>
    <row r="308" spans="1:34" ht="18">
      <c r="A308" s="1118" t="s">
        <v>1666</v>
      </c>
      <c r="B308" s="1118"/>
      <c r="C308" s="1118"/>
      <c r="D308" s="1118"/>
      <c r="E308" s="1118"/>
      <c r="F308" s="1118"/>
      <c r="G308" s="1118"/>
      <c r="H308" s="1118"/>
      <c r="I308" s="1118"/>
      <c r="J308" s="1118"/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  <c r="Z308" s="1118"/>
      <c r="AA308" s="1118"/>
      <c r="AB308" s="1118"/>
      <c r="AC308" s="1118"/>
      <c r="AD308" s="1118"/>
      <c r="AE308" s="1118"/>
      <c r="AF308" s="1118"/>
      <c r="AG308" s="1118"/>
      <c r="AH308" s="1118"/>
    </row>
    <row r="309" spans="1:34" ht="18">
      <c r="A309" s="1118" t="s">
        <v>1587</v>
      </c>
      <c r="B309" s="1118"/>
      <c r="C309" s="1118"/>
      <c r="D309" s="1118"/>
      <c r="E309" s="1118"/>
      <c r="F309" s="1118"/>
      <c r="G309" s="1118"/>
      <c r="H309" s="1118"/>
      <c r="I309" s="1118"/>
      <c r="J309" s="1118"/>
      <c r="K309" s="1118"/>
      <c r="L309" s="1118"/>
      <c r="M309" s="1118"/>
      <c r="N309" s="1118"/>
      <c r="O309" s="1118"/>
      <c r="P309" s="1118"/>
      <c r="Q309" s="1118"/>
      <c r="R309" s="1118"/>
      <c r="S309" s="1118"/>
      <c r="T309" s="1118"/>
      <c r="U309" s="1118"/>
      <c r="V309" s="1118"/>
      <c r="W309" s="1118"/>
      <c r="X309" s="1118"/>
      <c r="Y309" s="1118"/>
      <c r="Z309" s="1118"/>
      <c r="AA309" s="1118"/>
      <c r="AB309" s="1118"/>
      <c r="AC309" s="1118"/>
      <c r="AD309" s="1118"/>
      <c r="AE309" s="1118"/>
      <c r="AF309" s="1118"/>
      <c r="AG309" s="1118"/>
      <c r="AH309" s="1118"/>
    </row>
    <row r="310" spans="1:34" ht="18">
      <c r="A310" s="1118" t="s">
        <v>1667</v>
      </c>
      <c r="B310" s="1118"/>
      <c r="C310" s="1118"/>
      <c r="D310" s="1118"/>
      <c r="E310" s="1118"/>
      <c r="F310" s="1118"/>
      <c r="G310" s="1118"/>
      <c r="H310" s="1118"/>
      <c r="I310" s="1118"/>
      <c r="J310" s="1118"/>
      <c r="K310" s="1118"/>
      <c r="L310" s="1118"/>
      <c r="M310" s="1118"/>
      <c r="N310" s="1118"/>
      <c r="O310" s="1118"/>
      <c r="P310" s="1118"/>
      <c r="Q310" s="1118"/>
      <c r="R310" s="1118"/>
      <c r="S310" s="1118"/>
      <c r="T310" s="1118"/>
      <c r="U310" s="1118"/>
      <c r="V310" s="1118"/>
      <c r="W310" s="1118"/>
      <c r="X310" s="1118"/>
      <c r="Y310" s="1118"/>
      <c r="Z310" s="1118"/>
      <c r="AA310" s="1118"/>
      <c r="AB310" s="1118"/>
      <c r="AC310" s="1118"/>
      <c r="AD310" s="1118"/>
      <c r="AE310" s="1118"/>
      <c r="AF310" s="1118"/>
      <c r="AG310" s="1118"/>
      <c r="AH310" s="1118"/>
    </row>
    <row r="311" spans="1:34" ht="15.75">
      <c r="A311" s="973" t="s">
        <v>1608</v>
      </c>
      <c r="B311" s="974"/>
      <c r="C311" s="974"/>
      <c r="D311" s="974"/>
      <c r="E311" s="974"/>
      <c r="F311" s="974"/>
      <c r="G311" s="974"/>
      <c r="H311" s="974"/>
      <c r="I311" s="974"/>
      <c r="J311" s="974"/>
      <c r="K311" s="974"/>
      <c r="L311" s="974"/>
      <c r="M311" s="974"/>
      <c r="N311" s="974"/>
      <c r="O311" s="974"/>
      <c r="P311" s="974"/>
      <c r="Q311" s="974"/>
      <c r="R311" s="974"/>
      <c r="S311" s="974"/>
      <c r="T311" s="974"/>
      <c r="U311" s="974"/>
      <c r="V311" s="974"/>
      <c r="W311" s="974"/>
      <c r="X311" s="974"/>
      <c r="Y311" s="974"/>
      <c r="Z311" s="974"/>
      <c r="AA311" s="974"/>
      <c r="AB311" s="974"/>
      <c r="AC311" s="974"/>
      <c r="AD311" s="974"/>
      <c r="AE311" s="974"/>
      <c r="AF311" s="974"/>
      <c r="AG311" s="974"/>
      <c r="AH311" s="974"/>
    </row>
    <row r="312" spans="1:34" ht="15.75">
      <c r="A312" s="967" t="s">
        <v>1683</v>
      </c>
      <c r="B312" s="966"/>
      <c r="C312" s="966"/>
      <c r="D312" s="966"/>
      <c r="E312" s="966"/>
      <c r="F312" s="966"/>
      <c r="G312" s="966"/>
      <c r="H312" s="966"/>
      <c r="I312" s="966"/>
      <c r="J312" s="966"/>
      <c r="K312" s="974"/>
      <c r="L312" s="974"/>
      <c r="M312" s="974"/>
      <c r="N312" s="974"/>
      <c r="O312" s="974"/>
      <c r="P312" s="974"/>
      <c r="Q312" s="974"/>
      <c r="R312" s="974"/>
      <c r="S312" s="974"/>
      <c r="T312" s="974"/>
      <c r="U312" s="974"/>
      <c r="V312" s="974"/>
      <c r="W312" s="974"/>
      <c r="X312" s="974"/>
      <c r="Y312" s="974"/>
      <c r="Z312" s="974"/>
      <c r="AA312" s="974"/>
      <c r="AB312" s="974"/>
      <c r="AC312" s="974"/>
      <c r="AD312" s="974"/>
      <c r="AE312" s="974"/>
      <c r="AF312" s="974"/>
      <c r="AG312" s="974"/>
      <c r="AH312" s="974"/>
    </row>
    <row r="313" spans="1:34">
      <c r="A313" s="1119" t="s">
        <v>129</v>
      </c>
      <c r="B313" s="1120" t="s">
        <v>1610</v>
      </c>
      <c r="C313" s="1111" t="s">
        <v>1618</v>
      </c>
      <c r="D313" s="1121" t="s">
        <v>1619</v>
      </c>
      <c r="E313" s="1122"/>
      <c r="F313" s="1122"/>
      <c r="G313" s="1122"/>
      <c r="H313" s="1122"/>
      <c r="I313" s="1122"/>
      <c r="J313" s="1122"/>
      <c r="K313" s="1122"/>
      <c r="L313" s="1122"/>
      <c r="M313" s="1122"/>
      <c r="N313" s="1122"/>
      <c r="O313" s="1122"/>
      <c r="P313" s="1122"/>
      <c r="Q313" s="1122"/>
      <c r="R313" s="1122"/>
      <c r="S313" s="1122"/>
      <c r="T313" s="1122"/>
      <c r="U313" s="1122"/>
      <c r="V313" s="1122"/>
      <c r="W313" s="1122"/>
      <c r="X313" s="1122"/>
      <c r="Y313" s="1122"/>
      <c r="Z313" s="1122"/>
      <c r="AA313" s="1122"/>
      <c r="AB313" s="1122"/>
      <c r="AC313" s="1122"/>
      <c r="AD313" s="1122"/>
      <c r="AE313" s="1122"/>
      <c r="AF313" s="1122"/>
      <c r="AG313" s="1122"/>
      <c r="AH313" s="1123"/>
    </row>
    <row r="314" spans="1:34">
      <c r="A314" s="1119"/>
      <c r="B314" s="1120"/>
      <c r="C314" s="1112"/>
      <c r="D314" s="954" t="s">
        <v>1612</v>
      </c>
      <c r="E314" s="894" t="s">
        <v>1613</v>
      </c>
      <c r="F314" s="894" t="s">
        <v>1614</v>
      </c>
      <c r="G314" s="894" t="s">
        <v>1615</v>
      </c>
      <c r="H314" s="954" t="s">
        <v>1616</v>
      </c>
      <c r="I314" s="954" t="s">
        <v>1617</v>
      </c>
      <c r="J314" s="894" t="s">
        <v>1611</v>
      </c>
      <c r="K314" s="894" t="s">
        <v>1612</v>
      </c>
      <c r="L314" s="894" t="s">
        <v>1613</v>
      </c>
      <c r="M314" s="894" t="s">
        <v>1614</v>
      </c>
      <c r="N314" s="894" t="s">
        <v>1615</v>
      </c>
      <c r="O314" s="954" t="s">
        <v>1616</v>
      </c>
      <c r="P314" s="954" t="s">
        <v>1617</v>
      </c>
      <c r="Q314" s="894" t="s">
        <v>1611</v>
      </c>
      <c r="R314" s="894" t="s">
        <v>1612</v>
      </c>
      <c r="S314" s="894" t="s">
        <v>1613</v>
      </c>
      <c r="T314" s="894" t="s">
        <v>1614</v>
      </c>
      <c r="U314" s="894" t="s">
        <v>1615</v>
      </c>
      <c r="V314" s="954" t="s">
        <v>1616</v>
      </c>
      <c r="W314" s="954" t="s">
        <v>1617</v>
      </c>
      <c r="X314" s="894" t="s">
        <v>1611</v>
      </c>
      <c r="Y314" s="894" t="s">
        <v>1612</v>
      </c>
      <c r="Z314" s="894" t="s">
        <v>1613</v>
      </c>
      <c r="AA314" s="894" t="s">
        <v>1614</v>
      </c>
      <c r="AB314" s="894" t="s">
        <v>1615</v>
      </c>
      <c r="AC314" s="954" t="s">
        <v>1616</v>
      </c>
      <c r="AD314" s="954" t="s">
        <v>1617</v>
      </c>
      <c r="AE314" s="894" t="s">
        <v>1611</v>
      </c>
      <c r="AF314" s="894" t="s">
        <v>1612</v>
      </c>
      <c r="AG314" s="894" t="s">
        <v>1613</v>
      </c>
      <c r="AH314" s="894" t="s">
        <v>1614</v>
      </c>
    </row>
    <row r="315" spans="1:34">
      <c r="A315" s="1119"/>
      <c r="B315" s="1120"/>
      <c r="C315" s="1008"/>
      <c r="D315" s="954">
        <v>1</v>
      </c>
      <c r="E315" s="894">
        <v>2</v>
      </c>
      <c r="F315" s="894">
        <v>3</v>
      </c>
      <c r="G315" s="894">
        <v>4</v>
      </c>
      <c r="H315" s="954">
        <v>5</v>
      </c>
      <c r="I315" s="954">
        <v>6</v>
      </c>
      <c r="J315" s="894">
        <v>7</v>
      </c>
      <c r="K315" s="894">
        <v>8</v>
      </c>
      <c r="L315" s="894">
        <v>9</v>
      </c>
      <c r="M315" s="894">
        <v>10</v>
      </c>
      <c r="N315" s="894">
        <v>11</v>
      </c>
      <c r="O315" s="954">
        <v>12</v>
      </c>
      <c r="P315" s="954">
        <v>13</v>
      </c>
      <c r="Q315" s="894">
        <v>14</v>
      </c>
      <c r="R315" s="894">
        <v>15</v>
      </c>
      <c r="S315" s="894">
        <v>16</v>
      </c>
      <c r="T315" s="894">
        <v>17</v>
      </c>
      <c r="U315" s="894">
        <v>18</v>
      </c>
      <c r="V315" s="954">
        <v>19</v>
      </c>
      <c r="W315" s="954">
        <v>20</v>
      </c>
      <c r="X315" s="894">
        <v>21</v>
      </c>
      <c r="Y315" s="894">
        <v>22</v>
      </c>
      <c r="Z315" s="894">
        <v>23</v>
      </c>
      <c r="AA315" s="894">
        <v>24</v>
      </c>
      <c r="AB315" s="894">
        <v>25</v>
      </c>
      <c r="AC315" s="954">
        <v>26</v>
      </c>
      <c r="AD315" s="954">
        <v>27</v>
      </c>
      <c r="AE315" s="894">
        <v>28</v>
      </c>
      <c r="AF315" s="894">
        <v>29</v>
      </c>
      <c r="AG315" s="894">
        <v>30</v>
      </c>
      <c r="AH315" s="894">
        <v>31</v>
      </c>
    </row>
    <row r="316" spans="1:34">
      <c r="A316" s="1124">
        <v>27</v>
      </c>
      <c r="B316" s="908" t="s">
        <v>1609</v>
      </c>
      <c r="C316" s="1125">
        <v>42856</v>
      </c>
      <c r="D316" s="907"/>
      <c r="E316" s="911" t="s">
        <v>1621</v>
      </c>
      <c r="F316" s="913"/>
      <c r="G316" s="900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900"/>
      <c r="U316" s="900"/>
      <c r="V316" s="900"/>
      <c r="W316" s="900"/>
      <c r="X316" s="900"/>
      <c r="Y316" s="900"/>
      <c r="Z316" s="900"/>
      <c r="AA316" s="900"/>
      <c r="AB316" s="900"/>
      <c r="AC316" s="900"/>
      <c r="AD316" s="900"/>
      <c r="AE316" s="900"/>
      <c r="AF316" s="900"/>
      <c r="AG316" s="900"/>
      <c r="AH316" s="900"/>
    </row>
    <row r="317" spans="1:34">
      <c r="A317" s="1124"/>
      <c r="B317" s="908" t="s">
        <v>1622</v>
      </c>
      <c r="C317" s="1126"/>
      <c r="D317" s="899"/>
      <c r="E317" s="912"/>
      <c r="F317" s="911" t="s">
        <v>1621</v>
      </c>
      <c r="G317" s="913"/>
      <c r="H317" s="913"/>
      <c r="I317" s="913"/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900"/>
      <c r="AE317" s="900"/>
      <c r="AF317" s="900"/>
      <c r="AG317" s="900"/>
      <c r="AH317" s="900"/>
    </row>
    <row r="318" spans="1:34">
      <c r="A318" s="1124"/>
      <c r="B318" s="908" t="s">
        <v>1623</v>
      </c>
      <c r="C318" s="1126"/>
      <c r="D318" s="899"/>
      <c r="E318" s="912"/>
      <c r="F318" s="913"/>
      <c r="G318" s="911" t="s">
        <v>1621</v>
      </c>
      <c r="H318" s="913"/>
      <c r="I318" s="913"/>
      <c r="J318" s="913"/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900"/>
      <c r="AE318" s="900"/>
      <c r="AF318" s="900"/>
      <c r="AG318" s="900"/>
      <c r="AH318" s="900"/>
    </row>
    <row r="319" spans="1:34">
      <c r="A319" s="1124"/>
      <c r="B319" s="908" t="s">
        <v>1624</v>
      </c>
      <c r="C319" s="1126"/>
      <c r="D319" s="907"/>
      <c r="E319" s="913"/>
      <c r="F319" s="913"/>
      <c r="G319" s="913"/>
      <c r="H319" s="913"/>
      <c r="I319" s="913"/>
      <c r="J319" s="911" t="s">
        <v>1621</v>
      </c>
      <c r="K319" s="913"/>
      <c r="L319" s="900"/>
      <c r="M319" s="900"/>
      <c r="N319" s="900"/>
      <c r="O319" s="900"/>
      <c r="P319" s="900"/>
      <c r="Q319" s="900"/>
      <c r="R319" s="900"/>
      <c r="S319" s="900"/>
      <c r="T319" s="900"/>
      <c r="U319" s="900"/>
      <c r="V319" s="900"/>
      <c r="W319" s="900"/>
      <c r="X319" s="900"/>
      <c r="Y319" s="900"/>
      <c r="Z319" s="900"/>
      <c r="AA319" s="900"/>
      <c r="AB319" s="900"/>
      <c r="AC319" s="900"/>
      <c r="AD319" s="900"/>
      <c r="AE319" s="900"/>
      <c r="AF319" s="900"/>
      <c r="AG319" s="900"/>
      <c r="AH319" s="900"/>
    </row>
    <row r="320" spans="1:34">
      <c r="A320" s="1124"/>
      <c r="B320" s="908" t="s">
        <v>1625</v>
      </c>
      <c r="C320" s="1126"/>
      <c r="D320" s="907"/>
      <c r="E320" s="900"/>
      <c r="F320" s="912"/>
      <c r="G320" s="913"/>
      <c r="H320" s="913"/>
      <c r="I320" s="912"/>
      <c r="J320" s="912"/>
      <c r="K320" s="911" t="s">
        <v>1621</v>
      </c>
      <c r="L320" s="913"/>
      <c r="M320" s="913"/>
      <c r="N320" s="913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900"/>
      <c r="AE320" s="900"/>
      <c r="AF320" s="900"/>
      <c r="AG320" s="900"/>
      <c r="AH320" s="900"/>
    </row>
    <row r="321" spans="1:34">
      <c r="A321" s="1124"/>
      <c r="B321" s="908" t="s">
        <v>1626</v>
      </c>
      <c r="C321" s="1126"/>
      <c r="D321" s="907"/>
      <c r="E321" s="900"/>
      <c r="F321" s="900"/>
      <c r="G321" s="913"/>
      <c r="H321" s="900"/>
      <c r="I321" s="912"/>
      <c r="J321" s="912"/>
      <c r="K321" s="913"/>
      <c r="L321" s="911" t="s">
        <v>1621</v>
      </c>
      <c r="M321" s="913"/>
      <c r="N321" s="913"/>
      <c r="O321" s="913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24"/>
      <c r="B322" s="908" t="s">
        <v>1627</v>
      </c>
      <c r="C322" s="1126"/>
      <c r="D322" s="899"/>
      <c r="E322" s="912"/>
      <c r="F322" s="912"/>
      <c r="G322" s="912"/>
      <c r="H322" s="912"/>
      <c r="I322" s="913"/>
      <c r="J322" s="913"/>
      <c r="K322" s="913"/>
      <c r="L322" s="913"/>
      <c r="M322" s="911" t="s">
        <v>1621</v>
      </c>
      <c r="N322" s="913"/>
      <c r="O322" s="913"/>
      <c r="P322" s="913"/>
      <c r="Q322" s="913"/>
      <c r="R322" s="900"/>
      <c r="S322" s="912"/>
      <c r="T322" s="912"/>
      <c r="U322" s="912"/>
      <c r="V322" s="912"/>
      <c r="W322" s="912"/>
      <c r="X322" s="912"/>
      <c r="Y322" s="912"/>
      <c r="Z322" s="912"/>
      <c r="AA322" s="912"/>
      <c r="AB322" s="912"/>
      <c r="AC322" s="912"/>
      <c r="AD322" s="912"/>
      <c r="AE322" s="912"/>
      <c r="AF322" s="912"/>
      <c r="AG322" s="912"/>
      <c r="AH322" s="912"/>
    </row>
    <row r="323" spans="1:34">
      <c r="A323" s="1124"/>
      <c r="B323" s="908" t="s">
        <v>1628</v>
      </c>
      <c r="C323" s="1126"/>
      <c r="D323" s="900"/>
      <c r="E323" s="900"/>
      <c r="F323" s="900"/>
      <c r="G323" s="900"/>
      <c r="H323" s="900"/>
      <c r="I323" s="913"/>
      <c r="J323" s="913"/>
      <c r="K323" s="913"/>
      <c r="L323" s="912"/>
      <c r="M323" s="913"/>
      <c r="N323" s="911" t="s">
        <v>1621</v>
      </c>
      <c r="O323" s="913"/>
      <c r="P323" s="913"/>
      <c r="Q323" s="913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900"/>
      <c r="AE323" s="900"/>
      <c r="AF323" s="900"/>
      <c r="AG323" s="900"/>
      <c r="AH323" s="900"/>
    </row>
    <row r="324" spans="1:34">
      <c r="A324" s="1124"/>
      <c r="B324" s="908" t="s">
        <v>1629</v>
      </c>
      <c r="C324" s="1126"/>
      <c r="D324" s="899"/>
      <c r="E324" s="912"/>
      <c r="F324" s="912"/>
      <c r="G324" s="912"/>
      <c r="H324" s="912"/>
      <c r="I324" s="912"/>
      <c r="J324" s="912"/>
      <c r="K324" s="913"/>
      <c r="L324" s="913"/>
      <c r="M324" s="912"/>
      <c r="N324" s="913"/>
      <c r="O324" s="913"/>
      <c r="P324" s="913"/>
      <c r="Q324" s="911" t="s">
        <v>1621</v>
      </c>
      <c r="R324" s="913"/>
      <c r="S324" s="900"/>
      <c r="T324" s="900"/>
      <c r="U324" s="900"/>
      <c r="V324" s="900"/>
      <c r="W324" s="912"/>
      <c r="X324" s="912"/>
      <c r="Y324" s="912"/>
      <c r="Z324" s="912"/>
      <c r="AA324" s="912"/>
      <c r="AB324" s="912"/>
      <c r="AC324" s="912"/>
      <c r="AD324" s="912"/>
      <c r="AE324" s="912"/>
      <c r="AF324" s="912"/>
      <c r="AG324" s="912"/>
      <c r="AH324" s="912"/>
    </row>
    <row r="325" spans="1:34">
      <c r="A325" s="1124"/>
      <c r="B325" s="908" t="s">
        <v>1630</v>
      </c>
      <c r="C325" s="1126"/>
      <c r="D325" s="899"/>
      <c r="E325" s="912"/>
      <c r="F325" s="912"/>
      <c r="G325" s="912"/>
      <c r="H325" s="912"/>
      <c r="I325" s="912"/>
      <c r="J325" s="912"/>
      <c r="K325" s="913"/>
      <c r="L325" s="900"/>
      <c r="M325" s="913"/>
      <c r="N325" s="900"/>
      <c r="O325" s="912"/>
      <c r="P325" s="913"/>
      <c r="Q325" s="912"/>
      <c r="R325" s="911" t="s">
        <v>1621</v>
      </c>
      <c r="S325" s="913"/>
      <c r="T325" s="913"/>
      <c r="U325" s="913"/>
      <c r="V325" s="912"/>
      <c r="W325" s="912"/>
      <c r="X325" s="912"/>
      <c r="Y325" s="912"/>
      <c r="Z325" s="912"/>
      <c r="AA325" s="912"/>
      <c r="AB325" s="912"/>
      <c r="AC325" s="912"/>
      <c r="AD325" s="912"/>
      <c r="AE325" s="912"/>
      <c r="AF325" s="912"/>
      <c r="AG325" s="912"/>
      <c r="AH325" s="912"/>
    </row>
    <row r="326" spans="1:34">
      <c r="B326" s="247" t="s">
        <v>1664</v>
      </c>
      <c r="C326" s="896"/>
    </row>
    <row r="357" spans="1:34" ht="15.75">
      <c r="A357" s="1117" t="s">
        <v>3</v>
      </c>
      <c r="B357" s="1117"/>
      <c r="C357" s="1117"/>
      <c r="D357" s="1117"/>
      <c r="E357" s="1117"/>
      <c r="F357" s="1117"/>
      <c r="G357" s="1117"/>
      <c r="H357" s="1117"/>
      <c r="I357" s="1117"/>
      <c r="J357" s="1117"/>
      <c r="K357" s="1117"/>
      <c r="L357" s="1117"/>
      <c r="M357" s="1117"/>
      <c r="N357" s="1117"/>
      <c r="O357" s="1117"/>
      <c r="P357" s="1117"/>
      <c r="Q357" s="1117"/>
      <c r="R357" s="1117"/>
      <c r="S357" s="1117"/>
      <c r="T357" s="1117"/>
      <c r="U357" s="1117"/>
      <c r="V357" s="1117"/>
      <c r="W357" s="1117"/>
      <c r="X357" s="1117"/>
      <c r="Y357" s="1117"/>
      <c r="Z357" s="1117"/>
      <c r="AA357" s="1117"/>
      <c r="AB357" s="1117"/>
      <c r="AC357" s="1117"/>
      <c r="AD357" s="1117"/>
      <c r="AE357" s="1117"/>
      <c r="AF357" s="1117"/>
      <c r="AG357" s="1117"/>
      <c r="AH357" s="1117"/>
    </row>
    <row r="358" spans="1:34" ht="15.75">
      <c r="A358" s="1117" t="s">
        <v>1586</v>
      </c>
      <c r="B358" s="1117"/>
      <c r="C358" s="1117"/>
      <c r="D358" s="1117"/>
      <c r="E358" s="1117"/>
      <c r="F358" s="1117"/>
      <c r="G358" s="1117"/>
      <c r="H358" s="1117"/>
      <c r="I358" s="1117"/>
      <c r="J358" s="1117"/>
      <c r="K358" s="1117"/>
      <c r="L358" s="1117"/>
      <c r="M358" s="1117"/>
      <c r="N358" s="1117"/>
      <c r="O358" s="1117"/>
      <c r="P358" s="1117"/>
      <c r="Q358" s="1117"/>
      <c r="R358" s="1117"/>
      <c r="S358" s="1117"/>
      <c r="T358" s="1117"/>
      <c r="U358" s="1117"/>
      <c r="V358" s="1117"/>
      <c r="W358" s="1117"/>
      <c r="X358" s="1117"/>
      <c r="Y358" s="1117"/>
      <c r="Z358" s="1117"/>
      <c r="AA358" s="1117"/>
      <c r="AB358" s="1117"/>
      <c r="AC358" s="1117"/>
      <c r="AD358" s="1117"/>
      <c r="AE358" s="1117"/>
      <c r="AF358" s="1117"/>
      <c r="AG358" s="1117"/>
      <c r="AH358" s="1117"/>
    </row>
    <row r="359" spans="1:34" ht="18">
      <c r="A359" s="1118" t="s">
        <v>1666</v>
      </c>
      <c r="B359" s="1118"/>
      <c r="C359" s="1118"/>
      <c r="D359" s="1118"/>
      <c r="E359" s="1118"/>
      <c r="F359" s="1118"/>
      <c r="G359" s="1118"/>
      <c r="H359" s="1118"/>
      <c r="I359" s="1118"/>
      <c r="J359" s="1118"/>
      <c r="K359" s="1118"/>
      <c r="L359" s="1118"/>
      <c r="M359" s="1118"/>
      <c r="N359" s="1118"/>
      <c r="O359" s="1118"/>
      <c r="P359" s="1118"/>
      <c r="Q359" s="1118"/>
      <c r="R359" s="1118"/>
      <c r="S359" s="1118"/>
      <c r="T359" s="1118"/>
      <c r="U359" s="1118"/>
      <c r="V359" s="1118"/>
      <c r="W359" s="1118"/>
      <c r="X359" s="1118"/>
      <c r="Y359" s="1118"/>
      <c r="Z359" s="1118"/>
      <c r="AA359" s="1118"/>
      <c r="AB359" s="1118"/>
      <c r="AC359" s="1118"/>
      <c r="AD359" s="1118"/>
      <c r="AE359" s="1118"/>
      <c r="AF359" s="1118"/>
      <c r="AG359" s="1118"/>
      <c r="AH359" s="1118"/>
    </row>
    <row r="360" spans="1:34" ht="18">
      <c r="A360" s="1118" t="s">
        <v>1587</v>
      </c>
      <c r="B360" s="1118"/>
      <c r="C360" s="1118"/>
      <c r="D360" s="1118"/>
      <c r="E360" s="1118"/>
      <c r="F360" s="1118"/>
      <c r="G360" s="1118"/>
      <c r="H360" s="1118"/>
      <c r="I360" s="1118"/>
      <c r="J360" s="1118"/>
      <c r="K360" s="1118"/>
      <c r="L360" s="1118"/>
      <c r="M360" s="1118"/>
      <c r="N360" s="1118"/>
      <c r="O360" s="1118"/>
      <c r="P360" s="1118"/>
      <c r="Q360" s="1118"/>
      <c r="R360" s="1118"/>
      <c r="S360" s="1118"/>
      <c r="T360" s="1118"/>
      <c r="U360" s="1118"/>
      <c r="V360" s="1118"/>
      <c r="W360" s="1118"/>
      <c r="X360" s="1118"/>
      <c r="Y360" s="1118"/>
      <c r="Z360" s="1118"/>
      <c r="AA360" s="1118"/>
      <c r="AB360" s="1118"/>
      <c r="AC360" s="1118"/>
      <c r="AD360" s="1118"/>
      <c r="AE360" s="1118"/>
      <c r="AF360" s="1118"/>
      <c r="AG360" s="1118"/>
      <c r="AH360" s="1118"/>
    </row>
    <row r="361" spans="1:34" ht="18">
      <c r="A361" s="1118" t="s">
        <v>1667</v>
      </c>
      <c r="B361" s="1118"/>
      <c r="C361" s="1118"/>
      <c r="D361" s="1118"/>
      <c r="E361" s="1118"/>
      <c r="F361" s="1118"/>
      <c r="G361" s="1118"/>
      <c r="H361" s="1118"/>
      <c r="I361" s="1118"/>
      <c r="J361" s="1118"/>
      <c r="K361" s="1118"/>
      <c r="L361" s="1118"/>
      <c r="M361" s="1118"/>
      <c r="N361" s="1118"/>
      <c r="O361" s="1118"/>
      <c r="P361" s="1118"/>
      <c r="Q361" s="1118"/>
      <c r="R361" s="1118"/>
      <c r="S361" s="1118"/>
      <c r="T361" s="1118"/>
      <c r="U361" s="1118"/>
      <c r="V361" s="1118"/>
      <c r="W361" s="1118"/>
      <c r="X361" s="1118"/>
      <c r="Y361" s="1118"/>
      <c r="Z361" s="1118"/>
      <c r="AA361" s="1118"/>
      <c r="AB361" s="1118"/>
      <c r="AC361" s="1118"/>
      <c r="AD361" s="1118"/>
      <c r="AE361" s="1118"/>
      <c r="AF361" s="1118"/>
      <c r="AG361" s="1118"/>
      <c r="AH361" s="1118"/>
    </row>
    <row r="362" spans="1:34" ht="15.75">
      <c r="A362" s="973" t="s">
        <v>1608</v>
      </c>
      <c r="B362" s="974"/>
      <c r="C362" s="974"/>
      <c r="D362" s="974"/>
      <c r="E362" s="974"/>
      <c r="F362" s="974"/>
      <c r="G362" s="974"/>
      <c r="H362" s="974"/>
      <c r="I362" s="974"/>
      <c r="J362" s="974"/>
      <c r="K362" s="974"/>
      <c r="L362" s="974"/>
      <c r="M362" s="974"/>
      <c r="N362" s="974"/>
      <c r="O362" s="974"/>
      <c r="P362" s="974"/>
      <c r="Q362" s="974"/>
      <c r="R362" s="974"/>
      <c r="S362" s="974"/>
      <c r="T362" s="974"/>
      <c r="U362" s="974"/>
      <c r="V362" s="974"/>
      <c r="W362" s="974"/>
      <c r="X362" s="974"/>
      <c r="Y362" s="974"/>
      <c r="Z362" s="974"/>
      <c r="AA362" s="974"/>
      <c r="AB362" s="974"/>
      <c r="AC362" s="974"/>
      <c r="AD362" s="974"/>
      <c r="AE362" s="974"/>
      <c r="AF362" s="974"/>
      <c r="AG362" s="974"/>
      <c r="AH362" s="974"/>
    </row>
    <row r="363" spans="1:34" ht="15.75">
      <c r="A363" s="967" t="s">
        <v>1684</v>
      </c>
      <c r="B363" s="966"/>
      <c r="C363" s="966"/>
      <c r="D363" s="966"/>
      <c r="E363" s="966"/>
      <c r="F363" s="966"/>
      <c r="G363" s="966"/>
      <c r="H363" s="966"/>
      <c r="I363" s="974"/>
      <c r="J363" s="974"/>
      <c r="K363" s="974"/>
      <c r="L363" s="974"/>
      <c r="M363" s="974"/>
      <c r="N363" s="974"/>
      <c r="O363" s="974"/>
      <c r="P363" s="974"/>
      <c r="Q363" s="974"/>
      <c r="R363" s="974"/>
      <c r="S363" s="974"/>
      <c r="T363" s="974"/>
      <c r="U363" s="974"/>
      <c r="V363" s="974"/>
      <c r="W363" s="974"/>
      <c r="X363" s="974"/>
      <c r="Y363" s="974"/>
      <c r="Z363" s="974"/>
      <c r="AA363" s="974"/>
      <c r="AB363" s="974"/>
      <c r="AC363" s="974"/>
      <c r="AD363" s="974"/>
      <c r="AE363" s="974"/>
      <c r="AF363" s="974"/>
      <c r="AG363" s="974"/>
      <c r="AH363" s="974"/>
    </row>
    <row r="364" spans="1:34">
      <c r="A364" s="1119" t="s">
        <v>129</v>
      </c>
      <c r="B364" s="1120" t="s">
        <v>1610</v>
      </c>
      <c r="C364" s="955" t="s">
        <v>1618</v>
      </c>
      <c r="D364" s="1121" t="s">
        <v>1619</v>
      </c>
      <c r="E364" s="1122"/>
      <c r="F364" s="1122"/>
      <c r="G364" s="1122"/>
      <c r="H364" s="1122"/>
      <c r="I364" s="1122"/>
      <c r="J364" s="1122"/>
      <c r="K364" s="1122"/>
      <c r="L364" s="1122"/>
      <c r="M364" s="1122"/>
      <c r="N364" s="1122"/>
      <c r="O364" s="1122"/>
      <c r="P364" s="1122"/>
      <c r="Q364" s="1122"/>
      <c r="R364" s="1122"/>
      <c r="S364" s="1122"/>
      <c r="T364" s="1122"/>
      <c r="U364" s="1122"/>
      <c r="V364" s="1122"/>
      <c r="W364" s="1122"/>
      <c r="X364" s="1122"/>
      <c r="Y364" s="1122"/>
      <c r="Z364" s="1122"/>
      <c r="AA364" s="1122"/>
      <c r="AB364" s="1122"/>
      <c r="AC364" s="1122"/>
      <c r="AD364" s="1122"/>
      <c r="AE364" s="1122"/>
      <c r="AF364" s="1122"/>
      <c r="AG364" s="1122"/>
      <c r="AH364" s="1123"/>
    </row>
    <row r="365" spans="1:34">
      <c r="A365" s="1119"/>
      <c r="B365" s="1120"/>
      <c r="C365" s="1139">
        <v>42795</v>
      </c>
      <c r="D365" s="954" t="s">
        <v>1612</v>
      </c>
      <c r="E365" s="894" t="s">
        <v>1613</v>
      </c>
      <c r="F365" s="894" t="s">
        <v>1614</v>
      </c>
      <c r="G365" s="894" t="s">
        <v>1615</v>
      </c>
      <c r="H365" s="954" t="s">
        <v>1616</v>
      </c>
      <c r="I365" s="954" t="s">
        <v>1617</v>
      </c>
      <c r="J365" s="894" t="s">
        <v>1611</v>
      </c>
      <c r="K365" s="894" t="s">
        <v>1612</v>
      </c>
      <c r="L365" s="894" t="s">
        <v>1613</v>
      </c>
      <c r="M365" s="894" t="s">
        <v>1614</v>
      </c>
      <c r="N365" s="894" t="s">
        <v>1615</v>
      </c>
      <c r="O365" s="954" t="s">
        <v>1616</v>
      </c>
      <c r="P365" s="954" t="s">
        <v>1617</v>
      </c>
      <c r="Q365" s="894" t="s">
        <v>1611</v>
      </c>
      <c r="R365" s="894" t="s">
        <v>1612</v>
      </c>
      <c r="S365" s="894" t="s">
        <v>1613</v>
      </c>
      <c r="T365" s="894" t="s">
        <v>1614</v>
      </c>
      <c r="U365" s="894" t="s">
        <v>1615</v>
      </c>
      <c r="V365" s="954" t="s">
        <v>1616</v>
      </c>
      <c r="W365" s="954" t="s">
        <v>1617</v>
      </c>
      <c r="X365" s="894" t="s">
        <v>1611</v>
      </c>
      <c r="Y365" s="894" t="s">
        <v>1612</v>
      </c>
      <c r="Z365" s="894" t="s">
        <v>1613</v>
      </c>
      <c r="AA365" s="894" t="s">
        <v>1614</v>
      </c>
      <c r="AB365" s="894" t="s">
        <v>1615</v>
      </c>
      <c r="AC365" s="954" t="s">
        <v>1616</v>
      </c>
      <c r="AD365" s="954" t="s">
        <v>1617</v>
      </c>
      <c r="AE365" s="894" t="s">
        <v>1611</v>
      </c>
      <c r="AF365" s="894" t="s">
        <v>1612</v>
      </c>
      <c r="AG365" s="894" t="s">
        <v>1613</v>
      </c>
      <c r="AH365" s="894" t="s">
        <v>1614</v>
      </c>
    </row>
    <row r="366" spans="1:34">
      <c r="A366" s="1119"/>
      <c r="B366" s="1120"/>
      <c r="C366" s="1139"/>
      <c r="D366" s="954">
        <v>1</v>
      </c>
      <c r="E366" s="894">
        <v>2</v>
      </c>
      <c r="F366" s="894">
        <v>3</v>
      </c>
      <c r="G366" s="894">
        <v>4</v>
      </c>
      <c r="H366" s="954">
        <v>5</v>
      </c>
      <c r="I366" s="954">
        <v>6</v>
      </c>
      <c r="J366" s="894">
        <v>7</v>
      </c>
      <c r="K366" s="894">
        <v>8</v>
      </c>
      <c r="L366" s="894">
        <v>9</v>
      </c>
      <c r="M366" s="894">
        <v>10</v>
      </c>
      <c r="N366" s="894">
        <v>11</v>
      </c>
      <c r="O366" s="954">
        <v>12</v>
      </c>
      <c r="P366" s="954">
        <v>13</v>
      </c>
      <c r="Q366" s="894">
        <v>14</v>
      </c>
      <c r="R366" s="894">
        <v>15</v>
      </c>
      <c r="S366" s="894">
        <v>16</v>
      </c>
      <c r="T366" s="894">
        <v>17</v>
      </c>
      <c r="U366" s="894">
        <v>18</v>
      </c>
      <c r="V366" s="954">
        <v>19</v>
      </c>
      <c r="W366" s="954">
        <v>20</v>
      </c>
      <c r="X366" s="894">
        <v>21</v>
      </c>
      <c r="Y366" s="894">
        <v>22</v>
      </c>
      <c r="Z366" s="894">
        <v>23</v>
      </c>
      <c r="AA366" s="894">
        <v>24</v>
      </c>
      <c r="AB366" s="894">
        <v>25</v>
      </c>
      <c r="AC366" s="954">
        <v>26</v>
      </c>
      <c r="AD366" s="954">
        <v>27</v>
      </c>
      <c r="AE366" s="894">
        <v>28</v>
      </c>
      <c r="AF366" s="894">
        <v>29</v>
      </c>
      <c r="AG366" s="894">
        <v>30</v>
      </c>
      <c r="AH366" s="894">
        <v>31</v>
      </c>
    </row>
    <row r="367" spans="1:34">
      <c r="A367" s="1124">
        <v>27</v>
      </c>
      <c r="B367" s="908" t="s">
        <v>1609</v>
      </c>
      <c r="C367" s="1125">
        <v>42856</v>
      </c>
      <c r="D367" s="907"/>
      <c r="E367" s="911" t="s">
        <v>1621</v>
      </c>
      <c r="F367" s="913"/>
      <c r="G367" s="900"/>
      <c r="H367" s="900"/>
      <c r="I367" s="900"/>
      <c r="J367" s="900"/>
      <c r="K367" s="900"/>
      <c r="L367" s="900"/>
      <c r="M367" s="900"/>
      <c r="N367" s="900"/>
      <c r="O367" s="900"/>
      <c r="P367" s="900"/>
      <c r="Q367" s="900"/>
      <c r="R367" s="900"/>
      <c r="S367" s="900"/>
      <c r="T367" s="900"/>
      <c r="U367" s="900"/>
      <c r="V367" s="900"/>
      <c r="W367" s="900"/>
      <c r="X367" s="900"/>
      <c r="Y367" s="900"/>
      <c r="Z367" s="900"/>
      <c r="AA367" s="900"/>
      <c r="AB367" s="900"/>
      <c r="AC367" s="900"/>
      <c r="AD367" s="900"/>
      <c r="AE367" s="900"/>
      <c r="AF367" s="900"/>
      <c r="AG367" s="900"/>
      <c r="AH367" s="900"/>
    </row>
    <row r="368" spans="1:34">
      <c r="A368" s="1124"/>
      <c r="B368" s="908" t="s">
        <v>1622</v>
      </c>
      <c r="C368" s="1126"/>
      <c r="D368" s="899"/>
      <c r="E368" s="912"/>
      <c r="F368" s="911" t="s">
        <v>1621</v>
      </c>
      <c r="G368" s="913"/>
      <c r="H368" s="913"/>
      <c r="I368" s="913"/>
      <c r="J368" s="900"/>
      <c r="K368" s="900"/>
      <c r="L368" s="900"/>
      <c r="M368" s="900"/>
      <c r="N368" s="900"/>
      <c r="O368" s="900"/>
      <c r="P368" s="900"/>
      <c r="Q368" s="900"/>
      <c r="R368" s="900"/>
      <c r="S368" s="900"/>
      <c r="T368" s="900"/>
      <c r="U368" s="900"/>
      <c r="V368" s="900"/>
      <c r="W368" s="900"/>
      <c r="X368" s="900"/>
      <c r="Y368" s="900"/>
      <c r="Z368" s="900"/>
      <c r="AA368" s="900"/>
      <c r="AB368" s="900"/>
      <c r="AC368" s="900"/>
      <c r="AD368" s="900"/>
      <c r="AE368" s="900"/>
      <c r="AF368" s="900"/>
      <c r="AG368" s="900"/>
      <c r="AH368" s="900"/>
    </row>
    <row r="369" spans="1:34">
      <c r="A369" s="1124"/>
      <c r="B369" s="908" t="s">
        <v>1623</v>
      </c>
      <c r="C369" s="1126"/>
      <c r="D369" s="899"/>
      <c r="E369" s="912"/>
      <c r="F369" s="913"/>
      <c r="G369" s="911" t="s">
        <v>1621</v>
      </c>
      <c r="H369" s="913"/>
      <c r="I369" s="913"/>
      <c r="J369" s="913"/>
      <c r="K369" s="900"/>
      <c r="L369" s="900"/>
      <c r="M369" s="900"/>
      <c r="N369" s="900"/>
      <c r="O369" s="900"/>
      <c r="P369" s="900"/>
      <c r="Q369" s="900"/>
      <c r="R369" s="900"/>
      <c r="S369" s="900"/>
      <c r="T369" s="900"/>
      <c r="U369" s="900"/>
      <c r="V369" s="900"/>
      <c r="W369" s="900"/>
      <c r="X369" s="900"/>
      <c r="Y369" s="900"/>
      <c r="Z369" s="900"/>
      <c r="AA369" s="900"/>
      <c r="AB369" s="900"/>
      <c r="AC369" s="900"/>
      <c r="AD369" s="900"/>
      <c r="AE369" s="900"/>
      <c r="AF369" s="900"/>
      <c r="AG369" s="900"/>
      <c r="AH369" s="900"/>
    </row>
    <row r="370" spans="1:34">
      <c r="A370" s="1124"/>
      <c r="B370" s="908" t="s">
        <v>1624</v>
      </c>
      <c r="C370" s="1126"/>
      <c r="D370" s="907"/>
      <c r="E370" s="913"/>
      <c r="F370" s="913"/>
      <c r="G370" s="913"/>
      <c r="H370" s="913"/>
      <c r="I370" s="913"/>
      <c r="J370" s="911" t="s">
        <v>1621</v>
      </c>
      <c r="K370" s="913"/>
      <c r="L370" s="900"/>
      <c r="M370" s="900"/>
      <c r="N370" s="900"/>
      <c r="O370" s="900"/>
      <c r="P370" s="900"/>
      <c r="Q370" s="900"/>
      <c r="R370" s="900"/>
      <c r="S370" s="900"/>
      <c r="T370" s="900"/>
      <c r="U370" s="900"/>
      <c r="V370" s="900"/>
      <c r="W370" s="900"/>
      <c r="X370" s="900"/>
      <c r="Y370" s="900"/>
      <c r="Z370" s="900"/>
      <c r="AA370" s="900"/>
      <c r="AB370" s="900"/>
      <c r="AC370" s="900"/>
      <c r="AD370" s="900"/>
      <c r="AE370" s="900"/>
      <c r="AF370" s="900"/>
      <c r="AG370" s="900"/>
      <c r="AH370" s="900"/>
    </row>
    <row r="371" spans="1:34">
      <c r="A371" s="1124"/>
      <c r="B371" s="908" t="s">
        <v>1625</v>
      </c>
      <c r="C371" s="1126"/>
      <c r="D371" s="907"/>
      <c r="E371" s="900"/>
      <c r="F371" s="912"/>
      <c r="G371" s="913"/>
      <c r="H371" s="913"/>
      <c r="I371" s="912"/>
      <c r="J371" s="912"/>
      <c r="K371" s="911" t="s">
        <v>1621</v>
      </c>
      <c r="L371" s="913"/>
      <c r="M371" s="913"/>
      <c r="N371" s="913"/>
      <c r="O371" s="900"/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24"/>
      <c r="B372" s="908" t="s">
        <v>1626</v>
      </c>
      <c r="C372" s="1126"/>
      <c r="D372" s="907"/>
      <c r="E372" s="900"/>
      <c r="F372" s="900"/>
      <c r="G372" s="913"/>
      <c r="H372" s="900"/>
      <c r="I372" s="912"/>
      <c r="J372" s="912"/>
      <c r="K372" s="913"/>
      <c r="L372" s="911" t="s">
        <v>1621</v>
      </c>
      <c r="M372" s="913"/>
      <c r="N372" s="913"/>
      <c r="O372" s="913"/>
      <c r="P372" s="900"/>
      <c r="Q372" s="900"/>
      <c r="R372" s="900"/>
      <c r="S372" s="900"/>
      <c r="T372" s="900"/>
      <c r="U372" s="900"/>
      <c r="V372" s="900"/>
      <c r="W372" s="900"/>
      <c r="X372" s="900"/>
      <c r="Y372" s="900"/>
      <c r="Z372" s="900"/>
      <c r="AA372" s="900"/>
      <c r="AB372" s="900"/>
      <c r="AC372" s="900"/>
      <c r="AD372" s="900"/>
      <c r="AE372" s="900"/>
      <c r="AF372" s="900"/>
      <c r="AG372" s="900"/>
      <c r="AH372" s="900"/>
    </row>
    <row r="373" spans="1:34">
      <c r="A373" s="1124"/>
      <c r="B373" s="908" t="s">
        <v>1627</v>
      </c>
      <c r="C373" s="1126"/>
      <c r="D373" s="899"/>
      <c r="E373" s="912"/>
      <c r="F373" s="912"/>
      <c r="G373" s="912"/>
      <c r="H373" s="912"/>
      <c r="I373" s="913"/>
      <c r="J373" s="913"/>
      <c r="K373" s="913"/>
      <c r="L373" s="913"/>
      <c r="M373" s="911" t="s">
        <v>1621</v>
      </c>
      <c r="N373" s="913"/>
      <c r="O373" s="913"/>
      <c r="P373" s="913"/>
      <c r="Q373" s="913"/>
      <c r="R373" s="900"/>
      <c r="S373" s="912"/>
      <c r="T373" s="912"/>
      <c r="U373" s="912"/>
      <c r="V373" s="912"/>
      <c r="W373" s="912"/>
      <c r="X373" s="912"/>
      <c r="Y373" s="912"/>
      <c r="Z373" s="912"/>
      <c r="AA373" s="912"/>
      <c r="AB373" s="912"/>
      <c r="AC373" s="912"/>
      <c r="AD373" s="912"/>
      <c r="AE373" s="912"/>
      <c r="AF373" s="912"/>
      <c r="AG373" s="912"/>
      <c r="AH373" s="912"/>
    </row>
    <row r="374" spans="1:34">
      <c r="A374" s="1124"/>
      <c r="B374" s="908" t="s">
        <v>1628</v>
      </c>
      <c r="C374" s="1126"/>
      <c r="D374" s="900"/>
      <c r="E374" s="900"/>
      <c r="F374" s="900"/>
      <c r="G374" s="900"/>
      <c r="H374" s="900"/>
      <c r="I374" s="913"/>
      <c r="J374" s="913"/>
      <c r="K374" s="913"/>
      <c r="L374" s="912"/>
      <c r="M374" s="913"/>
      <c r="N374" s="911" t="s">
        <v>1621</v>
      </c>
      <c r="O374" s="913"/>
      <c r="P374" s="913"/>
      <c r="Q374" s="913"/>
      <c r="R374" s="900"/>
      <c r="S374" s="900"/>
      <c r="T374" s="900"/>
      <c r="U374" s="900"/>
      <c r="V374" s="900"/>
      <c r="W374" s="900"/>
      <c r="X374" s="900"/>
      <c r="Y374" s="900"/>
      <c r="Z374" s="900"/>
      <c r="AA374" s="900"/>
      <c r="AB374" s="900"/>
      <c r="AC374" s="900"/>
      <c r="AD374" s="900"/>
      <c r="AE374" s="900"/>
      <c r="AF374" s="900"/>
      <c r="AG374" s="900"/>
      <c r="AH374" s="900"/>
    </row>
    <row r="375" spans="1:34">
      <c r="A375" s="1124"/>
      <c r="B375" s="908" t="s">
        <v>1629</v>
      </c>
      <c r="C375" s="1126"/>
      <c r="D375" s="899"/>
      <c r="E375" s="912"/>
      <c r="F375" s="912"/>
      <c r="G375" s="912"/>
      <c r="H375" s="912"/>
      <c r="I375" s="912"/>
      <c r="J375" s="912"/>
      <c r="K375" s="913"/>
      <c r="L375" s="913"/>
      <c r="M375" s="912"/>
      <c r="N375" s="913"/>
      <c r="O375" s="913"/>
      <c r="P375" s="913"/>
      <c r="Q375" s="911" t="s">
        <v>1621</v>
      </c>
      <c r="R375" s="913"/>
      <c r="S375" s="900"/>
      <c r="T375" s="900"/>
      <c r="U375" s="900"/>
      <c r="V375" s="900"/>
      <c r="W375" s="912"/>
      <c r="X375" s="912"/>
      <c r="Y375" s="912"/>
      <c r="Z375" s="912"/>
      <c r="AA375" s="912"/>
      <c r="AB375" s="912"/>
      <c r="AC375" s="912"/>
      <c r="AD375" s="912"/>
      <c r="AE375" s="912"/>
      <c r="AF375" s="912"/>
      <c r="AG375" s="912"/>
      <c r="AH375" s="912"/>
    </row>
    <row r="376" spans="1:34">
      <c r="A376" s="1124"/>
      <c r="B376" s="908" t="s">
        <v>1630</v>
      </c>
      <c r="C376" s="1126"/>
      <c r="D376" s="899"/>
      <c r="E376" s="912"/>
      <c r="F376" s="912"/>
      <c r="G376" s="912"/>
      <c r="H376" s="912"/>
      <c r="I376" s="912"/>
      <c r="J376" s="912"/>
      <c r="K376" s="913"/>
      <c r="L376" s="900"/>
      <c r="M376" s="913"/>
      <c r="N376" s="900"/>
      <c r="O376" s="912"/>
      <c r="P376" s="913"/>
      <c r="Q376" s="912"/>
      <c r="R376" s="911" t="s">
        <v>1621</v>
      </c>
      <c r="S376" s="913"/>
      <c r="T376" s="913"/>
      <c r="U376" s="913"/>
      <c r="V376" s="912"/>
      <c r="W376" s="912"/>
      <c r="X376" s="912"/>
      <c r="Y376" s="912"/>
      <c r="Z376" s="912"/>
      <c r="AA376" s="912"/>
      <c r="AB376" s="912"/>
      <c r="AC376" s="912"/>
      <c r="AD376" s="912"/>
      <c r="AE376" s="912"/>
      <c r="AF376" s="912"/>
      <c r="AG376" s="912"/>
      <c r="AH376" s="912"/>
    </row>
    <row r="377" spans="1:34">
      <c r="A377" s="745"/>
      <c r="B377" s="276"/>
      <c r="C377" s="944"/>
      <c r="D377" s="945"/>
      <c r="E377" s="945"/>
      <c r="F377" s="945"/>
      <c r="G377" s="945"/>
      <c r="H377" s="945"/>
      <c r="I377" s="945"/>
      <c r="J377" s="945"/>
      <c r="K377" s="945"/>
      <c r="L377" s="945"/>
      <c r="M377" s="945"/>
      <c r="N377" s="945"/>
      <c r="O377" s="945"/>
      <c r="P377" s="945"/>
      <c r="Q377" s="945"/>
      <c r="R377" s="945"/>
      <c r="S377" s="945"/>
      <c r="T377" s="945"/>
      <c r="U377" s="945"/>
      <c r="V377" s="945"/>
      <c r="W377" s="945"/>
      <c r="X377" s="945"/>
      <c r="Y377" s="945"/>
      <c r="Z377" s="945"/>
      <c r="AA377" s="945"/>
      <c r="AB377" s="945"/>
      <c r="AC377" s="945"/>
      <c r="AD377" s="945"/>
      <c r="AE377" s="945"/>
      <c r="AF377" s="945"/>
      <c r="AG377" s="945"/>
      <c r="AH377" s="661"/>
    </row>
    <row r="378" spans="1:34">
      <c r="A378" s="745"/>
      <c r="B378" s="276"/>
    </row>
    <row r="379" spans="1:34">
      <c r="B379" s="247" t="s">
        <v>1664</v>
      </c>
      <c r="C379" s="896"/>
    </row>
  </sheetData>
  <mergeCells count="88">
    <mergeCell ref="A357:AH357"/>
    <mergeCell ref="A358:AH358"/>
    <mergeCell ref="A364:A366"/>
    <mergeCell ref="B364:B366"/>
    <mergeCell ref="D364:AH364"/>
    <mergeCell ref="C365:C366"/>
    <mergeCell ref="A313:A315"/>
    <mergeCell ref="B313:B315"/>
    <mergeCell ref="C313:C314"/>
    <mergeCell ref="D313:AH313"/>
    <mergeCell ref="A316:A325"/>
    <mergeCell ref="C316:C325"/>
    <mergeCell ref="A259:AH259"/>
    <mergeCell ref="A262:A264"/>
    <mergeCell ref="B262:B264"/>
    <mergeCell ref="C262:C264"/>
    <mergeCell ref="D262:AH262"/>
    <mergeCell ref="A265:A282"/>
    <mergeCell ref="C265:C282"/>
    <mergeCell ref="A214:A231"/>
    <mergeCell ref="C214:C231"/>
    <mergeCell ref="A255:AH255"/>
    <mergeCell ref="A256:AH256"/>
    <mergeCell ref="A257:AH257"/>
    <mergeCell ref="A258:AH258"/>
    <mergeCell ref="C163:C172"/>
    <mergeCell ref="A204:AH204"/>
    <mergeCell ref="A205:AH205"/>
    <mergeCell ref="A206:AH206"/>
    <mergeCell ref="A207:AH207"/>
    <mergeCell ref="A208:AH208"/>
    <mergeCell ref="A153:AH153"/>
    <mergeCell ref="A154:AH154"/>
    <mergeCell ref="A155:AH155"/>
    <mergeCell ref="A156:AH156"/>
    <mergeCell ref="A157:AH157"/>
    <mergeCell ref="A160:A162"/>
    <mergeCell ref="B160:B162"/>
    <mergeCell ref="C160:C162"/>
    <mergeCell ref="D160:AH160"/>
    <mergeCell ref="A109:A111"/>
    <mergeCell ref="B109:B111"/>
    <mergeCell ref="C109:C111"/>
    <mergeCell ref="D109:AH109"/>
    <mergeCell ref="A112:A121"/>
    <mergeCell ref="C112:C121"/>
    <mergeCell ref="A58:A60"/>
    <mergeCell ref="B58:B60"/>
    <mergeCell ref="C58:C60"/>
    <mergeCell ref="D58:AH58"/>
    <mergeCell ref="A61:A77"/>
    <mergeCell ref="C61:C77"/>
    <mergeCell ref="C11:C27"/>
    <mergeCell ref="A51:AH51"/>
    <mergeCell ref="A52:AH52"/>
    <mergeCell ref="A53:AH53"/>
    <mergeCell ref="A54:AH54"/>
    <mergeCell ref="A55:AH55"/>
    <mergeCell ref="A367:A376"/>
    <mergeCell ref="C367:C376"/>
    <mergeCell ref="A359:AH359"/>
    <mergeCell ref="A360:AH360"/>
    <mergeCell ref="A361:AH361"/>
    <mergeCell ref="A306:AH306"/>
    <mergeCell ref="A307:AH307"/>
    <mergeCell ref="A308:AH308"/>
    <mergeCell ref="A309:AH309"/>
    <mergeCell ref="A310:AH310"/>
    <mergeCell ref="A211:A213"/>
    <mergeCell ref="B211:B213"/>
    <mergeCell ref="C211:C213"/>
    <mergeCell ref="D211:AH211"/>
    <mergeCell ref="A163:A172"/>
    <mergeCell ref="A102:AH102"/>
    <mergeCell ref="A103:AH103"/>
    <mergeCell ref="A104:AH104"/>
    <mergeCell ref="A105:AH105"/>
    <mergeCell ref="A106:AH106"/>
    <mergeCell ref="C8:C10"/>
    <mergeCell ref="A11:A27"/>
    <mergeCell ref="A1:AH1"/>
    <mergeCell ref="A2:AH2"/>
    <mergeCell ref="A3:AH3"/>
    <mergeCell ref="A4:AH4"/>
    <mergeCell ref="A5:AH5"/>
    <mergeCell ref="A8:A10"/>
    <mergeCell ref="B8:B10"/>
    <mergeCell ref="D8:AH8"/>
  </mergeCells>
  <printOptions horizontalCentered="1"/>
  <pageMargins left="0.45" right="0.4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AL373"/>
  <sheetViews>
    <sheetView view="pageBreakPreview" topLeftCell="A360" zoomScaleSheetLayoutView="100" workbookViewId="0">
      <selection activeCell="A309" sqref="A309:AH309"/>
    </sheetView>
  </sheetViews>
  <sheetFormatPr defaultRowHeight="12.75"/>
  <cols>
    <col min="1" max="1" width="6" customWidth="1"/>
    <col min="2" max="2" width="12.85546875" customWidth="1"/>
    <col min="3" max="3" width="11" customWidth="1"/>
    <col min="4" max="4" width="5" customWidth="1"/>
    <col min="5" max="5" width="4.42578125" customWidth="1"/>
    <col min="6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3" width="4.85546875" customWidth="1"/>
    <col min="24" max="24" width="4.28515625" customWidth="1"/>
    <col min="25" max="25" width="4.7109375" customWidth="1"/>
    <col min="26" max="26" width="4.5703125" customWidth="1"/>
    <col min="27" max="27" width="4.42578125" customWidth="1"/>
    <col min="28" max="28" width="4.7109375" customWidth="1"/>
    <col min="29" max="30" width="4.5703125" customWidth="1"/>
    <col min="31" max="31" width="4.7109375" customWidth="1"/>
    <col min="32" max="32" width="4.5703125" customWidth="1"/>
    <col min="33" max="33" width="4.42578125" customWidth="1"/>
    <col min="34" max="34" width="4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1000"/>
      <c r="Y6" s="1000"/>
      <c r="Z6" s="1000"/>
      <c r="AA6" s="1000"/>
      <c r="AB6" s="1000"/>
      <c r="AC6" s="1000"/>
      <c r="AD6" s="1000"/>
      <c r="AE6" s="1000"/>
      <c r="AF6" s="1000"/>
      <c r="AG6" s="1000"/>
      <c r="AH6" s="1000"/>
    </row>
    <row r="7" spans="1:38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130" t="s">
        <v>129</v>
      </c>
      <c r="B8" s="1133" t="s">
        <v>1610</v>
      </c>
      <c r="C8" s="955" t="s">
        <v>1618</v>
      </c>
      <c r="D8" s="1121" t="s">
        <v>1619</v>
      </c>
      <c r="E8" s="1122"/>
      <c r="F8" s="1122"/>
      <c r="G8" s="1122"/>
      <c r="H8" s="1122"/>
      <c r="I8" s="1122"/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2"/>
      <c r="U8" s="1122"/>
      <c r="V8" s="1122"/>
      <c r="W8" s="1122"/>
      <c r="X8" s="1122"/>
      <c r="Y8" s="1122"/>
      <c r="Z8" s="1122"/>
      <c r="AA8" s="1122"/>
      <c r="AB8" s="1122"/>
      <c r="AC8" s="1122"/>
      <c r="AD8" s="1122"/>
      <c r="AE8" s="1122"/>
      <c r="AF8" s="1122"/>
      <c r="AG8" s="1122"/>
      <c r="AH8" s="1123"/>
    </row>
    <row r="9" spans="1:38" ht="15" customHeight="1">
      <c r="A9" s="1131"/>
      <c r="B9" s="1134"/>
      <c r="C9" s="1141">
        <v>42795</v>
      </c>
      <c r="D9" s="894" t="s">
        <v>1614</v>
      </c>
      <c r="E9" s="894" t="s">
        <v>1615</v>
      </c>
      <c r="F9" s="954" t="s">
        <v>1616</v>
      </c>
      <c r="G9" s="954" t="s">
        <v>1617</v>
      </c>
      <c r="H9" s="894" t="s">
        <v>1611</v>
      </c>
      <c r="I9" s="894" t="s">
        <v>1612</v>
      </c>
      <c r="J9" s="894" t="s">
        <v>1613</v>
      </c>
      <c r="K9" s="894" t="s">
        <v>1614</v>
      </c>
      <c r="L9" s="894" t="s">
        <v>1615</v>
      </c>
      <c r="M9" s="954" t="s">
        <v>1616</v>
      </c>
      <c r="N9" s="954" t="s">
        <v>1617</v>
      </c>
      <c r="O9" s="894" t="s">
        <v>1611</v>
      </c>
      <c r="P9" s="894" t="s">
        <v>1612</v>
      </c>
      <c r="Q9" s="894" t="s">
        <v>1613</v>
      </c>
      <c r="R9" s="894" t="s">
        <v>1614</v>
      </c>
      <c r="S9" s="894" t="s">
        <v>1615</v>
      </c>
      <c r="T9" s="954" t="s">
        <v>1616</v>
      </c>
      <c r="U9" s="954" t="s">
        <v>1617</v>
      </c>
      <c r="V9" s="894" t="s">
        <v>1611</v>
      </c>
      <c r="W9" s="894" t="s">
        <v>1612</v>
      </c>
      <c r="X9" s="894" t="s">
        <v>1613</v>
      </c>
      <c r="Y9" s="894" t="s">
        <v>1614</v>
      </c>
      <c r="Z9" s="894" t="s">
        <v>1615</v>
      </c>
      <c r="AA9" s="954" t="s">
        <v>1616</v>
      </c>
      <c r="AB9" s="954" t="s">
        <v>1617</v>
      </c>
      <c r="AC9" s="954" t="s">
        <v>1611</v>
      </c>
      <c r="AD9" s="894" t="s">
        <v>1612</v>
      </c>
      <c r="AE9" s="894" t="s">
        <v>1613</v>
      </c>
      <c r="AF9" s="894" t="s">
        <v>1614</v>
      </c>
      <c r="AG9" s="894" t="s">
        <v>1615</v>
      </c>
      <c r="AH9" s="954" t="s">
        <v>1616</v>
      </c>
      <c r="AJ9" s="893"/>
      <c r="AK9" s="893"/>
      <c r="AL9" s="893"/>
    </row>
    <row r="10" spans="1:38" ht="15" customHeight="1">
      <c r="A10" s="1132"/>
      <c r="B10" s="1135"/>
      <c r="C10" s="1142"/>
      <c r="D10" s="895">
        <v>1</v>
      </c>
      <c r="E10" s="894">
        <v>2</v>
      </c>
      <c r="F10" s="954">
        <v>3</v>
      </c>
      <c r="G10" s="954">
        <v>4</v>
      </c>
      <c r="H10" s="894">
        <v>5</v>
      </c>
      <c r="I10" s="894">
        <v>6</v>
      </c>
      <c r="J10" s="894">
        <v>7</v>
      </c>
      <c r="K10" s="894">
        <v>8</v>
      </c>
      <c r="L10" s="894">
        <v>9</v>
      </c>
      <c r="M10" s="954">
        <v>10</v>
      </c>
      <c r="N10" s="954">
        <v>11</v>
      </c>
      <c r="O10" s="894">
        <v>12</v>
      </c>
      <c r="P10" s="894">
        <v>13</v>
      </c>
      <c r="Q10" s="894">
        <v>14</v>
      </c>
      <c r="R10" s="894">
        <v>15</v>
      </c>
      <c r="S10" s="894">
        <v>16</v>
      </c>
      <c r="T10" s="954">
        <v>17</v>
      </c>
      <c r="U10" s="954">
        <v>18</v>
      </c>
      <c r="V10" s="894">
        <v>19</v>
      </c>
      <c r="W10" s="894">
        <v>20</v>
      </c>
      <c r="X10" s="894">
        <v>21</v>
      </c>
      <c r="Y10" s="894">
        <v>22</v>
      </c>
      <c r="Z10" s="894">
        <v>23</v>
      </c>
      <c r="AA10" s="954">
        <v>24</v>
      </c>
      <c r="AB10" s="954">
        <v>25</v>
      </c>
      <c r="AC10" s="1009">
        <v>26</v>
      </c>
      <c r="AD10" s="894">
        <v>27</v>
      </c>
      <c r="AE10" s="894">
        <v>28</v>
      </c>
      <c r="AF10" s="894">
        <v>29</v>
      </c>
      <c r="AG10" s="894">
        <v>30</v>
      </c>
      <c r="AH10" s="954">
        <v>31</v>
      </c>
      <c r="AJ10" s="893"/>
      <c r="AK10" s="893"/>
      <c r="AL10" s="893"/>
    </row>
    <row r="11" spans="1:38">
      <c r="A11" s="1114">
        <v>25</v>
      </c>
      <c r="B11" s="908" t="s">
        <v>1609</v>
      </c>
      <c r="C11" s="1127">
        <v>42795</v>
      </c>
      <c r="D11" s="911" t="s">
        <v>1621</v>
      </c>
      <c r="E11" s="913"/>
      <c r="F11" s="900"/>
      <c r="G11" s="913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08" t="s">
        <v>1622</v>
      </c>
      <c r="C12" s="1128"/>
      <c r="D12" s="912"/>
      <c r="E12" s="913"/>
      <c r="F12" s="913"/>
      <c r="G12" s="913"/>
      <c r="H12" s="911" t="s">
        <v>1621</v>
      </c>
      <c r="I12" s="913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08" t="s">
        <v>1623</v>
      </c>
      <c r="C13" s="1128"/>
      <c r="D13" s="912"/>
      <c r="E13" s="913"/>
      <c r="F13" s="913"/>
      <c r="G13" s="913"/>
      <c r="H13" s="912"/>
      <c r="I13" s="911" t="s">
        <v>1621</v>
      </c>
      <c r="J13" s="913"/>
      <c r="K13" s="913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13"/>
      <c r="E14" s="900"/>
      <c r="F14" s="913"/>
      <c r="G14" s="913"/>
      <c r="H14" s="912"/>
      <c r="I14" s="913"/>
      <c r="J14" s="911" t="s">
        <v>1621</v>
      </c>
      <c r="K14" s="913"/>
      <c r="L14" s="913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13"/>
      <c r="E15" s="900"/>
      <c r="F15" s="912"/>
      <c r="G15" s="913"/>
      <c r="H15" s="913"/>
      <c r="I15" s="913"/>
      <c r="J15" s="913"/>
      <c r="K15" s="911" t="s">
        <v>1621</v>
      </c>
      <c r="L15" s="913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13"/>
      <c r="E16" s="900"/>
      <c r="F16" s="900"/>
      <c r="G16" s="913"/>
      <c r="H16" s="913"/>
      <c r="I16" s="912"/>
      <c r="J16" s="913"/>
      <c r="K16" s="913"/>
      <c r="L16" s="913"/>
      <c r="M16" s="913"/>
      <c r="N16" s="913"/>
      <c r="O16" s="911" t="s">
        <v>1621</v>
      </c>
      <c r="P16" s="913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08" t="s">
        <v>1627</v>
      </c>
      <c r="C17" s="1128"/>
      <c r="D17" s="912"/>
      <c r="E17" s="912"/>
      <c r="F17" s="912"/>
      <c r="G17" s="912"/>
      <c r="H17" s="912"/>
      <c r="I17" s="913"/>
      <c r="J17" s="913"/>
      <c r="K17" s="913"/>
      <c r="L17" s="913"/>
      <c r="M17" s="913"/>
      <c r="N17" s="913"/>
      <c r="O17" s="912"/>
      <c r="P17" s="911" t="s">
        <v>1621</v>
      </c>
      <c r="Q17" s="913"/>
      <c r="R17" s="913"/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13"/>
      <c r="J18" s="912"/>
      <c r="K18" s="913"/>
      <c r="L18" s="913"/>
      <c r="M18" s="913"/>
      <c r="N18" s="913"/>
      <c r="O18" s="912"/>
      <c r="P18" s="913"/>
      <c r="Q18" s="911" t="s">
        <v>1621</v>
      </c>
      <c r="R18" s="913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912"/>
      <c r="E19" s="912"/>
      <c r="F19" s="912"/>
      <c r="G19" s="912"/>
      <c r="H19" s="912"/>
      <c r="I19" s="912"/>
      <c r="J19" s="912"/>
      <c r="K19" s="913"/>
      <c r="L19" s="913"/>
      <c r="M19" s="912"/>
      <c r="N19" s="913"/>
      <c r="O19" s="913"/>
      <c r="P19" s="913"/>
      <c r="Q19" s="913"/>
      <c r="R19" s="911" t="s">
        <v>1621</v>
      </c>
      <c r="S19" s="900"/>
      <c r="T19" s="900"/>
      <c r="U19" s="900"/>
      <c r="V19" s="900"/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912"/>
      <c r="E20" s="912"/>
      <c r="F20" s="912"/>
      <c r="G20" s="912"/>
      <c r="H20" s="912"/>
      <c r="I20" s="912"/>
      <c r="J20" s="912"/>
      <c r="K20" s="913"/>
      <c r="L20" s="900"/>
      <c r="M20" s="913"/>
      <c r="N20" s="900"/>
      <c r="O20" s="913"/>
      <c r="P20" s="913"/>
      <c r="Q20" s="913"/>
      <c r="R20" s="913"/>
      <c r="S20" s="913"/>
      <c r="T20" s="900"/>
      <c r="U20" s="913"/>
      <c r="V20" s="911" t="s">
        <v>1621</v>
      </c>
      <c r="W20" s="913"/>
      <c r="X20" s="900"/>
      <c r="Y20" s="900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912"/>
      <c r="E21" s="912"/>
      <c r="F21" s="912"/>
      <c r="G21" s="912"/>
      <c r="H21" s="912"/>
      <c r="I21" s="912"/>
      <c r="J21" s="912"/>
      <c r="K21" s="912"/>
      <c r="L21" s="912"/>
      <c r="M21" s="900"/>
      <c r="N21" s="913"/>
      <c r="O21" s="900"/>
      <c r="P21" s="912"/>
      <c r="Q21" s="913"/>
      <c r="R21" s="913"/>
      <c r="S21" s="913"/>
      <c r="T21" s="913"/>
      <c r="U21" s="913"/>
      <c r="V21" s="912"/>
      <c r="W21" s="911" t="s">
        <v>1621</v>
      </c>
      <c r="X21" s="913"/>
      <c r="Y21" s="913"/>
      <c r="Z21" s="912"/>
      <c r="AA21" s="912"/>
      <c r="AB21" s="912"/>
      <c r="AC21" s="912"/>
      <c r="AD21" s="912"/>
      <c r="AE21" s="912"/>
      <c r="AF21" s="912"/>
      <c r="AG21" s="912"/>
      <c r="AH21" s="912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3"/>
      <c r="Q22" s="913"/>
      <c r="R22" s="913"/>
      <c r="S22" s="913"/>
      <c r="T22" s="913"/>
      <c r="U22" s="913"/>
      <c r="V22" s="912"/>
      <c r="W22" s="913"/>
      <c r="X22" s="911" t="s">
        <v>1621</v>
      </c>
      <c r="Y22" s="913"/>
      <c r="Z22" s="900"/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13"/>
      <c r="Q23" s="913"/>
      <c r="R23" s="913"/>
      <c r="S23" s="913"/>
      <c r="T23" s="913"/>
      <c r="U23" s="913"/>
      <c r="V23" s="913"/>
      <c r="W23" s="913"/>
      <c r="X23" s="913"/>
      <c r="Y23" s="911" t="s">
        <v>1621</v>
      </c>
      <c r="Z23" s="900"/>
      <c r="AA23" s="900"/>
      <c r="AB23" s="900"/>
      <c r="AC23" s="900"/>
      <c r="AD23" s="900"/>
      <c r="AE23" s="913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13"/>
      <c r="Q24" s="913"/>
      <c r="R24" s="913"/>
      <c r="S24" s="913"/>
      <c r="T24" s="913"/>
      <c r="U24" s="913"/>
      <c r="V24" s="900"/>
      <c r="W24" s="900"/>
      <c r="X24" s="900"/>
      <c r="Y24" s="900"/>
      <c r="Z24" s="900"/>
      <c r="AA24" s="900"/>
      <c r="AB24" s="900"/>
      <c r="AC24" s="900"/>
      <c r="AD24" s="911" t="s">
        <v>1621</v>
      </c>
      <c r="AE24" s="913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13"/>
      <c r="Q25" s="913"/>
      <c r="R25" s="913"/>
      <c r="S25" s="913"/>
      <c r="T25" s="913"/>
      <c r="U25" s="913"/>
      <c r="V25" s="900"/>
      <c r="W25" s="900"/>
      <c r="X25" s="900"/>
      <c r="Y25" s="900"/>
      <c r="Z25" s="900"/>
      <c r="AA25" s="900"/>
      <c r="AB25" s="900"/>
      <c r="AC25" s="900"/>
      <c r="AD25" s="912"/>
      <c r="AE25" s="911" t="s">
        <v>1621</v>
      </c>
      <c r="AF25" s="913"/>
      <c r="AG25" s="900"/>
      <c r="AH25" s="900"/>
    </row>
    <row r="26" spans="1:34">
      <c r="A26" s="1115"/>
      <c r="B26" s="908" t="s">
        <v>1646</v>
      </c>
      <c r="C26" s="1128"/>
      <c r="D26" s="912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3"/>
      <c r="Q26" s="912"/>
      <c r="R26" s="913"/>
      <c r="S26" s="913"/>
      <c r="T26" s="913"/>
      <c r="U26" s="913"/>
      <c r="V26" s="913"/>
      <c r="W26" s="913"/>
      <c r="X26" s="912"/>
      <c r="Y26" s="912"/>
      <c r="Z26" s="912"/>
      <c r="AA26" s="912"/>
      <c r="AB26" s="912"/>
      <c r="AC26" s="912"/>
      <c r="AD26" s="912"/>
      <c r="AE26" s="913"/>
      <c r="AF26" s="911" t="s">
        <v>1621</v>
      </c>
      <c r="AG26" s="912"/>
      <c r="AH26" s="912"/>
    </row>
    <row r="27" spans="1:34">
      <c r="A27" s="1116"/>
      <c r="B27" s="994" t="s">
        <v>1647</v>
      </c>
      <c r="C27" s="1129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3"/>
      <c r="Q27" s="912"/>
      <c r="R27" s="913"/>
      <c r="S27" s="913"/>
      <c r="T27" s="913"/>
      <c r="U27" s="913"/>
      <c r="V27" s="913"/>
      <c r="W27" s="913"/>
      <c r="X27" s="912"/>
      <c r="Y27" s="912"/>
      <c r="Z27" s="912"/>
      <c r="AA27" s="912"/>
      <c r="AB27" s="912"/>
      <c r="AC27" s="912"/>
      <c r="AD27" s="912"/>
      <c r="AE27" s="913"/>
      <c r="AF27" s="912"/>
      <c r="AG27" s="911" t="s">
        <v>1621</v>
      </c>
      <c r="AH27" s="912"/>
    </row>
    <row r="28" spans="1:34">
      <c r="A28" s="1114"/>
      <c r="B28" s="1140"/>
      <c r="C28" s="1127">
        <v>42826</v>
      </c>
      <c r="D28" s="954" t="s">
        <v>1617</v>
      </c>
      <c r="E28" s="894" t="s">
        <v>1611</v>
      </c>
      <c r="F28" s="894" t="s">
        <v>1612</v>
      </c>
      <c r="G28" s="894" t="s">
        <v>1613</v>
      </c>
      <c r="H28" s="894" t="s">
        <v>1614</v>
      </c>
      <c r="I28" s="894" t="s">
        <v>1615</v>
      </c>
      <c r="J28" s="954" t="s">
        <v>1616</v>
      </c>
      <c r="K28" s="954" t="s">
        <v>1617</v>
      </c>
      <c r="L28" s="894" t="s">
        <v>1611</v>
      </c>
      <c r="M28" s="894" t="s">
        <v>1612</v>
      </c>
      <c r="N28" s="894" t="s">
        <v>1613</v>
      </c>
      <c r="O28" s="894" t="s">
        <v>1614</v>
      </c>
      <c r="P28" s="894" t="s">
        <v>1615</v>
      </c>
      <c r="Q28" s="954" t="s">
        <v>1616</v>
      </c>
      <c r="R28" s="954" t="s">
        <v>1617</v>
      </c>
      <c r="S28" s="894" t="s">
        <v>1611</v>
      </c>
      <c r="T28" s="894" t="s">
        <v>1612</v>
      </c>
      <c r="U28" s="894" t="s">
        <v>1613</v>
      </c>
      <c r="V28" s="894" t="s">
        <v>1614</v>
      </c>
      <c r="W28" s="894" t="s">
        <v>1615</v>
      </c>
      <c r="X28" s="954" t="s">
        <v>1616</v>
      </c>
      <c r="Y28" s="954" t="s">
        <v>1617</v>
      </c>
      <c r="Z28" s="894" t="s">
        <v>1611</v>
      </c>
      <c r="AA28" s="894" t="s">
        <v>1612</v>
      </c>
      <c r="AB28" s="894" t="s">
        <v>1613</v>
      </c>
      <c r="AC28" s="894" t="s">
        <v>1614</v>
      </c>
      <c r="AD28" s="894" t="s">
        <v>1615</v>
      </c>
      <c r="AE28" s="954" t="s">
        <v>1616</v>
      </c>
      <c r="AF28" s="954" t="s">
        <v>1617</v>
      </c>
      <c r="AG28" s="894" t="s">
        <v>1611</v>
      </c>
      <c r="AH28" s="595"/>
    </row>
    <row r="29" spans="1:34">
      <c r="A29" s="1116"/>
      <c r="B29" s="1138"/>
      <c r="C29" s="1138"/>
      <c r="D29" s="968">
        <v>1</v>
      </c>
      <c r="E29" s="894">
        <v>2</v>
      </c>
      <c r="F29" s="894">
        <v>3</v>
      </c>
      <c r="G29" s="894">
        <v>4</v>
      </c>
      <c r="H29" s="894">
        <v>5</v>
      </c>
      <c r="I29" s="894">
        <v>6</v>
      </c>
      <c r="J29" s="954">
        <v>7</v>
      </c>
      <c r="K29" s="954">
        <v>8</v>
      </c>
      <c r="L29" s="894">
        <v>9</v>
      </c>
      <c r="M29" s="894">
        <v>10</v>
      </c>
      <c r="N29" s="894">
        <v>11</v>
      </c>
      <c r="O29" s="894">
        <v>12</v>
      </c>
      <c r="P29" s="894">
        <v>13</v>
      </c>
      <c r="Q29" s="1009">
        <v>14</v>
      </c>
      <c r="R29" s="954">
        <v>15</v>
      </c>
      <c r="S29" s="894">
        <v>16</v>
      </c>
      <c r="T29" s="894">
        <v>17</v>
      </c>
      <c r="U29" s="894">
        <v>18</v>
      </c>
      <c r="V29" s="894">
        <v>19</v>
      </c>
      <c r="W29" s="894">
        <v>20</v>
      </c>
      <c r="X29" s="954">
        <v>21</v>
      </c>
      <c r="Y29" s="954">
        <v>22</v>
      </c>
      <c r="Z29" s="894">
        <v>23</v>
      </c>
      <c r="AA29" s="894">
        <v>24</v>
      </c>
      <c r="AB29" s="894">
        <v>25</v>
      </c>
      <c r="AC29" s="894">
        <v>26</v>
      </c>
      <c r="AD29" s="894">
        <v>27</v>
      </c>
      <c r="AE29" s="954">
        <v>28</v>
      </c>
      <c r="AF29" s="954">
        <v>29</v>
      </c>
      <c r="AG29" s="894">
        <v>30</v>
      </c>
      <c r="AH29" s="595"/>
    </row>
    <row r="30" spans="1:34">
      <c r="A30" s="1114">
        <v>26</v>
      </c>
      <c r="B30" s="908" t="s">
        <v>1609</v>
      </c>
      <c r="C30" s="1127">
        <v>42826</v>
      </c>
      <c r="D30" s="913"/>
      <c r="E30" s="911" t="s">
        <v>1621</v>
      </c>
      <c r="F30" s="900"/>
      <c r="G30" s="900"/>
      <c r="H30" s="900"/>
      <c r="I30" s="900"/>
      <c r="J30" s="912"/>
      <c r="K30" s="912"/>
      <c r="L30" s="912"/>
      <c r="M30" s="912"/>
      <c r="N30" s="911" t="s">
        <v>1621</v>
      </c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08" t="s">
        <v>1622</v>
      </c>
      <c r="C31" s="1128"/>
      <c r="D31" s="913"/>
      <c r="E31" s="913"/>
      <c r="F31" s="911" t="s">
        <v>1621</v>
      </c>
      <c r="G31" s="913"/>
      <c r="H31" s="900"/>
      <c r="I31" s="900"/>
      <c r="J31" s="912"/>
      <c r="K31" s="900"/>
      <c r="L31" s="912"/>
      <c r="M31" s="912"/>
      <c r="N31" s="913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08" t="s">
        <v>1623</v>
      </c>
      <c r="C32" s="1128"/>
      <c r="D32" s="912"/>
      <c r="E32" s="912"/>
      <c r="F32" s="913"/>
      <c r="G32" s="911" t="s">
        <v>1621</v>
      </c>
      <c r="H32" s="913"/>
      <c r="I32" s="913"/>
      <c r="J32" s="913"/>
      <c r="K32" s="900"/>
      <c r="L32" s="900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08" t="s">
        <v>1624</v>
      </c>
      <c r="C33" s="1128"/>
      <c r="D33" s="913"/>
      <c r="E33" s="900"/>
      <c r="F33" s="912"/>
      <c r="G33" s="913"/>
      <c r="H33" s="911" t="s">
        <v>1621</v>
      </c>
      <c r="I33" s="913"/>
      <c r="J33" s="913"/>
      <c r="K33" s="900"/>
      <c r="L33" s="900"/>
      <c r="M33" s="912"/>
      <c r="N33" s="900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08" t="s">
        <v>1625</v>
      </c>
      <c r="C34" s="1128"/>
      <c r="D34" s="913"/>
      <c r="E34" s="900"/>
      <c r="F34" s="912"/>
      <c r="G34" s="912"/>
      <c r="H34" s="913"/>
      <c r="I34" s="913"/>
      <c r="J34" s="913"/>
      <c r="K34" s="913"/>
      <c r="L34" s="911" t="s">
        <v>1621</v>
      </c>
      <c r="M34" s="900"/>
      <c r="N34" s="900"/>
      <c r="O34" s="900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3"/>
      <c r="I35" s="912"/>
      <c r="J35" s="913"/>
      <c r="K35" s="913"/>
      <c r="L35" s="913"/>
      <c r="M35" s="911" t="s">
        <v>1621</v>
      </c>
      <c r="N35" s="912"/>
      <c r="O35" s="900"/>
      <c r="P35" s="900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3"/>
      <c r="I36" s="900"/>
      <c r="J36" s="912"/>
      <c r="K36" s="913"/>
      <c r="L36" s="912"/>
      <c r="M36" s="913"/>
      <c r="N36" s="912"/>
      <c r="O36" s="913"/>
      <c r="P36" s="900"/>
      <c r="Q36" s="912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13"/>
      <c r="L37" s="900"/>
      <c r="M37" s="912"/>
      <c r="N37" s="912"/>
      <c r="O37" s="911" t="s">
        <v>1621</v>
      </c>
      <c r="P37" s="913"/>
      <c r="Q37" s="913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13"/>
      <c r="L38" s="913"/>
      <c r="M38" s="900"/>
      <c r="N38" s="912"/>
      <c r="O38" s="913"/>
      <c r="P38" s="913"/>
      <c r="Q38" s="913"/>
      <c r="R38" s="900"/>
      <c r="S38" s="911" t="s">
        <v>1621</v>
      </c>
      <c r="T38" s="900"/>
      <c r="U38" s="900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3"/>
      <c r="L39" s="900"/>
      <c r="M39" s="912"/>
      <c r="N39" s="912"/>
      <c r="O39" s="913"/>
      <c r="P39" s="913"/>
      <c r="Q39" s="913"/>
      <c r="R39" s="913"/>
      <c r="S39" s="913"/>
      <c r="T39" s="911" t="s">
        <v>1621</v>
      </c>
      <c r="U39" s="913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3"/>
      <c r="N40" s="912"/>
      <c r="O40" s="912"/>
      <c r="P40" s="912"/>
      <c r="Q40" s="913"/>
      <c r="R40" s="913"/>
      <c r="S40" s="912"/>
      <c r="T40" s="913"/>
      <c r="U40" s="911" t="s">
        <v>1621</v>
      </c>
      <c r="V40" s="913"/>
      <c r="W40" s="912"/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3"/>
      <c r="P41" s="900"/>
      <c r="Q41" s="912"/>
      <c r="R41" s="913"/>
      <c r="S41" s="900"/>
      <c r="T41" s="912"/>
      <c r="U41" s="913"/>
      <c r="V41" s="911" t="s">
        <v>1621</v>
      </c>
      <c r="W41" s="912"/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3"/>
      <c r="P42" s="900"/>
      <c r="Q42" s="912"/>
      <c r="R42" s="913"/>
      <c r="S42" s="913"/>
      <c r="T42" s="913"/>
      <c r="U42" s="913"/>
      <c r="V42" s="913"/>
      <c r="W42" s="912"/>
      <c r="X42" s="912"/>
      <c r="Y42" s="912"/>
      <c r="Z42" s="911" t="s">
        <v>1621</v>
      </c>
      <c r="AA42" s="900"/>
      <c r="AB42" s="900"/>
      <c r="AC42" s="900"/>
      <c r="AD42" s="912"/>
      <c r="AE42" s="912"/>
      <c r="AF42" s="912"/>
      <c r="AG42" s="912"/>
      <c r="AH42" s="912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3"/>
      <c r="P43" s="900"/>
      <c r="Q43" s="912"/>
      <c r="R43" s="913"/>
      <c r="S43" s="913"/>
      <c r="T43" s="913"/>
      <c r="U43" s="913"/>
      <c r="V43" s="913"/>
      <c r="W43" s="912"/>
      <c r="X43" s="912"/>
      <c r="Y43" s="912"/>
      <c r="Z43" s="913"/>
      <c r="AA43" s="911" t="s">
        <v>1621</v>
      </c>
      <c r="AB43" s="913"/>
      <c r="AC43" s="900"/>
      <c r="AD43" s="912"/>
      <c r="AE43" s="912"/>
      <c r="AF43" s="912"/>
      <c r="AG43" s="912"/>
      <c r="AH43" s="912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3"/>
      <c r="P44" s="900"/>
      <c r="Q44" s="912"/>
      <c r="R44" s="913"/>
      <c r="S44" s="913"/>
      <c r="T44" s="913"/>
      <c r="U44" s="913"/>
      <c r="V44" s="913"/>
      <c r="W44" s="912"/>
      <c r="X44" s="912"/>
      <c r="Y44" s="912"/>
      <c r="Z44" s="912"/>
      <c r="AA44" s="913"/>
      <c r="AB44" s="911" t="s">
        <v>1621</v>
      </c>
      <c r="AC44" s="913"/>
      <c r="AD44" s="912"/>
      <c r="AE44" s="912"/>
      <c r="AF44" s="912"/>
      <c r="AG44" s="912"/>
      <c r="AH44" s="912"/>
    </row>
    <row r="45" spans="1:34" s="79" customFormat="1">
      <c r="A45" s="1115"/>
      <c r="B45" s="994" t="s">
        <v>1646</v>
      </c>
      <c r="C45" s="1128"/>
      <c r="D45" s="991"/>
      <c r="E45" s="991"/>
      <c r="F45" s="991"/>
      <c r="G45" s="991"/>
      <c r="H45" s="991"/>
      <c r="I45" s="991"/>
      <c r="J45" s="991"/>
      <c r="K45" s="991"/>
      <c r="L45" s="991"/>
      <c r="M45" s="991"/>
      <c r="N45" s="991"/>
      <c r="O45" s="991"/>
      <c r="P45" s="991"/>
      <c r="Q45" s="991"/>
      <c r="R45" s="992"/>
      <c r="S45" s="992"/>
      <c r="T45" s="992"/>
      <c r="U45" s="992"/>
      <c r="V45" s="992"/>
      <c r="W45" s="992"/>
      <c r="X45" s="991"/>
      <c r="Y45" s="991"/>
      <c r="Z45" s="993"/>
      <c r="AA45" s="991"/>
      <c r="AB45" s="992"/>
      <c r="AC45" s="1010" t="s">
        <v>1621</v>
      </c>
      <c r="AD45" s="991"/>
      <c r="AE45" s="991"/>
      <c r="AF45" s="991"/>
      <c r="AG45" s="991"/>
      <c r="AH45" s="1011"/>
    </row>
    <row r="46" spans="1:34" s="79" customFormat="1">
      <c r="A46" s="1116"/>
      <c r="B46" s="908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3"/>
      <c r="S46" s="913"/>
      <c r="T46" s="913"/>
      <c r="U46" s="913"/>
      <c r="V46" s="913"/>
      <c r="W46" s="913"/>
      <c r="X46" s="912"/>
      <c r="Y46" s="912"/>
      <c r="Z46" s="900"/>
      <c r="AA46" s="912"/>
      <c r="AB46" s="913"/>
      <c r="AC46" s="912"/>
      <c r="AD46" s="912"/>
      <c r="AE46" s="912"/>
      <c r="AF46" s="912"/>
      <c r="AG46" s="911" t="s">
        <v>1621</v>
      </c>
      <c r="AH46" s="1007"/>
    </row>
    <row r="47" spans="1:34" s="79" customFormat="1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</row>
    <row r="48" spans="1:34" s="79" customFormat="1">
      <c r="A48"/>
      <c r="B48" s="247" t="s">
        <v>1663</v>
      </c>
      <c r="C48" s="896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</row>
    <row r="49" spans="1:34" s="79" customFormat="1">
      <c r="A49"/>
      <c r="B49" s="247"/>
      <c r="C49" s="896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</row>
    <row r="50" spans="1:34" s="79" customFormat="1">
      <c r="A50"/>
      <c r="B50" s="247"/>
      <c r="C50" s="896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</row>
    <row r="51" spans="1:34" ht="15.75">
      <c r="A51" s="1117" t="s">
        <v>3</v>
      </c>
      <c r="B51" s="1117"/>
      <c r="C51" s="1117"/>
      <c r="D51" s="1117"/>
      <c r="E51" s="1117"/>
      <c r="F51" s="1117"/>
      <c r="G51" s="1117"/>
      <c r="H51" s="1117"/>
      <c r="I51" s="1117"/>
      <c r="J51" s="1117"/>
      <c r="K51" s="1117"/>
      <c r="L51" s="1117"/>
      <c r="M51" s="1117"/>
      <c r="N51" s="1117"/>
      <c r="O51" s="1117"/>
      <c r="P51" s="1117"/>
      <c r="Q51" s="1117"/>
      <c r="R51" s="1117"/>
      <c r="S51" s="1117"/>
      <c r="T51" s="1117"/>
      <c r="U51" s="1117"/>
      <c r="V51" s="1117"/>
      <c r="W51" s="1117"/>
      <c r="X51" s="1117"/>
      <c r="Y51" s="1117"/>
      <c r="Z51" s="1117"/>
      <c r="AA51" s="1117"/>
      <c r="AB51" s="1117"/>
      <c r="AC51" s="1117"/>
      <c r="AD51" s="1117"/>
      <c r="AE51" s="1117"/>
      <c r="AF51" s="1117"/>
      <c r="AG51" s="1117"/>
      <c r="AH51" s="1117"/>
    </row>
    <row r="52" spans="1:34" ht="15.75">
      <c r="A52" s="1117" t="s">
        <v>1586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8">
      <c r="A53" s="1118" t="s">
        <v>1666</v>
      </c>
      <c r="B53" s="1118"/>
      <c r="C53" s="1118"/>
      <c r="D53" s="1118"/>
      <c r="E53" s="1118"/>
      <c r="F53" s="1118"/>
      <c r="G53" s="1118"/>
      <c r="H53" s="1118"/>
      <c r="I53" s="1118"/>
      <c r="J53" s="1118"/>
      <c r="K53" s="1118"/>
      <c r="L53" s="1118"/>
      <c r="M53" s="1118"/>
      <c r="N53" s="1118"/>
      <c r="O53" s="1118"/>
      <c r="P53" s="1118"/>
      <c r="Q53" s="1118"/>
      <c r="R53" s="1118"/>
      <c r="S53" s="1118"/>
      <c r="T53" s="1118"/>
      <c r="U53" s="1118"/>
      <c r="V53" s="1118"/>
      <c r="W53" s="1118"/>
      <c r="X53" s="1118"/>
      <c r="Y53" s="1118"/>
      <c r="Z53" s="1118"/>
      <c r="AA53" s="1118"/>
      <c r="AB53" s="1118"/>
      <c r="AC53" s="1118"/>
      <c r="AD53" s="1118"/>
      <c r="AE53" s="1118"/>
      <c r="AF53" s="1118"/>
      <c r="AG53" s="1118"/>
      <c r="AH53" s="1118"/>
    </row>
    <row r="54" spans="1:34" ht="18">
      <c r="A54" s="1118" t="s">
        <v>1587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1667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5.75">
      <c r="A56" s="915" t="s">
        <v>1608</v>
      </c>
      <c r="B56" s="1000"/>
      <c r="C56" s="1000"/>
      <c r="D56" s="1000"/>
      <c r="E56" s="1000"/>
      <c r="F56" s="1000"/>
      <c r="G56" s="1000"/>
      <c r="H56" s="1000"/>
      <c r="I56" s="1000"/>
      <c r="J56" s="1000"/>
      <c r="K56" s="1000"/>
      <c r="L56" s="1000"/>
      <c r="M56" s="1000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  <c r="AA56" s="1000"/>
      <c r="AB56" s="1000"/>
      <c r="AC56" s="1000"/>
      <c r="AD56" s="1000"/>
      <c r="AE56" s="1000"/>
      <c r="AF56" s="1000"/>
      <c r="AG56" s="1000"/>
      <c r="AH56" s="1000"/>
    </row>
    <row r="57" spans="1:34" ht="18">
      <c r="A57" s="967" t="s">
        <v>1679</v>
      </c>
      <c r="B57" s="965"/>
      <c r="C57" s="965"/>
      <c r="D57" s="965"/>
      <c r="E57" s="965"/>
      <c r="F57" s="965"/>
      <c r="G57" s="965"/>
      <c r="H57" s="965"/>
      <c r="I57" s="965"/>
      <c r="J57" s="965"/>
      <c r="K57" s="965"/>
      <c r="L57" s="965"/>
      <c r="M57" s="965"/>
      <c r="N57" s="965"/>
      <c r="O57" s="965"/>
      <c r="P57" s="965"/>
      <c r="Q57" s="965"/>
      <c r="R57" s="965"/>
      <c r="S57" s="965"/>
      <c r="T57" s="965"/>
      <c r="U57" s="965"/>
      <c r="V57" s="965"/>
      <c r="W57" s="965"/>
      <c r="X57" s="965"/>
      <c r="Y57" s="965"/>
      <c r="Z57" s="965"/>
      <c r="AA57" s="965"/>
      <c r="AB57" s="965"/>
      <c r="AC57" s="965"/>
      <c r="AD57" s="965"/>
      <c r="AE57" s="965"/>
      <c r="AF57" s="965"/>
      <c r="AG57" s="965"/>
      <c r="AH57" s="965"/>
    </row>
    <row r="58" spans="1:34">
      <c r="A58" s="1130" t="s">
        <v>129</v>
      </c>
      <c r="B58" s="1133" t="s">
        <v>1610</v>
      </c>
      <c r="C58" s="955" t="s">
        <v>1618</v>
      </c>
      <c r="D58" s="1121" t="s">
        <v>1619</v>
      </c>
      <c r="E58" s="1122"/>
      <c r="F58" s="1122"/>
      <c r="G58" s="1122"/>
      <c r="H58" s="1122"/>
      <c r="I58" s="1122"/>
      <c r="J58" s="1122"/>
      <c r="K58" s="1122"/>
      <c r="L58" s="1122"/>
      <c r="M58" s="1122"/>
      <c r="N58" s="1122"/>
      <c r="O58" s="1122"/>
      <c r="P58" s="1122"/>
      <c r="Q58" s="1122"/>
      <c r="R58" s="1122"/>
      <c r="S58" s="1122"/>
      <c r="T58" s="1122"/>
      <c r="U58" s="1122"/>
      <c r="V58" s="1122"/>
      <c r="W58" s="1122"/>
      <c r="X58" s="1122"/>
      <c r="Y58" s="1122"/>
      <c r="Z58" s="1122"/>
      <c r="AA58" s="1122"/>
      <c r="AB58" s="1122"/>
      <c r="AC58" s="1122"/>
      <c r="AD58" s="1122"/>
      <c r="AE58" s="1122"/>
      <c r="AF58" s="1122"/>
      <c r="AG58" s="1122"/>
      <c r="AH58" s="1123"/>
    </row>
    <row r="59" spans="1:34">
      <c r="A59" s="1131"/>
      <c r="B59" s="1134"/>
      <c r="C59" s="1141">
        <v>42795</v>
      </c>
      <c r="D59" s="894" t="s">
        <v>1614</v>
      </c>
      <c r="E59" s="894" t="s">
        <v>1615</v>
      </c>
      <c r="F59" s="954" t="s">
        <v>1616</v>
      </c>
      <c r="G59" s="954" t="s">
        <v>1617</v>
      </c>
      <c r="H59" s="894" t="s">
        <v>1611</v>
      </c>
      <c r="I59" s="894" t="s">
        <v>1612</v>
      </c>
      <c r="J59" s="894" t="s">
        <v>1613</v>
      </c>
      <c r="K59" s="894" t="s">
        <v>1614</v>
      </c>
      <c r="L59" s="894" t="s">
        <v>1615</v>
      </c>
      <c r="M59" s="954" t="s">
        <v>1616</v>
      </c>
      <c r="N59" s="954" t="s">
        <v>1617</v>
      </c>
      <c r="O59" s="894" t="s">
        <v>1611</v>
      </c>
      <c r="P59" s="894" t="s">
        <v>1612</v>
      </c>
      <c r="Q59" s="894" t="s">
        <v>1613</v>
      </c>
      <c r="R59" s="894" t="s">
        <v>1614</v>
      </c>
      <c r="S59" s="894" t="s">
        <v>1615</v>
      </c>
      <c r="T59" s="954" t="s">
        <v>1616</v>
      </c>
      <c r="U59" s="954" t="s">
        <v>1617</v>
      </c>
      <c r="V59" s="894" t="s">
        <v>1611</v>
      </c>
      <c r="W59" s="894" t="s">
        <v>1612</v>
      </c>
      <c r="X59" s="894" t="s">
        <v>1613</v>
      </c>
      <c r="Y59" s="894" t="s">
        <v>1614</v>
      </c>
      <c r="Z59" s="894" t="s">
        <v>1615</v>
      </c>
      <c r="AA59" s="954" t="s">
        <v>1616</v>
      </c>
      <c r="AB59" s="954" t="s">
        <v>1617</v>
      </c>
      <c r="AC59" s="954" t="s">
        <v>1611</v>
      </c>
      <c r="AD59" s="894" t="s">
        <v>1612</v>
      </c>
      <c r="AE59" s="894" t="s">
        <v>1613</v>
      </c>
      <c r="AF59" s="894" t="s">
        <v>1614</v>
      </c>
      <c r="AG59" s="894" t="s">
        <v>1615</v>
      </c>
      <c r="AH59" s="954" t="s">
        <v>1616</v>
      </c>
    </row>
    <row r="60" spans="1:34">
      <c r="A60" s="1132"/>
      <c r="B60" s="1135"/>
      <c r="C60" s="1142"/>
      <c r="D60" s="895">
        <v>1</v>
      </c>
      <c r="E60" s="894">
        <v>2</v>
      </c>
      <c r="F60" s="954">
        <v>3</v>
      </c>
      <c r="G60" s="954">
        <v>4</v>
      </c>
      <c r="H60" s="894">
        <v>5</v>
      </c>
      <c r="I60" s="894">
        <v>6</v>
      </c>
      <c r="J60" s="894">
        <v>7</v>
      </c>
      <c r="K60" s="894">
        <v>8</v>
      </c>
      <c r="L60" s="894">
        <v>9</v>
      </c>
      <c r="M60" s="954">
        <v>10</v>
      </c>
      <c r="N60" s="954">
        <v>11</v>
      </c>
      <c r="O60" s="894">
        <v>12</v>
      </c>
      <c r="P60" s="894">
        <v>13</v>
      </c>
      <c r="Q60" s="894">
        <v>14</v>
      </c>
      <c r="R60" s="894">
        <v>15</v>
      </c>
      <c r="S60" s="894">
        <v>16</v>
      </c>
      <c r="T60" s="954">
        <v>17</v>
      </c>
      <c r="U60" s="954">
        <v>18</v>
      </c>
      <c r="V60" s="894">
        <v>19</v>
      </c>
      <c r="W60" s="894">
        <v>20</v>
      </c>
      <c r="X60" s="894">
        <v>21</v>
      </c>
      <c r="Y60" s="894">
        <v>22</v>
      </c>
      <c r="Z60" s="894">
        <v>23</v>
      </c>
      <c r="AA60" s="954">
        <v>24</v>
      </c>
      <c r="AB60" s="954">
        <v>25</v>
      </c>
      <c r="AC60" s="1009">
        <v>26</v>
      </c>
      <c r="AD60" s="894">
        <v>27</v>
      </c>
      <c r="AE60" s="894">
        <v>28</v>
      </c>
      <c r="AF60" s="894">
        <v>29</v>
      </c>
      <c r="AG60" s="894">
        <v>30</v>
      </c>
      <c r="AH60" s="954">
        <v>31</v>
      </c>
    </row>
    <row r="61" spans="1:34">
      <c r="A61" s="1136">
        <v>25</v>
      </c>
      <c r="B61" s="908" t="s">
        <v>1609</v>
      </c>
      <c r="C61" s="1127">
        <v>42795</v>
      </c>
      <c r="D61" s="911" t="s">
        <v>1621</v>
      </c>
      <c r="E61" s="913"/>
      <c r="F61" s="900"/>
      <c r="G61" s="913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900"/>
      <c r="AF61" s="900"/>
      <c r="AG61" s="900"/>
      <c r="AH61" s="900"/>
    </row>
    <row r="62" spans="1:34">
      <c r="A62" s="1136"/>
      <c r="B62" s="908" t="s">
        <v>1622</v>
      </c>
      <c r="C62" s="1137"/>
      <c r="D62" s="912"/>
      <c r="E62" s="913"/>
      <c r="F62" s="913"/>
      <c r="G62" s="913"/>
      <c r="H62" s="911" t="s">
        <v>1621</v>
      </c>
      <c r="I62" s="913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4">
      <c r="A63" s="1136"/>
      <c r="B63" s="908" t="s">
        <v>1623</v>
      </c>
      <c r="C63" s="1137"/>
      <c r="D63" s="912"/>
      <c r="E63" s="913"/>
      <c r="F63" s="913"/>
      <c r="G63" s="913"/>
      <c r="H63" s="912"/>
      <c r="I63" s="911" t="s">
        <v>1621</v>
      </c>
      <c r="J63" s="913"/>
      <c r="K63" s="913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4">
      <c r="A64" s="1136"/>
      <c r="B64" s="908" t="s">
        <v>1624</v>
      </c>
      <c r="C64" s="1137"/>
      <c r="D64" s="913"/>
      <c r="E64" s="900"/>
      <c r="F64" s="913"/>
      <c r="G64" s="913"/>
      <c r="H64" s="912"/>
      <c r="I64" s="913"/>
      <c r="J64" s="911" t="s">
        <v>1621</v>
      </c>
      <c r="K64" s="913"/>
      <c r="L64" s="913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08" t="s">
        <v>1625</v>
      </c>
      <c r="C65" s="1137"/>
      <c r="D65" s="913"/>
      <c r="E65" s="900"/>
      <c r="F65" s="912"/>
      <c r="G65" s="913"/>
      <c r="H65" s="913"/>
      <c r="I65" s="913"/>
      <c r="J65" s="913"/>
      <c r="K65" s="911" t="s">
        <v>1621</v>
      </c>
      <c r="L65" s="913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08" t="s">
        <v>1626</v>
      </c>
      <c r="C66" s="1137"/>
      <c r="D66" s="913"/>
      <c r="E66" s="900"/>
      <c r="F66" s="900"/>
      <c r="G66" s="913"/>
      <c r="H66" s="913"/>
      <c r="I66" s="912"/>
      <c r="J66" s="913"/>
      <c r="K66" s="913"/>
      <c r="L66" s="913"/>
      <c r="M66" s="913"/>
      <c r="N66" s="913"/>
      <c r="O66" s="911" t="s">
        <v>1621</v>
      </c>
      <c r="P66" s="913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08" t="s">
        <v>1627</v>
      </c>
      <c r="C67" s="1137"/>
      <c r="D67" s="912"/>
      <c r="E67" s="912"/>
      <c r="F67" s="912"/>
      <c r="G67" s="912"/>
      <c r="H67" s="912"/>
      <c r="I67" s="913"/>
      <c r="J67" s="913"/>
      <c r="K67" s="913"/>
      <c r="L67" s="913"/>
      <c r="M67" s="913"/>
      <c r="N67" s="913"/>
      <c r="O67" s="912"/>
      <c r="P67" s="911" t="s">
        <v>1621</v>
      </c>
      <c r="Q67" s="913"/>
      <c r="R67" s="913"/>
      <c r="S67" s="912"/>
      <c r="T67" s="912"/>
      <c r="U67" s="912"/>
      <c r="V67" s="912"/>
      <c r="W67" s="912"/>
      <c r="X67" s="912"/>
      <c r="Y67" s="912"/>
      <c r="Z67" s="912"/>
      <c r="AA67" s="912"/>
      <c r="AB67" s="912"/>
      <c r="AC67" s="912"/>
      <c r="AD67" s="912"/>
      <c r="AE67" s="912"/>
      <c r="AF67" s="912"/>
      <c r="AG67" s="912"/>
      <c r="AH67" s="912"/>
    </row>
    <row r="68" spans="1:34">
      <c r="A68" s="1136"/>
      <c r="B68" s="908" t="s">
        <v>1628</v>
      </c>
      <c r="C68" s="1137"/>
      <c r="D68" s="900"/>
      <c r="E68" s="900"/>
      <c r="F68" s="900"/>
      <c r="G68" s="900"/>
      <c r="H68" s="900"/>
      <c r="I68" s="913"/>
      <c r="J68" s="912"/>
      <c r="K68" s="913"/>
      <c r="L68" s="913"/>
      <c r="M68" s="913"/>
      <c r="N68" s="913"/>
      <c r="O68" s="912"/>
      <c r="P68" s="913"/>
      <c r="Q68" s="911" t="s">
        <v>1621</v>
      </c>
      <c r="R68" s="913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</row>
    <row r="69" spans="1:34">
      <c r="A69" s="1136"/>
      <c r="B69" s="908" t="s">
        <v>1629</v>
      </c>
      <c r="C69" s="1137"/>
      <c r="D69" s="912"/>
      <c r="E69" s="912"/>
      <c r="F69" s="912"/>
      <c r="G69" s="912"/>
      <c r="H69" s="912"/>
      <c r="I69" s="912"/>
      <c r="J69" s="912"/>
      <c r="K69" s="913"/>
      <c r="L69" s="913"/>
      <c r="M69" s="912"/>
      <c r="N69" s="913"/>
      <c r="O69" s="913"/>
      <c r="P69" s="913"/>
      <c r="Q69" s="913"/>
      <c r="R69" s="911" t="s">
        <v>1621</v>
      </c>
      <c r="S69" s="900"/>
      <c r="T69" s="900"/>
      <c r="U69" s="900"/>
      <c r="V69" s="900"/>
      <c r="W69" s="912"/>
      <c r="X69" s="912"/>
      <c r="Y69" s="912"/>
      <c r="Z69" s="912"/>
      <c r="AA69" s="912"/>
      <c r="AB69" s="912"/>
      <c r="AC69" s="912"/>
      <c r="AD69" s="912"/>
      <c r="AE69" s="912"/>
      <c r="AF69" s="912"/>
      <c r="AG69" s="912"/>
      <c r="AH69" s="912"/>
    </row>
    <row r="70" spans="1:34">
      <c r="A70" s="1136"/>
      <c r="B70" s="908" t="s">
        <v>1630</v>
      </c>
      <c r="C70" s="1137"/>
      <c r="D70" s="912"/>
      <c r="E70" s="912"/>
      <c r="F70" s="912"/>
      <c r="G70" s="912"/>
      <c r="H70" s="912"/>
      <c r="I70" s="912"/>
      <c r="J70" s="912"/>
      <c r="K70" s="913"/>
      <c r="L70" s="900"/>
      <c r="M70" s="913"/>
      <c r="N70" s="900"/>
      <c r="O70" s="913"/>
      <c r="P70" s="913"/>
      <c r="Q70" s="913"/>
      <c r="R70" s="913"/>
      <c r="S70" s="913"/>
      <c r="T70" s="900"/>
      <c r="U70" s="913"/>
      <c r="V70" s="911" t="s">
        <v>1621</v>
      </c>
      <c r="W70" s="913"/>
      <c r="X70" s="900"/>
      <c r="Y70" s="900"/>
      <c r="Z70" s="912"/>
      <c r="AA70" s="912"/>
      <c r="AB70" s="912"/>
      <c r="AC70" s="912"/>
      <c r="AD70" s="912"/>
      <c r="AE70" s="912"/>
      <c r="AF70" s="912"/>
      <c r="AG70" s="912"/>
      <c r="AH70" s="912"/>
    </row>
    <row r="71" spans="1:34">
      <c r="A71" s="1136"/>
      <c r="B71" s="908" t="s">
        <v>1631</v>
      </c>
      <c r="C71" s="1137"/>
      <c r="D71" s="912"/>
      <c r="E71" s="912"/>
      <c r="F71" s="912"/>
      <c r="G71" s="912"/>
      <c r="H71" s="912"/>
      <c r="I71" s="912"/>
      <c r="J71" s="912"/>
      <c r="K71" s="912"/>
      <c r="L71" s="912"/>
      <c r="M71" s="900"/>
      <c r="N71" s="913"/>
      <c r="O71" s="900"/>
      <c r="P71" s="912"/>
      <c r="Q71" s="913"/>
      <c r="R71" s="913"/>
      <c r="S71" s="913"/>
      <c r="T71" s="913"/>
      <c r="U71" s="913"/>
      <c r="V71" s="912"/>
      <c r="W71" s="911" t="s">
        <v>1621</v>
      </c>
      <c r="X71" s="913"/>
      <c r="Y71" s="913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4">
      <c r="A72" s="1136"/>
      <c r="B72" s="908" t="s">
        <v>1632</v>
      </c>
      <c r="C72" s="1137"/>
      <c r="D72" s="900"/>
      <c r="E72" s="900"/>
      <c r="F72" s="900"/>
      <c r="G72" s="900"/>
      <c r="H72" s="900"/>
      <c r="I72" s="900"/>
      <c r="J72" s="900"/>
      <c r="K72" s="900"/>
      <c r="L72" s="900"/>
      <c r="M72" s="912"/>
      <c r="N72" s="912"/>
      <c r="O72" s="912"/>
      <c r="P72" s="913"/>
      <c r="Q72" s="913"/>
      <c r="R72" s="913"/>
      <c r="S72" s="913"/>
      <c r="T72" s="913"/>
      <c r="U72" s="913"/>
      <c r="V72" s="912"/>
      <c r="W72" s="913"/>
      <c r="X72" s="911" t="s">
        <v>1621</v>
      </c>
      <c r="Y72" s="913"/>
      <c r="Z72" s="900"/>
      <c r="AA72" s="900"/>
      <c r="AB72" s="900"/>
      <c r="AC72" s="900"/>
      <c r="AD72" s="900"/>
      <c r="AE72" s="900"/>
      <c r="AF72" s="900"/>
      <c r="AG72" s="900"/>
      <c r="AH72" s="900"/>
    </row>
    <row r="73" spans="1:34">
      <c r="A73" s="1136"/>
      <c r="B73" s="908" t="s">
        <v>1633</v>
      </c>
      <c r="C73" s="1137"/>
      <c r="D73" s="900"/>
      <c r="E73" s="900"/>
      <c r="F73" s="900"/>
      <c r="G73" s="900"/>
      <c r="H73" s="900"/>
      <c r="I73" s="900"/>
      <c r="J73" s="900"/>
      <c r="K73" s="900"/>
      <c r="L73" s="900"/>
      <c r="M73" s="912"/>
      <c r="N73" s="912"/>
      <c r="O73" s="912"/>
      <c r="P73" s="913"/>
      <c r="Q73" s="913"/>
      <c r="R73" s="913"/>
      <c r="S73" s="913"/>
      <c r="T73" s="913"/>
      <c r="U73" s="913"/>
      <c r="V73" s="913"/>
      <c r="W73" s="913"/>
      <c r="X73" s="913"/>
      <c r="Y73" s="911" t="s">
        <v>1621</v>
      </c>
      <c r="Z73" s="900"/>
      <c r="AA73" s="900"/>
      <c r="AB73" s="900"/>
      <c r="AC73" s="900"/>
      <c r="AD73" s="900"/>
      <c r="AE73" s="913"/>
      <c r="AF73" s="900"/>
      <c r="AG73" s="900"/>
      <c r="AH73" s="900"/>
    </row>
    <row r="74" spans="1:34">
      <c r="A74" s="1136"/>
      <c r="B74" s="908" t="s">
        <v>1644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3"/>
      <c r="Q74" s="913"/>
      <c r="R74" s="913"/>
      <c r="S74" s="913"/>
      <c r="T74" s="913"/>
      <c r="U74" s="913"/>
      <c r="V74" s="900"/>
      <c r="W74" s="900"/>
      <c r="X74" s="900"/>
      <c r="Y74" s="900"/>
      <c r="Z74" s="900"/>
      <c r="AA74" s="900"/>
      <c r="AB74" s="900"/>
      <c r="AC74" s="900"/>
      <c r="AD74" s="911" t="s">
        <v>1621</v>
      </c>
      <c r="AE74" s="913"/>
      <c r="AF74" s="900"/>
      <c r="AG74" s="900"/>
      <c r="AH74" s="900"/>
    </row>
    <row r="75" spans="1:34">
      <c r="A75" s="1136"/>
      <c r="B75" s="908" t="s">
        <v>1645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13"/>
      <c r="Q75" s="913"/>
      <c r="R75" s="913"/>
      <c r="S75" s="913"/>
      <c r="T75" s="913"/>
      <c r="U75" s="913"/>
      <c r="V75" s="900"/>
      <c r="W75" s="900"/>
      <c r="X75" s="900"/>
      <c r="Y75" s="900"/>
      <c r="Z75" s="900"/>
      <c r="AA75" s="900"/>
      <c r="AB75" s="900"/>
      <c r="AC75" s="900"/>
      <c r="AD75" s="912"/>
      <c r="AE75" s="911" t="s">
        <v>1621</v>
      </c>
      <c r="AF75" s="913"/>
      <c r="AG75" s="900"/>
      <c r="AH75" s="900"/>
    </row>
    <row r="76" spans="1:34">
      <c r="A76" s="1136"/>
      <c r="B76" s="908" t="s">
        <v>1646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12"/>
      <c r="N76" s="912"/>
      <c r="O76" s="912"/>
      <c r="P76" s="913"/>
      <c r="Q76" s="913"/>
      <c r="R76" s="913"/>
      <c r="S76" s="913"/>
      <c r="T76" s="913"/>
      <c r="U76" s="913"/>
      <c r="V76" s="900"/>
      <c r="W76" s="900"/>
      <c r="X76" s="900"/>
      <c r="Y76" s="900"/>
      <c r="Z76" s="900"/>
      <c r="AA76" s="900"/>
      <c r="AB76" s="900"/>
      <c r="AC76" s="900"/>
      <c r="AD76" s="912"/>
      <c r="AE76" s="913"/>
      <c r="AF76" s="911" t="s">
        <v>1621</v>
      </c>
      <c r="AG76" s="900"/>
      <c r="AH76" s="900"/>
    </row>
    <row r="77" spans="1:34">
      <c r="A77" s="1136"/>
      <c r="B77" s="908" t="s">
        <v>1647</v>
      </c>
      <c r="C77" s="1138"/>
      <c r="D77" s="912"/>
      <c r="E77" s="912"/>
      <c r="F77" s="912"/>
      <c r="G77" s="912"/>
      <c r="H77" s="912"/>
      <c r="I77" s="912"/>
      <c r="J77" s="912"/>
      <c r="K77" s="912"/>
      <c r="L77" s="912"/>
      <c r="M77" s="912"/>
      <c r="N77" s="912"/>
      <c r="O77" s="912"/>
      <c r="P77" s="913"/>
      <c r="Q77" s="912"/>
      <c r="R77" s="913"/>
      <c r="S77" s="913"/>
      <c r="T77" s="913"/>
      <c r="U77" s="913"/>
      <c r="V77" s="913"/>
      <c r="W77" s="913"/>
      <c r="X77" s="912"/>
      <c r="Y77" s="912"/>
      <c r="Z77" s="912"/>
      <c r="AA77" s="912"/>
      <c r="AB77" s="912"/>
      <c r="AC77" s="912"/>
      <c r="AD77" s="912"/>
      <c r="AE77" s="912"/>
      <c r="AF77" s="912"/>
      <c r="AG77" s="911" t="s">
        <v>1621</v>
      </c>
      <c r="AH77" s="912"/>
    </row>
    <row r="78" spans="1:34">
      <c r="A78" s="1114"/>
      <c r="B78" s="1140"/>
      <c r="C78" s="1127">
        <v>42826</v>
      </c>
      <c r="D78" s="954" t="s">
        <v>1617</v>
      </c>
      <c r="E78" s="894" t="s">
        <v>1611</v>
      </c>
      <c r="F78" s="894" t="s">
        <v>1612</v>
      </c>
      <c r="G78" s="894" t="s">
        <v>1613</v>
      </c>
      <c r="H78" s="894" t="s">
        <v>1614</v>
      </c>
      <c r="I78" s="894" t="s">
        <v>1615</v>
      </c>
      <c r="J78" s="954" t="s">
        <v>1616</v>
      </c>
      <c r="K78" s="954" t="s">
        <v>1617</v>
      </c>
      <c r="L78" s="894" t="s">
        <v>1611</v>
      </c>
      <c r="M78" s="894" t="s">
        <v>1612</v>
      </c>
      <c r="N78" s="894" t="s">
        <v>1613</v>
      </c>
      <c r="O78" s="894" t="s">
        <v>1614</v>
      </c>
      <c r="P78" s="894" t="s">
        <v>1615</v>
      </c>
      <c r="Q78" s="954" t="s">
        <v>1616</v>
      </c>
      <c r="R78" s="954" t="s">
        <v>1617</v>
      </c>
      <c r="S78" s="894" t="s">
        <v>1611</v>
      </c>
      <c r="T78" s="894" t="s">
        <v>1612</v>
      </c>
      <c r="U78" s="894" t="s">
        <v>1613</v>
      </c>
      <c r="V78" s="894" t="s">
        <v>1614</v>
      </c>
      <c r="W78" s="894" t="s">
        <v>1615</v>
      </c>
      <c r="X78" s="954" t="s">
        <v>1616</v>
      </c>
      <c r="Y78" s="954" t="s">
        <v>1617</v>
      </c>
      <c r="Z78" s="894" t="s">
        <v>1611</v>
      </c>
      <c r="AA78" s="894" t="s">
        <v>1612</v>
      </c>
      <c r="AB78" s="894" t="s">
        <v>1613</v>
      </c>
      <c r="AC78" s="894" t="s">
        <v>1614</v>
      </c>
      <c r="AD78" s="894" t="s">
        <v>1615</v>
      </c>
      <c r="AE78" s="954" t="s">
        <v>1616</v>
      </c>
      <c r="AF78" s="954" t="s">
        <v>1617</v>
      </c>
      <c r="AG78" s="894" t="s">
        <v>1611</v>
      </c>
      <c r="AH78" s="595"/>
    </row>
    <row r="79" spans="1:34">
      <c r="A79" s="1116"/>
      <c r="B79" s="1138"/>
      <c r="C79" s="1138"/>
      <c r="D79" s="968">
        <v>1</v>
      </c>
      <c r="E79" s="894">
        <v>2</v>
      </c>
      <c r="F79" s="894">
        <v>3</v>
      </c>
      <c r="G79" s="894">
        <v>4</v>
      </c>
      <c r="H79" s="894">
        <v>5</v>
      </c>
      <c r="I79" s="894">
        <v>6</v>
      </c>
      <c r="J79" s="954">
        <v>7</v>
      </c>
      <c r="K79" s="954">
        <v>8</v>
      </c>
      <c r="L79" s="894">
        <v>9</v>
      </c>
      <c r="M79" s="894">
        <v>10</v>
      </c>
      <c r="N79" s="894">
        <v>11</v>
      </c>
      <c r="O79" s="894">
        <v>12</v>
      </c>
      <c r="P79" s="894">
        <v>13</v>
      </c>
      <c r="Q79" s="1009">
        <v>14</v>
      </c>
      <c r="R79" s="954">
        <v>15</v>
      </c>
      <c r="S79" s="894">
        <v>16</v>
      </c>
      <c r="T79" s="894">
        <v>17</v>
      </c>
      <c r="U79" s="894">
        <v>18</v>
      </c>
      <c r="V79" s="894">
        <v>19</v>
      </c>
      <c r="W79" s="894">
        <v>20</v>
      </c>
      <c r="X79" s="954">
        <v>21</v>
      </c>
      <c r="Y79" s="954">
        <v>22</v>
      </c>
      <c r="Z79" s="894">
        <v>23</v>
      </c>
      <c r="AA79" s="894">
        <v>24</v>
      </c>
      <c r="AB79" s="894">
        <v>25</v>
      </c>
      <c r="AC79" s="894">
        <v>26</v>
      </c>
      <c r="AD79" s="894">
        <v>27</v>
      </c>
      <c r="AE79" s="954">
        <v>28</v>
      </c>
      <c r="AF79" s="954">
        <v>29</v>
      </c>
      <c r="AG79" s="894">
        <v>30</v>
      </c>
      <c r="AH79" s="595"/>
    </row>
    <row r="80" spans="1:34">
      <c r="A80" s="1124">
        <v>26</v>
      </c>
      <c r="B80" s="908" t="s">
        <v>1609</v>
      </c>
      <c r="C80" s="1127">
        <v>42826</v>
      </c>
      <c r="D80" s="913"/>
      <c r="E80" s="911" t="s">
        <v>1621</v>
      </c>
      <c r="F80" s="900"/>
      <c r="G80" s="900"/>
      <c r="H80" s="900"/>
      <c r="I80" s="900"/>
      <c r="J80" s="912"/>
      <c r="K80" s="912"/>
      <c r="L80" s="912"/>
      <c r="M80" s="912"/>
      <c r="N80" s="912"/>
      <c r="O80" s="912"/>
      <c r="P80" s="912"/>
      <c r="Q80" s="912"/>
      <c r="R80" s="912"/>
      <c r="S80" s="912"/>
      <c r="T80" s="913"/>
      <c r="U80" s="912"/>
      <c r="V80" s="900"/>
      <c r="W80" s="912"/>
      <c r="X80" s="912"/>
      <c r="Y80" s="912"/>
      <c r="Z80" s="912"/>
      <c r="AA80" s="912"/>
      <c r="AB80" s="912"/>
      <c r="AC80" s="912"/>
      <c r="AD80" s="912"/>
      <c r="AE80" s="912"/>
      <c r="AF80" s="912"/>
      <c r="AG80" s="912"/>
      <c r="AH80" s="912"/>
    </row>
    <row r="81" spans="1:34">
      <c r="A81" s="1124"/>
      <c r="B81" s="908" t="s">
        <v>1622</v>
      </c>
      <c r="C81" s="1137"/>
      <c r="D81" s="913"/>
      <c r="E81" s="913"/>
      <c r="F81" s="911" t="s">
        <v>1621</v>
      </c>
      <c r="G81" s="913"/>
      <c r="H81" s="900"/>
      <c r="I81" s="900"/>
      <c r="J81" s="912"/>
      <c r="K81" s="900"/>
      <c r="L81" s="912"/>
      <c r="M81" s="912"/>
      <c r="N81" s="913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24"/>
      <c r="B82" s="908" t="s">
        <v>1623</v>
      </c>
      <c r="C82" s="1137"/>
      <c r="D82" s="912"/>
      <c r="E82" s="912"/>
      <c r="F82" s="913"/>
      <c r="G82" s="911" t="s">
        <v>1621</v>
      </c>
      <c r="H82" s="913"/>
      <c r="I82" s="913"/>
      <c r="J82" s="913"/>
      <c r="K82" s="900"/>
      <c r="L82" s="900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24"/>
      <c r="B83" s="908" t="s">
        <v>1624</v>
      </c>
      <c r="C83" s="1137"/>
      <c r="D83" s="913"/>
      <c r="E83" s="900"/>
      <c r="F83" s="912"/>
      <c r="G83" s="913"/>
      <c r="H83" s="911" t="s">
        <v>1621</v>
      </c>
      <c r="I83" s="913"/>
      <c r="J83" s="913"/>
      <c r="K83" s="900"/>
      <c r="L83" s="900"/>
      <c r="M83" s="912"/>
      <c r="N83" s="900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08" t="s">
        <v>1625</v>
      </c>
      <c r="C84" s="1137"/>
      <c r="D84" s="913"/>
      <c r="E84" s="900"/>
      <c r="F84" s="912"/>
      <c r="G84" s="912"/>
      <c r="H84" s="913"/>
      <c r="I84" s="913"/>
      <c r="J84" s="913"/>
      <c r="K84" s="913"/>
      <c r="L84" s="911" t="s">
        <v>1621</v>
      </c>
      <c r="M84" s="900"/>
      <c r="N84" s="900"/>
      <c r="O84" s="900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08" t="s">
        <v>1626</v>
      </c>
      <c r="C85" s="1137"/>
      <c r="D85" s="912"/>
      <c r="E85" s="912"/>
      <c r="F85" s="912"/>
      <c r="G85" s="912"/>
      <c r="H85" s="913"/>
      <c r="I85" s="912"/>
      <c r="J85" s="913"/>
      <c r="K85" s="913"/>
      <c r="L85" s="913"/>
      <c r="M85" s="911" t="s">
        <v>1621</v>
      </c>
      <c r="N85" s="912"/>
      <c r="O85" s="900"/>
      <c r="P85" s="900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08" t="s">
        <v>1627</v>
      </c>
      <c r="C86" s="1137"/>
      <c r="D86" s="912"/>
      <c r="E86" s="912"/>
      <c r="F86" s="912"/>
      <c r="G86" s="912"/>
      <c r="H86" s="913"/>
      <c r="I86" s="900"/>
      <c r="J86" s="912"/>
      <c r="K86" s="913"/>
      <c r="L86" s="912"/>
      <c r="M86" s="913"/>
      <c r="N86" s="911" t="s">
        <v>1621</v>
      </c>
      <c r="O86" s="913"/>
      <c r="P86" s="900"/>
      <c r="Q86" s="912"/>
      <c r="R86" s="900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08" t="s">
        <v>1628</v>
      </c>
      <c r="C87" s="1137"/>
      <c r="D87" s="912"/>
      <c r="E87" s="912"/>
      <c r="F87" s="912"/>
      <c r="G87" s="912"/>
      <c r="H87" s="912"/>
      <c r="I87" s="912"/>
      <c r="J87" s="912"/>
      <c r="K87" s="913"/>
      <c r="L87" s="900"/>
      <c r="M87" s="912"/>
      <c r="N87" s="912"/>
      <c r="O87" s="911" t="s">
        <v>1621</v>
      </c>
      <c r="P87" s="913"/>
      <c r="Q87" s="913"/>
      <c r="R87" s="900"/>
      <c r="S87" s="900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08" t="s">
        <v>1629</v>
      </c>
      <c r="C88" s="1137"/>
      <c r="D88" s="912"/>
      <c r="E88" s="912"/>
      <c r="F88" s="912"/>
      <c r="G88" s="912"/>
      <c r="H88" s="912"/>
      <c r="I88" s="912"/>
      <c r="J88" s="912"/>
      <c r="K88" s="913"/>
      <c r="L88" s="913"/>
      <c r="M88" s="900"/>
      <c r="N88" s="912"/>
      <c r="O88" s="913"/>
      <c r="P88" s="913"/>
      <c r="Q88" s="913"/>
      <c r="R88" s="900"/>
      <c r="S88" s="911" t="s">
        <v>1621</v>
      </c>
      <c r="T88" s="900"/>
      <c r="U88" s="900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08" t="s">
        <v>1630</v>
      </c>
      <c r="C89" s="1137"/>
      <c r="D89" s="912"/>
      <c r="E89" s="912"/>
      <c r="F89" s="912"/>
      <c r="G89" s="912"/>
      <c r="H89" s="912"/>
      <c r="I89" s="912"/>
      <c r="J89" s="912"/>
      <c r="K89" s="913"/>
      <c r="L89" s="900"/>
      <c r="M89" s="912"/>
      <c r="N89" s="912"/>
      <c r="O89" s="913"/>
      <c r="P89" s="913"/>
      <c r="Q89" s="913"/>
      <c r="R89" s="913"/>
      <c r="S89" s="913"/>
      <c r="T89" s="911" t="s">
        <v>1621</v>
      </c>
      <c r="U89" s="913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08" t="s">
        <v>1631</v>
      </c>
      <c r="C90" s="1137"/>
      <c r="D90" s="912"/>
      <c r="E90" s="912"/>
      <c r="F90" s="912"/>
      <c r="G90" s="912"/>
      <c r="H90" s="912"/>
      <c r="I90" s="912"/>
      <c r="J90" s="912"/>
      <c r="K90" s="912"/>
      <c r="L90" s="912"/>
      <c r="M90" s="913"/>
      <c r="N90" s="912"/>
      <c r="O90" s="912"/>
      <c r="P90" s="912"/>
      <c r="Q90" s="913"/>
      <c r="R90" s="913"/>
      <c r="S90" s="912"/>
      <c r="T90" s="913"/>
      <c r="U90" s="911" t="s">
        <v>1621</v>
      </c>
      <c r="V90" s="913"/>
      <c r="W90" s="912"/>
      <c r="X90" s="912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08" t="s">
        <v>1632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3"/>
      <c r="P91" s="900"/>
      <c r="Q91" s="912"/>
      <c r="R91" s="913"/>
      <c r="S91" s="900"/>
      <c r="T91" s="912"/>
      <c r="U91" s="913"/>
      <c r="V91" s="911" t="s">
        <v>1621</v>
      </c>
      <c r="W91" s="912"/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08" t="s">
        <v>1633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3"/>
      <c r="P92" s="900"/>
      <c r="Q92" s="912"/>
      <c r="R92" s="913"/>
      <c r="S92" s="913"/>
      <c r="T92" s="913"/>
      <c r="U92" s="913"/>
      <c r="V92" s="913"/>
      <c r="W92" s="912"/>
      <c r="X92" s="912"/>
      <c r="Y92" s="912"/>
      <c r="Z92" s="911" t="s">
        <v>1621</v>
      </c>
      <c r="AA92" s="900"/>
      <c r="AB92" s="900"/>
      <c r="AC92" s="900"/>
      <c r="AD92" s="912"/>
      <c r="AE92" s="912"/>
      <c r="AF92" s="912"/>
      <c r="AG92" s="912"/>
      <c r="AH92" s="912"/>
    </row>
    <row r="93" spans="1:34">
      <c r="A93" s="1124"/>
      <c r="B93" s="908" t="s">
        <v>1644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3"/>
      <c r="P93" s="900"/>
      <c r="Q93" s="912"/>
      <c r="R93" s="913"/>
      <c r="S93" s="913"/>
      <c r="T93" s="913"/>
      <c r="U93" s="913"/>
      <c r="V93" s="913"/>
      <c r="W93" s="912"/>
      <c r="X93" s="912"/>
      <c r="Y93" s="912"/>
      <c r="Z93" s="913"/>
      <c r="AA93" s="911" t="s">
        <v>1621</v>
      </c>
      <c r="AB93" s="913"/>
      <c r="AC93" s="900"/>
      <c r="AD93" s="912"/>
      <c r="AE93" s="912"/>
      <c r="AF93" s="912"/>
      <c r="AG93" s="912"/>
      <c r="AH93" s="912"/>
    </row>
    <row r="94" spans="1:34">
      <c r="A94" s="1124"/>
      <c r="B94" s="908" t="s">
        <v>1645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3"/>
      <c r="P94" s="900"/>
      <c r="Q94" s="912"/>
      <c r="R94" s="913"/>
      <c r="S94" s="913"/>
      <c r="T94" s="913"/>
      <c r="U94" s="913"/>
      <c r="V94" s="913"/>
      <c r="W94" s="912"/>
      <c r="X94" s="912"/>
      <c r="Y94" s="912"/>
      <c r="Z94" s="912"/>
      <c r="AA94" s="913"/>
      <c r="AB94" s="911" t="s">
        <v>1621</v>
      </c>
      <c r="AC94" s="913"/>
      <c r="AD94" s="912"/>
      <c r="AE94" s="912"/>
      <c r="AF94" s="912"/>
      <c r="AG94" s="912"/>
      <c r="AH94" s="912"/>
    </row>
    <row r="95" spans="1:34">
      <c r="A95" s="1124"/>
      <c r="B95" s="908" t="s">
        <v>1646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3"/>
      <c r="P95" s="900"/>
      <c r="Q95" s="912"/>
      <c r="R95" s="913"/>
      <c r="S95" s="913"/>
      <c r="T95" s="913"/>
      <c r="U95" s="913"/>
      <c r="V95" s="913"/>
      <c r="W95" s="912"/>
      <c r="X95" s="912"/>
      <c r="Y95" s="912"/>
      <c r="Z95" s="912"/>
      <c r="AA95" s="913"/>
      <c r="AB95" s="900"/>
      <c r="AC95" s="911" t="s">
        <v>1621</v>
      </c>
      <c r="AD95" s="912"/>
      <c r="AE95" s="912"/>
      <c r="AF95" s="912"/>
      <c r="AG95" s="912"/>
      <c r="AH95" s="912"/>
    </row>
    <row r="96" spans="1:34">
      <c r="A96" s="1124"/>
      <c r="B96" s="908" t="s">
        <v>1647</v>
      </c>
      <c r="C96" s="1138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2"/>
      <c r="P96" s="912"/>
      <c r="Q96" s="912"/>
      <c r="R96" s="913"/>
      <c r="S96" s="913"/>
      <c r="T96" s="913"/>
      <c r="U96" s="913"/>
      <c r="V96" s="913"/>
      <c r="W96" s="913"/>
      <c r="X96" s="912"/>
      <c r="Y96" s="912"/>
      <c r="Z96" s="900"/>
      <c r="AA96" s="912"/>
      <c r="AB96" s="913"/>
      <c r="AC96" s="900"/>
      <c r="AD96" s="911" t="s">
        <v>1621</v>
      </c>
      <c r="AE96" s="912"/>
      <c r="AF96" s="912"/>
      <c r="AG96" s="912"/>
      <c r="AH96" s="912"/>
    </row>
    <row r="97" spans="1:34">
      <c r="A97" s="903"/>
      <c r="B97" s="904"/>
      <c r="C97" s="905"/>
      <c r="D97" s="661"/>
      <c r="E97" s="661"/>
      <c r="F97" s="906"/>
      <c r="G97" s="661"/>
      <c r="H97" s="661"/>
      <c r="I97" s="661"/>
      <c r="J97" s="661"/>
      <c r="K97" s="661"/>
      <c r="L97" s="661"/>
      <c r="M97" s="661"/>
      <c r="N97" s="661"/>
      <c r="O97" s="661"/>
      <c r="P97" s="661"/>
      <c r="Q97" s="661"/>
      <c r="R97" s="661"/>
      <c r="S97" s="661"/>
      <c r="T97" s="661"/>
      <c r="U97" s="661"/>
      <c r="V97" s="661"/>
      <c r="W97" s="661"/>
      <c r="X97" s="661"/>
      <c r="Y97" s="661"/>
      <c r="Z97" s="661"/>
      <c r="AA97" s="661"/>
      <c r="AB97" s="661"/>
      <c r="AC97" s="661"/>
      <c r="AD97" s="661"/>
      <c r="AE97" s="661"/>
      <c r="AF97" s="661"/>
      <c r="AG97" s="661"/>
      <c r="AH97" s="661"/>
    </row>
    <row r="98" spans="1:34">
      <c r="B98" s="247" t="s">
        <v>1663</v>
      </c>
      <c r="C98" s="896"/>
    </row>
    <row r="102" spans="1:34" ht="15.75">
      <c r="A102" s="1117" t="s">
        <v>3</v>
      </c>
      <c r="B102" s="1117"/>
      <c r="C102" s="1117"/>
      <c r="D102" s="1117"/>
      <c r="E102" s="1117"/>
      <c r="F102" s="1117"/>
      <c r="G102" s="1117"/>
      <c r="H102" s="1117"/>
      <c r="I102" s="1117"/>
      <c r="J102" s="1117"/>
      <c r="K102" s="1117"/>
      <c r="L102" s="1117"/>
      <c r="M102" s="1117"/>
      <c r="N102" s="1117"/>
      <c r="O102" s="1117"/>
      <c r="P102" s="1117"/>
      <c r="Q102" s="1117"/>
      <c r="R102" s="1117"/>
      <c r="S102" s="1117"/>
      <c r="T102" s="1117"/>
      <c r="U102" s="1117"/>
      <c r="V102" s="1117"/>
      <c r="W102" s="1117"/>
      <c r="X102" s="1117"/>
      <c r="Y102" s="1117"/>
      <c r="Z102" s="1117"/>
      <c r="AA102" s="1117"/>
      <c r="AB102" s="1117"/>
      <c r="AC102" s="1117"/>
      <c r="AD102" s="1117"/>
      <c r="AE102" s="1117"/>
      <c r="AF102" s="1117"/>
      <c r="AG102" s="1117"/>
      <c r="AH102" s="1117"/>
    </row>
    <row r="103" spans="1:34" ht="15.75">
      <c r="A103" s="1117" t="s">
        <v>1586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  <c r="O103" s="1117"/>
      <c r="P103" s="1117"/>
      <c r="Q103" s="1117"/>
      <c r="R103" s="1117"/>
      <c r="S103" s="1117"/>
      <c r="T103" s="1117"/>
      <c r="U103" s="1117"/>
      <c r="V103" s="1117"/>
      <c r="W103" s="1117"/>
      <c r="X103" s="1117"/>
      <c r="Y103" s="1117"/>
      <c r="Z103" s="1117"/>
      <c r="AA103" s="1117"/>
      <c r="AB103" s="1117"/>
      <c r="AC103" s="1117"/>
      <c r="AD103" s="1117"/>
      <c r="AE103" s="1117"/>
      <c r="AF103" s="1117"/>
      <c r="AG103" s="1117"/>
      <c r="AH103" s="1117"/>
    </row>
    <row r="104" spans="1:34" ht="18">
      <c r="A104" s="1118" t="s">
        <v>1666</v>
      </c>
      <c r="B104" s="1118"/>
      <c r="C104" s="1118"/>
      <c r="D104" s="1118"/>
      <c r="E104" s="1118"/>
      <c r="F104" s="1118"/>
      <c r="G104" s="1118"/>
      <c r="H104" s="1118"/>
      <c r="I104" s="1118"/>
      <c r="J104" s="1118"/>
      <c r="K104" s="1118"/>
      <c r="L104" s="1118"/>
      <c r="M104" s="1118"/>
      <c r="N104" s="1118"/>
      <c r="O104" s="1118"/>
      <c r="P104" s="1118"/>
      <c r="Q104" s="1118"/>
      <c r="R104" s="1118"/>
      <c r="S104" s="1118"/>
      <c r="T104" s="1118"/>
      <c r="U104" s="1118"/>
      <c r="V104" s="1118"/>
      <c r="W104" s="1118"/>
      <c r="X104" s="1118"/>
      <c r="Y104" s="1118"/>
      <c r="Z104" s="1118"/>
      <c r="AA104" s="1118"/>
      <c r="AB104" s="1118"/>
      <c r="AC104" s="1118"/>
      <c r="AD104" s="1118"/>
      <c r="AE104" s="1118"/>
      <c r="AF104" s="1118"/>
      <c r="AG104" s="1118"/>
      <c r="AH104" s="1118"/>
    </row>
    <row r="105" spans="1:34" ht="18">
      <c r="A105" s="1118" t="s">
        <v>1587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4" ht="18">
      <c r="A106" s="1118" t="s">
        <v>1667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5.75">
      <c r="A107" s="915" t="s">
        <v>1608</v>
      </c>
      <c r="B107" s="1000"/>
      <c r="C107" s="1000"/>
      <c r="D107" s="1000"/>
      <c r="E107" s="1000"/>
      <c r="F107" s="1000"/>
      <c r="G107" s="1000"/>
      <c r="H107" s="1000"/>
      <c r="I107" s="1000"/>
      <c r="J107" s="1000"/>
      <c r="K107" s="1000"/>
      <c r="L107" s="1000"/>
      <c r="M107" s="1000"/>
      <c r="N107" s="1000"/>
      <c r="O107" s="1000"/>
      <c r="P107" s="1000"/>
      <c r="Q107" s="1000"/>
      <c r="R107" s="1000"/>
      <c r="S107" s="1000"/>
      <c r="T107" s="1000"/>
      <c r="U107" s="1000"/>
      <c r="V107" s="1000"/>
      <c r="W107" s="1000"/>
      <c r="X107" s="1000"/>
      <c r="Y107" s="1000"/>
      <c r="Z107" s="1000"/>
      <c r="AA107" s="1000"/>
      <c r="AB107" s="1000"/>
      <c r="AC107" s="1000"/>
      <c r="AD107" s="1000"/>
      <c r="AE107" s="1000"/>
      <c r="AF107" s="1000"/>
      <c r="AG107" s="1000"/>
      <c r="AH107" s="1000"/>
    </row>
    <row r="108" spans="1:34">
      <c r="A108" s="902" t="s">
        <v>1680</v>
      </c>
    </row>
    <row r="109" spans="1:34">
      <c r="A109" s="1130" t="s">
        <v>129</v>
      </c>
      <c r="B109" s="1133" t="s">
        <v>1610</v>
      </c>
      <c r="C109" s="955" t="s">
        <v>1618</v>
      </c>
      <c r="D109" s="1121" t="s">
        <v>1619</v>
      </c>
      <c r="E109" s="1122"/>
      <c r="F109" s="1122"/>
      <c r="G109" s="1122"/>
      <c r="H109" s="1122"/>
      <c r="I109" s="1122"/>
      <c r="J109" s="1122"/>
      <c r="K109" s="1122"/>
      <c r="L109" s="1122"/>
      <c r="M109" s="1122"/>
      <c r="N109" s="1122"/>
      <c r="O109" s="1122"/>
      <c r="P109" s="1122"/>
      <c r="Q109" s="1122"/>
      <c r="R109" s="1122"/>
      <c r="S109" s="1122"/>
      <c r="T109" s="1122"/>
      <c r="U109" s="1122"/>
      <c r="V109" s="1122"/>
      <c r="W109" s="1122"/>
      <c r="X109" s="1122"/>
      <c r="Y109" s="1122"/>
      <c r="Z109" s="1122"/>
      <c r="AA109" s="1122"/>
      <c r="AB109" s="1122"/>
      <c r="AC109" s="1122"/>
      <c r="AD109" s="1122"/>
      <c r="AE109" s="1122"/>
      <c r="AF109" s="1122"/>
      <c r="AG109" s="1122"/>
      <c r="AH109" s="1123"/>
    </row>
    <row r="110" spans="1:34">
      <c r="A110" s="1131"/>
      <c r="B110" s="1134"/>
      <c r="C110" s="1141">
        <v>42795</v>
      </c>
      <c r="D110" s="894" t="s">
        <v>1614</v>
      </c>
      <c r="E110" s="999" t="s">
        <v>1615</v>
      </c>
      <c r="F110" s="954" t="s">
        <v>1616</v>
      </c>
      <c r="G110" s="954" t="s">
        <v>1617</v>
      </c>
      <c r="H110" s="894" t="s">
        <v>1611</v>
      </c>
      <c r="I110" s="894" t="s">
        <v>1612</v>
      </c>
      <c r="J110" s="894" t="s">
        <v>1613</v>
      </c>
      <c r="K110" s="894" t="s">
        <v>1614</v>
      </c>
      <c r="L110" s="894" t="s">
        <v>1615</v>
      </c>
      <c r="M110" s="954" t="s">
        <v>1616</v>
      </c>
      <c r="N110" s="954" t="s">
        <v>1617</v>
      </c>
      <c r="O110" s="894" t="s">
        <v>1611</v>
      </c>
      <c r="P110" s="894" t="s">
        <v>1612</v>
      </c>
      <c r="Q110" s="894" t="s">
        <v>1613</v>
      </c>
      <c r="R110" s="894" t="s">
        <v>1614</v>
      </c>
      <c r="S110" s="894" t="s">
        <v>1615</v>
      </c>
      <c r="T110" s="954" t="s">
        <v>1616</v>
      </c>
      <c r="U110" s="954" t="s">
        <v>1617</v>
      </c>
      <c r="V110" s="894" t="s">
        <v>1611</v>
      </c>
      <c r="W110" s="894" t="s">
        <v>1612</v>
      </c>
      <c r="X110" s="894" t="s">
        <v>1613</v>
      </c>
      <c r="Y110" s="894" t="s">
        <v>1614</v>
      </c>
      <c r="Z110" s="894" t="s">
        <v>1615</v>
      </c>
      <c r="AA110" s="954" t="s">
        <v>1616</v>
      </c>
      <c r="AB110" s="954" t="s">
        <v>1617</v>
      </c>
      <c r="AC110" s="954" t="s">
        <v>1611</v>
      </c>
      <c r="AD110" s="894" t="s">
        <v>1612</v>
      </c>
      <c r="AE110" s="894" t="s">
        <v>1613</v>
      </c>
      <c r="AF110" s="894" t="s">
        <v>1614</v>
      </c>
      <c r="AG110" s="894" t="s">
        <v>1615</v>
      </c>
      <c r="AH110" s="954" t="s">
        <v>1616</v>
      </c>
    </row>
    <row r="111" spans="1:34">
      <c r="A111" s="1132"/>
      <c r="B111" s="1135"/>
      <c r="C111" s="1142"/>
      <c r="D111" s="895">
        <v>1</v>
      </c>
      <c r="E111" s="894">
        <v>2</v>
      </c>
      <c r="F111" s="954">
        <v>3</v>
      </c>
      <c r="G111" s="954">
        <v>4</v>
      </c>
      <c r="H111" s="894">
        <v>5</v>
      </c>
      <c r="I111" s="894">
        <v>6</v>
      </c>
      <c r="J111" s="894">
        <v>7</v>
      </c>
      <c r="K111" s="894">
        <v>8</v>
      </c>
      <c r="L111" s="894">
        <v>9</v>
      </c>
      <c r="M111" s="954">
        <v>10</v>
      </c>
      <c r="N111" s="954">
        <v>11</v>
      </c>
      <c r="O111" s="894">
        <v>12</v>
      </c>
      <c r="P111" s="894">
        <v>13</v>
      </c>
      <c r="Q111" s="894">
        <v>14</v>
      </c>
      <c r="R111" s="894">
        <v>15</v>
      </c>
      <c r="S111" s="894">
        <v>16</v>
      </c>
      <c r="T111" s="954">
        <v>17</v>
      </c>
      <c r="U111" s="954">
        <v>18</v>
      </c>
      <c r="V111" s="894">
        <v>19</v>
      </c>
      <c r="W111" s="894">
        <v>20</v>
      </c>
      <c r="X111" s="894">
        <v>21</v>
      </c>
      <c r="Y111" s="894">
        <v>22</v>
      </c>
      <c r="Z111" s="894">
        <v>23</v>
      </c>
      <c r="AA111" s="954">
        <v>24</v>
      </c>
      <c r="AB111" s="954">
        <v>25</v>
      </c>
      <c r="AC111" s="1009">
        <v>26</v>
      </c>
      <c r="AD111" s="894">
        <v>27</v>
      </c>
      <c r="AE111" s="894">
        <v>28</v>
      </c>
      <c r="AF111" s="894">
        <v>29</v>
      </c>
      <c r="AG111" s="894">
        <v>30</v>
      </c>
      <c r="AH111" s="954">
        <v>31</v>
      </c>
    </row>
    <row r="112" spans="1:34">
      <c r="A112" s="1136">
        <v>25</v>
      </c>
      <c r="B112" s="908" t="s">
        <v>1609</v>
      </c>
      <c r="C112" s="1127">
        <v>42795</v>
      </c>
      <c r="D112" s="911" t="s">
        <v>1621</v>
      </c>
      <c r="E112" s="913"/>
      <c r="F112" s="900"/>
      <c r="G112" s="913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900"/>
      <c r="AF112" s="900"/>
      <c r="AG112" s="900"/>
      <c r="AH112" s="900"/>
    </row>
    <row r="113" spans="1:34">
      <c r="A113" s="1136"/>
      <c r="B113" s="908" t="s">
        <v>1622</v>
      </c>
      <c r="C113" s="1137"/>
      <c r="D113" s="912"/>
      <c r="E113" s="913"/>
      <c r="F113" s="913"/>
      <c r="G113" s="913"/>
      <c r="H113" s="911" t="s">
        <v>1621</v>
      </c>
      <c r="I113" s="913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900"/>
      <c r="AF113" s="900"/>
      <c r="AG113" s="900"/>
      <c r="AH113" s="900"/>
    </row>
    <row r="114" spans="1:34">
      <c r="A114" s="1136"/>
      <c r="B114" s="908" t="s">
        <v>1623</v>
      </c>
      <c r="C114" s="1137"/>
      <c r="D114" s="912"/>
      <c r="E114" s="913"/>
      <c r="F114" s="913"/>
      <c r="G114" s="913"/>
      <c r="H114" s="912"/>
      <c r="I114" s="911" t="s">
        <v>1621</v>
      </c>
      <c r="J114" s="913"/>
      <c r="K114" s="913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</row>
    <row r="115" spans="1:34">
      <c r="A115" s="1136"/>
      <c r="B115" s="908" t="s">
        <v>1624</v>
      </c>
      <c r="C115" s="1137"/>
      <c r="D115" s="913"/>
      <c r="E115" s="900"/>
      <c r="F115" s="913"/>
      <c r="G115" s="913"/>
      <c r="H115" s="912"/>
      <c r="I115" s="913"/>
      <c r="J115" s="911" t="s">
        <v>1621</v>
      </c>
      <c r="K115" s="913"/>
      <c r="L115" s="913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</row>
    <row r="116" spans="1:34">
      <c r="A116" s="1136"/>
      <c r="B116" s="908" t="s">
        <v>1625</v>
      </c>
      <c r="C116" s="1137"/>
      <c r="D116" s="913"/>
      <c r="E116" s="900"/>
      <c r="F116" s="912"/>
      <c r="G116" s="913"/>
      <c r="H116" s="913"/>
      <c r="I116" s="913"/>
      <c r="J116" s="913"/>
      <c r="K116" s="911" t="s">
        <v>1621</v>
      </c>
      <c r="L116" s="913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</row>
    <row r="117" spans="1:34">
      <c r="A117" s="1136"/>
      <c r="B117" s="908" t="s">
        <v>1626</v>
      </c>
      <c r="C117" s="1137"/>
      <c r="D117" s="913"/>
      <c r="E117" s="900"/>
      <c r="F117" s="900"/>
      <c r="G117" s="913"/>
      <c r="H117" s="913"/>
      <c r="I117" s="912"/>
      <c r="J117" s="913"/>
      <c r="K117" s="913"/>
      <c r="L117" s="913"/>
      <c r="M117" s="913"/>
      <c r="N117" s="913"/>
      <c r="O117" s="911" t="s">
        <v>1621</v>
      </c>
      <c r="P117" s="913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4">
      <c r="A118" s="1136"/>
      <c r="B118" s="908" t="s">
        <v>1627</v>
      </c>
      <c r="C118" s="1137"/>
      <c r="D118" s="912"/>
      <c r="E118" s="912"/>
      <c r="F118" s="912"/>
      <c r="G118" s="912"/>
      <c r="H118" s="912"/>
      <c r="I118" s="913"/>
      <c r="J118" s="913"/>
      <c r="K118" s="913"/>
      <c r="L118" s="913"/>
      <c r="M118" s="913"/>
      <c r="N118" s="913"/>
      <c r="O118" s="912"/>
      <c r="P118" s="911" t="s">
        <v>1621</v>
      </c>
      <c r="Q118" s="913"/>
      <c r="R118" s="913"/>
      <c r="S118" s="912"/>
      <c r="T118" s="912"/>
      <c r="U118" s="912"/>
      <c r="V118" s="912"/>
      <c r="W118" s="912"/>
      <c r="X118" s="912"/>
      <c r="Y118" s="912"/>
      <c r="Z118" s="912"/>
      <c r="AA118" s="912"/>
      <c r="AB118" s="912"/>
      <c r="AC118" s="912"/>
      <c r="AD118" s="912"/>
      <c r="AE118" s="912"/>
      <c r="AF118" s="912"/>
      <c r="AG118" s="912"/>
      <c r="AH118" s="912"/>
    </row>
    <row r="119" spans="1:34">
      <c r="A119" s="1136"/>
      <c r="B119" s="908" t="s">
        <v>1628</v>
      </c>
      <c r="C119" s="1137"/>
      <c r="D119" s="900"/>
      <c r="E119" s="900"/>
      <c r="F119" s="900"/>
      <c r="G119" s="900"/>
      <c r="H119" s="900"/>
      <c r="I119" s="913"/>
      <c r="J119" s="912"/>
      <c r="K119" s="913"/>
      <c r="L119" s="913"/>
      <c r="M119" s="913"/>
      <c r="N119" s="913"/>
      <c r="O119" s="912"/>
      <c r="P119" s="913"/>
      <c r="Q119" s="911" t="s">
        <v>1621</v>
      </c>
      <c r="R119" s="913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900"/>
      <c r="AF119" s="900"/>
      <c r="AG119" s="900"/>
      <c r="AH119" s="900"/>
    </row>
    <row r="120" spans="1:34">
      <c r="A120" s="1136"/>
      <c r="B120" s="908" t="s">
        <v>1629</v>
      </c>
      <c r="C120" s="1137"/>
      <c r="D120" s="912"/>
      <c r="E120" s="912"/>
      <c r="F120" s="912"/>
      <c r="G120" s="912"/>
      <c r="H120" s="912"/>
      <c r="I120" s="912"/>
      <c r="J120" s="912"/>
      <c r="K120" s="913"/>
      <c r="L120" s="913"/>
      <c r="M120" s="912"/>
      <c r="N120" s="913"/>
      <c r="O120" s="913"/>
      <c r="P120" s="913"/>
      <c r="Q120" s="913"/>
      <c r="R120" s="911" t="s">
        <v>1621</v>
      </c>
      <c r="S120" s="900"/>
      <c r="T120" s="900"/>
      <c r="U120" s="900"/>
      <c r="V120" s="900"/>
      <c r="W120" s="912"/>
      <c r="X120" s="912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4">
      <c r="A121" s="1136"/>
      <c r="B121" s="908" t="s">
        <v>1630</v>
      </c>
      <c r="C121" s="1137"/>
      <c r="D121" s="912"/>
      <c r="E121" s="912"/>
      <c r="F121" s="912"/>
      <c r="G121" s="912"/>
      <c r="H121" s="912"/>
      <c r="I121" s="912"/>
      <c r="J121" s="912"/>
      <c r="K121" s="913"/>
      <c r="L121" s="900"/>
      <c r="M121" s="913"/>
      <c r="N121" s="900"/>
      <c r="O121" s="913"/>
      <c r="P121" s="913"/>
      <c r="Q121" s="913"/>
      <c r="R121" s="913"/>
      <c r="S121" s="913"/>
      <c r="T121" s="900"/>
      <c r="U121" s="913"/>
      <c r="V121" s="911" t="s">
        <v>1621</v>
      </c>
      <c r="W121" s="913"/>
      <c r="X121" s="900"/>
      <c r="Y121" s="900"/>
      <c r="Z121" s="912"/>
      <c r="AA121" s="912"/>
      <c r="AB121" s="912"/>
      <c r="AC121" s="912"/>
      <c r="AD121" s="912"/>
      <c r="AE121" s="912"/>
      <c r="AF121" s="912"/>
      <c r="AG121" s="912"/>
      <c r="AH121" s="912"/>
    </row>
    <row r="122" spans="1:34">
      <c r="A122" s="1114"/>
      <c r="B122" s="1140"/>
      <c r="C122" s="1127">
        <v>42826</v>
      </c>
      <c r="D122" s="954" t="s">
        <v>1617</v>
      </c>
      <c r="E122" s="894" t="s">
        <v>1611</v>
      </c>
      <c r="F122" s="894" t="s">
        <v>1612</v>
      </c>
      <c r="G122" s="894" t="s">
        <v>1613</v>
      </c>
      <c r="H122" s="894" t="s">
        <v>1614</v>
      </c>
      <c r="I122" s="894" t="s">
        <v>1615</v>
      </c>
      <c r="J122" s="954" t="s">
        <v>1616</v>
      </c>
      <c r="K122" s="954" t="s">
        <v>1617</v>
      </c>
      <c r="L122" s="894" t="s">
        <v>1611</v>
      </c>
      <c r="M122" s="894" t="s">
        <v>1612</v>
      </c>
      <c r="N122" s="894" t="s">
        <v>1613</v>
      </c>
      <c r="O122" s="894" t="s">
        <v>1614</v>
      </c>
      <c r="P122" s="894" t="s">
        <v>1615</v>
      </c>
      <c r="Q122" s="954" t="s">
        <v>1616</v>
      </c>
      <c r="R122" s="954" t="s">
        <v>1617</v>
      </c>
      <c r="S122" s="894" t="s">
        <v>1611</v>
      </c>
      <c r="T122" s="894" t="s">
        <v>1612</v>
      </c>
      <c r="U122" s="894" t="s">
        <v>1613</v>
      </c>
      <c r="V122" s="894" t="s">
        <v>1614</v>
      </c>
      <c r="W122" s="894" t="s">
        <v>1615</v>
      </c>
      <c r="X122" s="954" t="s">
        <v>1616</v>
      </c>
      <c r="Y122" s="954" t="s">
        <v>1617</v>
      </c>
      <c r="Z122" s="894" t="s">
        <v>1611</v>
      </c>
      <c r="AA122" s="894" t="s">
        <v>1612</v>
      </c>
      <c r="AB122" s="894" t="s">
        <v>1613</v>
      </c>
      <c r="AC122" s="894" t="s">
        <v>1614</v>
      </c>
      <c r="AD122" s="894" t="s">
        <v>1615</v>
      </c>
      <c r="AE122" s="954" t="s">
        <v>1616</v>
      </c>
      <c r="AF122" s="954" t="s">
        <v>1617</v>
      </c>
      <c r="AG122" s="894" t="s">
        <v>1611</v>
      </c>
      <c r="AH122" s="595"/>
    </row>
    <row r="123" spans="1:34">
      <c r="A123" s="1116"/>
      <c r="B123" s="1138"/>
      <c r="C123" s="1138"/>
      <c r="D123" s="968">
        <v>1</v>
      </c>
      <c r="E123" s="894">
        <v>2</v>
      </c>
      <c r="F123" s="894">
        <v>3</v>
      </c>
      <c r="G123" s="894">
        <v>4</v>
      </c>
      <c r="H123" s="894">
        <v>5</v>
      </c>
      <c r="I123" s="894">
        <v>6</v>
      </c>
      <c r="J123" s="954">
        <v>7</v>
      </c>
      <c r="K123" s="954">
        <v>8</v>
      </c>
      <c r="L123" s="894">
        <v>9</v>
      </c>
      <c r="M123" s="894">
        <v>10</v>
      </c>
      <c r="N123" s="894">
        <v>11</v>
      </c>
      <c r="O123" s="894">
        <v>12</v>
      </c>
      <c r="P123" s="894">
        <v>13</v>
      </c>
      <c r="Q123" s="1009">
        <v>14</v>
      </c>
      <c r="R123" s="954">
        <v>15</v>
      </c>
      <c r="S123" s="894">
        <v>16</v>
      </c>
      <c r="T123" s="894">
        <v>17</v>
      </c>
      <c r="U123" s="894">
        <v>18</v>
      </c>
      <c r="V123" s="894">
        <v>19</v>
      </c>
      <c r="W123" s="894">
        <v>20</v>
      </c>
      <c r="X123" s="954">
        <v>21</v>
      </c>
      <c r="Y123" s="954">
        <v>22</v>
      </c>
      <c r="Z123" s="894">
        <v>23</v>
      </c>
      <c r="AA123" s="894">
        <v>24</v>
      </c>
      <c r="AB123" s="894">
        <v>25</v>
      </c>
      <c r="AC123" s="894">
        <v>26</v>
      </c>
      <c r="AD123" s="894">
        <v>27</v>
      </c>
      <c r="AE123" s="954">
        <v>28</v>
      </c>
      <c r="AF123" s="954">
        <v>29</v>
      </c>
      <c r="AG123" s="894">
        <v>30</v>
      </c>
      <c r="AH123" s="595"/>
    </row>
    <row r="124" spans="1:34">
      <c r="A124" s="1124">
        <v>26</v>
      </c>
      <c r="B124" s="908" t="s">
        <v>1609</v>
      </c>
      <c r="C124" s="1125">
        <v>42826</v>
      </c>
      <c r="D124" s="913"/>
      <c r="E124" s="911" t="s">
        <v>1621</v>
      </c>
      <c r="F124" s="900"/>
      <c r="G124" s="900"/>
      <c r="H124" s="900"/>
      <c r="I124" s="900"/>
      <c r="J124" s="912"/>
      <c r="K124" s="912"/>
      <c r="L124" s="912"/>
      <c r="M124" s="912"/>
      <c r="N124" s="911" t="s">
        <v>1621</v>
      </c>
      <c r="O124" s="912"/>
      <c r="P124" s="912"/>
      <c r="Q124" s="912"/>
      <c r="R124" s="912"/>
      <c r="S124" s="912"/>
      <c r="T124" s="913"/>
      <c r="U124" s="912"/>
      <c r="V124" s="900"/>
      <c r="W124" s="912"/>
      <c r="X124" s="912"/>
      <c r="Y124" s="912"/>
      <c r="Z124" s="912"/>
      <c r="AA124" s="912"/>
      <c r="AB124" s="912"/>
      <c r="AC124" s="912"/>
      <c r="AD124" s="912"/>
      <c r="AE124" s="912"/>
      <c r="AF124" s="912"/>
      <c r="AG124" s="912"/>
      <c r="AH124" s="912"/>
    </row>
    <row r="125" spans="1:34">
      <c r="A125" s="1124"/>
      <c r="B125" s="908" t="s">
        <v>1622</v>
      </c>
      <c r="C125" s="1126"/>
      <c r="D125" s="913"/>
      <c r="E125" s="913"/>
      <c r="F125" s="911" t="s">
        <v>1621</v>
      </c>
      <c r="G125" s="913"/>
      <c r="H125" s="900"/>
      <c r="I125" s="900"/>
      <c r="J125" s="912"/>
      <c r="K125" s="900"/>
      <c r="L125" s="912"/>
      <c r="M125" s="912"/>
      <c r="N125" s="913"/>
      <c r="O125" s="912"/>
      <c r="P125" s="912"/>
      <c r="Q125" s="912"/>
      <c r="R125" s="912"/>
      <c r="S125" s="912"/>
      <c r="T125" s="913"/>
      <c r="U125" s="912"/>
      <c r="V125" s="900"/>
      <c r="W125" s="912"/>
      <c r="X125" s="912"/>
      <c r="Y125" s="912"/>
      <c r="Z125" s="912"/>
      <c r="AA125" s="912"/>
      <c r="AB125" s="912"/>
      <c r="AC125" s="912"/>
      <c r="AD125" s="912"/>
      <c r="AE125" s="912"/>
      <c r="AF125" s="912"/>
      <c r="AG125" s="912"/>
      <c r="AH125" s="912"/>
    </row>
    <row r="126" spans="1:34">
      <c r="A126" s="1124"/>
      <c r="B126" s="908" t="s">
        <v>1623</v>
      </c>
      <c r="C126" s="1126"/>
      <c r="D126" s="912"/>
      <c r="E126" s="912"/>
      <c r="F126" s="913"/>
      <c r="G126" s="911" t="s">
        <v>1621</v>
      </c>
      <c r="H126" s="913"/>
      <c r="I126" s="913"/>
      <c r="J126" s="913"/>
      <c r="K126" s="900"/>
      <c r="L126" s="900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912"/>
      <c r="AH126" s="912"/>
    </row>
    <row r="127" spans="1:34">
      <c r="A127" s="1124"/>
      <c r="B127" s="908" t="s">
        <v>1624</v>
      </c>
      <c r="C127" s="1126"/>
      <c r="D127" s="913"/>
      <c r="E127" s="900"/>
      <c r="F127" s="912"/>
      <c r="G127" s="913"/>
      <c r="H127" s="911" t="s">
        <v>1621</v>
      </c>
      <c r="I127" s="913"/>
      <c r="J127" s="913"/>
      <c r="K127" s="900"/>
      <c r="L127" s="900"/>
      <c r="M127" s="912"/>
      <c r="N127" s="900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912"/>
      <c r="AH127" s="912"/>
    </row>
    <row r="128" spans="1:34">
      <c r="A128" s="1124"/>
      <c r="B128" s="908" t="s">
        <v>1625</v>
      </c>
      <c r="C128" s="1126"/>
      <c r="D128" s="913"/>
      <c r="E128" s="900"/>
      <c r="F128" s="912"/>
      <c r="G128" s="912"/>
      <c r="H128" s="913"/>
      <c r="I128" s="913"/>
      <c r="J128" s="913"/>
      <c r="K128" s="913"/>
      <c r="L128" s="911" t="s">
        <v>1621</v>
      </c>
      <c r="M128" s="900"/>
      <c r="N128" s="900"/>
      <c r="O128" s="900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1124"/>
      <c r="B129" s="908" t="s">
        <v>1626</v>
      </c>
      <c r="C129" s="1126"/>
      <c r="D129" s="912"/>
      <c r="E129" s="912"/>
      <c r="F129" s="912"/>
      <c r="G129" s="912"/>
      <c r="H129" s="913"/>
      <c r="I129" s="912"/>
      <c r="J129" s="913"/>
      <c r="K129" s="913"/>
      <c r="L129" s="913"/>
      <c r="M129" s="911" t="s">
        <v>1621</v>
      </c>
      <c r="N129" s="912"/>
      <c r="O129" s="900"/>
      <c r="P129" s="900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1124"/>
      <c r="B130" s="908" t="s">
        <v>1627</v>
      </c>
      <c r="C130" s="1126"/>
      <c r="D130" s="912"/>
      <c r="E130" s="912"/>
      <c r="F130" s="912"/>
      <c r="G130" s="912"/>
      <c r="H130" s="913"/>
      <c r="I130" s="900"/>
      <c r="J130" s="912"/>
      <c r="K130" s="913"/>
      <c r="L130" s="912"/>
      <c r="M130" s="913"/>
      <c r="N130" s="912"/>
      <c r="O130" s="913"/>
      <c r="P130" s="900"/>
      <c r="Q130" s="912"/>
      <c r="R130" s="900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1124"/>
      <c r="B131" s="908" t="s">
        <v>1628</v>
      </c>
      <c r="C131" s="1126"/>
      <c r="D131" s="912"/>
      <c r="E131" s="912"/>
      <c r="F131" s="912"/>
      <c r="G131" s="912"/>
      <c r="H131" s="912"/>
      <c r="I131" s="912"/>
      <c r="J131" s="912"/>
      <c r="K131" s="913"/>
      <c r="L131" s="900"/>
      <c r="M131" s="912"/>
      <c r="N131" s="912"/>
      <c r="O131" s="911" t="s">
        <v>1621</v>
      </c>
      <c r="P131" s="913"/>
      <c r="Q131" s="913"/>
      <c r="R131" s="900"/>
      <c r="S131" s="900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1124"/>
      <c r="B132" s="908" t="s">
        <v>1629</v>
      </c>
      <c r="C132" s="1126"/>
      <c r="D132" s="912"/>
      <c r="E132" s="912"/>
      <c r="F132" s="912"/>
      <c r="G132" s="912"/>
      <c r="H132" s="912"/>
      <c r="I132" s="912"/>
      <c r="J132" s="912"/>
      <c r="K132" s="913"/>
      <c r="L132" s="913"/>
      <c r="M132" s="900"/>
      <c r="N132" s="912"/>
      <c r="O132" s="913"/>
      <c r="P132" s="913"/>
      <c r="Q132" s="913"/>
      <c r="R132" s="900"/>
      <c r="S132" s="911" t="s">
        <v>1621</v>
      </c>
      <c r="T132" s="900"/>
      <c r="U132" s="900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A133" s="1124"/>
      <c r="B133" s="908" t="s">
        <v>1630</v>
      </c>
      <c r="C133" s="1126"/>
      <c r="D133" s="912"/>
      <c r="E133" s="912"/>
      <c r="F133" s="912"/>
      <c r="G133" s="912"/>
      <c r="H133" s="912"/>
      <c r="I133" s="912"/>
      <c r="J133" s="912"/>
      <c r="K133" s="913"/>
      <c r="L133" s="900"/>
      <c r="M133" s="912"/>
      <c r="N133" s="912"/>
      <c r="O133" s="913"/>
      <c r="P133" s="913"/>
      <c r="Q133" s="913"/>
      <c r="R133" s="913"/>
      <c r="S133" s="913"/>
      <c r="T133" s="911" t="s">
        <v>1621</v>
      </c>
      <c r="U133" s="913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912"/>
    </row>
    <row r="134" spans="1:34">
      <c r="A134" s="903"/>
      <c r="B134" s="904"/>
      <c r="C134" s="905"/>
      <c r="D134" s="661"/>
      <c r="E134" s="661"/>
      <c r="F134" s="906"/>
      <c r="G134" s="661"/>
      <c r="H134" s="661"/>
      <c r="I134" s="661"/>
      <c r="J134" s="661"/>
      <c r="K134" s="661"/>
      <c r="L134" s="661"/>
      <c r="M134" s="661"/>
      <c r="N134" s="661"/>
      <c r="O134" s="661"/>
      <c r="P134" s="661"/>
      <c r="Q134" s="661"/>
      <c r="R134" s="661"/>
      <c r="S134" s="661"/>
      <c r="T134" s="661"/>
      <c r="U134" s="661"/>
      <c r="V134" s="661"/>
      <c r="W134" s="661"/>
      <c r="X134" s="661"/>
      <c r="Y134" s="661"/>
      <c r="Z134" s="661"/>
      <c r="AA134" s="661"/>
      <c r="AB134" s="661"/>
      <c r="AC134" s="661"/>
      <c r="AD134" s="661"/>
      <c r="AE134" s="661"/>
      <c r="AF134" s="661"/>
      <c r="AG134" s="661"/>
      <c r="AH134" s="661"/>
    </row>
    <row r="135" spans="1:34">
      <c r="B135" s="247" t="s">
        <v>1663</v>
      </c>
      <c r="C135" s="896"/>
    </row>
    <row r="136" spans="1:34">
      <c r="B136" s="247"/>
      <c r="C136" s="896"/>
    </row>
    <row r="137" spans="1:34">
      <c r="B137" s="247"/>
      <c r="C137" s="896"/>
    </row>
    <row r="138" spans="1:34">
      <c r="B138" s="247"/>
      <c r="C138" s="896"/>
    </row>
    <row r="139" spans="1:34">
      <c r="B139" s="247"/>
      <c r="C139" s="896"/>
    </row>
    <row r="140" spans="1:34">
      <c r="B140" s="247"/>
      <c r="C140" s="896"/>
    </row>
    <row r="141" spans="1:34">
      <c r="B141" s="247"/>
      <c r="C141" s="896"/>
    </row>
    <row r="142" spans="1:34">
      <c r="B142" s="247"/>
      <c r="C142" s="896"/>
    </row>
    <row r="143" spans="1:34">
      <c r="B143" s="247"/>
      <c r="C143" s="896"/>
    </row>
    <row r="144" spans="1:34">
      <c r="B144" s="247"/>
      <c r="C144" s="896"/>
    </row>
    <row r="145" spans="1:34">
      <c r="B145" s="247"/>
      <c r="C145" s="896"/>
    </row>
    <row r="146" spans="1:34">
      <c r="B146" s="247"/>
      <c r="C146" s="896"/>
    </row>
    <row r="147" spans="1:34">
      <c r="B147" s="247"/>
      <c r="C147" s="896"/>
    </row>
    <row r="148" spans="1:34">
      <c r="B148" s="247"/>
      <c r="C148" s="896"/>
    </row>
    <row r="149" spans="1:34">
      <c r="B149" s="247"/>
      <c r="C149" s="896"/>
    </row>
    <row r="150" spans="1:34">
      <c r="B150" s="247"/>
      <c r="C150" s="896"/>
    </row>
    <row r="151" spans="1:34">
      <c r="B151" s="247"/>
      <c r="C151" s="896"/>
    </row>
    <row r="152" spans="1:34">
      <c r="B152" s="247"/>
      <c r="C152" s="896"/>
    </row>
    <row r="153" spans="1:34" ht="15.75">
      <c r="A153" s="1117" t="s">
        <v>3</v>
      </c>
      <c r="B153" s="1117"/>
      <c r="C153" s="1117"/>
      <c r="D153" s="1117"/>
      <c r="E153" s="1117"/>
      <c r="F153" s="1117"/>
      <c r="G153" s="1117"/>
      <c r="H153" s="1117"/>
      <c r="I153" s="1117"/>
      <c r="J153" s="1117"/>
      <c r="K153" s="1117"/>
      <c r="L153" s="1117"/>
      <c r="M153" s="1117"/>
      <c r="N153" s="1117"/>
      <c r="O153" s="1117"/>
      <c r="P153" s="1117"/>
      <c r="Q153" s="1117"/>
      <c r="R153" s="1117"/>
      <c r="S153" s="1117"/>
      <c r="T153" s="1117"/>
      <c r="U153" s="1117"/>
      <c r="V153" s="1117"/>
      <c r="W153" s="1117"/>
      <c r="X153" s="1117"/>
      <c r="Y153" s="1117"/>
      <c r="Z153" s="1117"/>
      <c r="AA153" s="1117"/>
      <c r="AB153" s="1117"/>
      <c r="AC153" s="1117"/>
      <c r="AD153" s="1117"/>
      <c r="AE153" s="1117"/>
      <c r="AF153" s="1117"/>
      <c r="AG153" s="1117"/>
      <c r="AH153" s="1117"/>
    </row>
    <row r="154" spans="1:34" ht="15.75">
      <c r="A154" s="1117" t="s">
        <v>1586</v>
      </c>
      <c r="B154" s="1117"/>
      <c r="C154" s="1117"/>
      <c r="D154" s="1117"/>
      <c r="E154" s="1117"/>
      <c r="F154" s="1117"/>
      <c r="G154" s="1117"/>
      <c r="H154" s="1117"/>
      <c r="I154" s="1117"/>
      <c r="J154" s="1117"/>
      <c r="K154" s="1117"/>
      <c r="L154" s="1117"/>
      <c r="M154" s="1117"/>
      <c r="N154" s="1117"/>
      <c r="O154" s="1117"/>
      <c r="P154" s="1117"/>
      <c r="Q154" s="1117"/>
      <c r="R154" s="1117"/>
      <c r="S154" s="1117"/>
      <c r="T154" s="1117"/>
      <c r="U154" s="1117"/>
      <c r="V154" s="1117"/>
      <c r="W154" s="1117"/>
      <c r="X154" s="1117"/>
      <c r="Y154" s="1117"/>
      <c r="Z154" s="1117"/>
      <c r="AA154" s="1117"/>
      <c r="AB154" s="1117"/>
      <c r="AC154" s="1117"/>
      <c r="AD154" s="1117"/>
      <c r="AE154" s="1117"/>
      <c r="AF154" s="1117"/>
      <c r="AG154" s="1117"/>
      <c r="AH154" s="1117"/>
    </row>
    <row r="155" spans="1:34" ht="18">
      <c r="A155" s="1118" t="s">
        <v>1666</v>
      </c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18"/>
      <c r="O155" s="1118"/>
      <c r="P155" s="1118"/>
      <c r="Q155" s="1118"/>
      <c r="R155" s="1118"/>
      <c r="S155" s="1118"/>
      <c r="T155" s="1118"/>
      <c r="U155" s="1118"/>
      <c r="V155" s="1118"/>
      <c r="W155" s="1118"/>
      <c r="X155" s="1118"/>
      <c r="Y155" s="1118"/>
      <c r="Z155" s="1118"/>
      <c r="AA155" s="1118"/>
      <c r="AB155" s="1118"/>
      <c r="AC155" s="1118"/>
      <c r="AD155" s="1118"/>
      <c r="AE155" s="1118"/>
      <c r="AF155" s="1118"/>
      <c r="AG155" s="1118"/>
      <c r="AH155" s="1118"/>
    </row>
    <row r="156" spans="1:34" ht="18">
      <c r="A156" s="1118" t="s">
        <v>1587</v>
      </c>
      <c r="B156" s="1118"/>
      <c r="C156" s="1118"/>
      <c r="D156" s="1118"/>
      <c r="E156" s="1118"/>
      <c r="F156" s="1118"/>
      <c r="G156" s="1118"/>
      <c r="H156" s="1118"/>
      <c r="I156" s="1118"/>
      <c r="J156" s="1118"/>
      <c r="K156" s="1118"/>
      <c r="L156" s="1118"/>
      <c r="M156" s="1118"/>
      <c r="N156" s="1118"/>
      <c r="O156" s="1118"/>
      <c r="P156" s="1118"/>
      <c r="Q156" s="1118"/>
      <c r="R156" s="1118"/>
      <c r="S156" s="1118"/>
      <c r="T156" s="1118"/>
      <c r="U156" s="1118"/>
      <c r="V156" s="1118"/>
      <c r="W156" s="1118"/>
      <c r="X156" s="1118"/>
      <c r="Y156" s="1118"/>
      <c r="Z156" s="1118"/>
      <c r="AA156" s="1118"/>
      <c r="AB156" s="1118"/>
      <c r="AC156" s="1118"/>
      <c r="AD156" s="1118"/>
      <c r="AE156" s="1118"/>
      <c r="AF156" s="1118"/>
      <c r="AG156" s="1118"/>
      <c r="AH156" s="1118"/>
    </row>
    <row r="157" spans="1:34" ht="18">
      <c r="A157" s="1118" t="s">
        <v>1667</v>
      </c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8"/>
      <c r="L157" s="1118"/>
      <c r="M157" s="1118"/>
      <c r="N157" s="1118"/>
      <c r="O157" s="1118"/>
      <c r="P157" s="1118"/>
      <c r="Q157" s="1118"/>
      <c r="R157" s="1118"/>
      <c r="S157" s="1118"/>
      <c r="T157" s="1118"/>
      <c r="U157" s="1118"/>
      <c r="V157" s="1118"/>
      <c r="W157" s="1118"/>
      <c r="X157" s="1118"/>
      <c r="Y157" s="1118"/>
      <c r="Z157" s="1118"/>
      <c r="AA157" s="1118"/>
      <c r="AB157" s="1118"/>
      <c r="AC157" s="1118"/>
      <c r="AD157" s="1118"/>
      <c r="AE157" s="1118"/>
      <c r="AF157" s="1118"/>
      <c r="AG157" s="1118"/>
      <c r="AH157" s="1118"/>
    </row>
    <row r="158" spans="1:34" ht="15.75">
      <c r="A158" s="915" t="s">
        <v>1608</v>
      </c>
      <c r="B158" s="1000"/>
      <c r="C158" s="1000"/>
      <c r="D158" s="1000"/>
      <c r="E158" s="1000"/>
      <c r="F158" s="1000"/>
      <c r="G158" s="1000"/>
      <c r="H158" s="1000"/>
      <c r="I158" s="1000"/>
      <c r="J158" s="1000"/>
      <c r="K158" s="1000"/>
      <c r="L158" s="1000"/>
      <c r="M158" s="1000"/>
      <c r="N158" s="1000"/>
      <c r="O158" s="1000"/>
      <c r="P158" s="1000"/>
      <c r="Q158" s="1000"/>
      <c r="R158" s="1000"/>
      <c r="S158" s="1000"/>
      <c r="T158" s="1000"/>
      <c r="U158" s="1000"/>
      <c r="V158" s="1000"/>
      <c r="W158" s="1000"/>
      <c r="X158" s="1000"/>
      <c r="Y158" s="1000"/>
      <c r="Z158" s="1000"/>
      <c r="AA158" s="1000"/>
      <c r="AB158" s="1000"/>
      <c r="AC158" s="1000"/>
      <c r="AD158" s="1000"/>
      <c r="AE158" s="1000"/>
      <c r="AF158" s="1000"/>
      <c r="AG158" s="1000"/>
      <c r="AH158" s="1000"/>
    </row>
    <row r="159" spans="1:34" ht="15.75">
      <c r="A159" s="902" t="s">
        <v>1681</v>
      </c>
      <c r="J159" s="1000"/>
      <c r="K159" s="1000"/>
      <c r="L159" s="1000"/>
      <c r="M159" s="1000"/>
      <c r="N159" s="1000"/>
      <c r="O159" s="1000"/>
      <c r="P159" s="1000"/>
      <c r="Q159" s="1000"/>
      <c r="R159" s="1000"/>
      <c r="S159" s="1000"/>
      <c r="T159" s="1000"/>
      <c r="U159" s="1000"/>
      <c r="V159" s="1000"/>
      <c r="W159" s="1000"/>
      <c r="X159" s="1000"/>
      <c r="Y159" s="1000"/>
      <c r="Z159" s="1000"/>
      <c r="AA159" s="1000"/>
      <c r="AB159" s="1000"/>
      <c r="AC159" s="1000"/>
      <c r="AD159" s="1000"/>
      <c r="AE159" s="1000"/>
      <c r="AF159" s="1000"/>
      <c r="AG159" s="1000"/>
      <c r="AH159" s="1000"/>
    </row>
    <row r="160" spans="1:34">
      <c r="A160" s="1130" t="s">
        <v>129</v>
      </c>
      <c r="B160" s="1133" t="s">
        <v>1610</v>
      </c>
      <c r="C160" s="955" t="s">
        <v>1618</v>
      </c>
      <c r="D160" s="1121" t="s">
        <v>1619</v>
      </c>
      <c r="E160" s="1122"/>
      <c r="F160" s="1122"/>
      <c r="G160" s="1122"/>
      <c r="H160" s="1122"/>
      <c r="I160" s="1122"/>
      <c r="J160" s="1122"/>
      <c r="K160" s="1122"/>
      <c r="L160" s="1122"/>
      <c r="M160" s="1122"/>
      <c r="N160" s="1122"/>
      <c r="O160" s="1122"/>
      <c r="P160" s="1122"/>
      <c r="Q160" s="1122"/>
      <c r="R160" s="1122"/>
      <c r="S160" s="1122"/>
      <c r="T160" s="1122"/>
      <c r="U160" s="1122"/>
      <c r="V160" s="1122"/>
      <c r="W160" s="1122"/>
      <c r="X160" s="1122"/>
      <c r="Y160" s="1122"/>
      <c r="Z160" s="1122"/>
      <c r="AA160" s="1122"/>
      <c r="AB160" s="1122"/>
      <c r="AC160" s="1122"/>
      <c r="AD160" s="1122"/>
      <c r="AE160" s="1122"/>
      <c r="AF160" s="1122"/>
      <c r="AG160" s="1122"/>
      <c r="AH160" s="1123"/>
    </row>
    <row r="161" spans="1:34">
      <c r="A161" s="1131"/>
      <c r="B161" s="1134"/>
      <c r="C161" s="1141">
        <v>42795</v>
      </c>
      <c r="D161" s="894" t="s">
        <v>1614</v>
      </c>
      <c r="E161" s="894" t="s">
        <v>1615</v>
      </c>
      <c r="F161" s="954" t="s">
        <v>1616</v>
      </c>
      <c r="G161" s="954" t="s">
        <v>1617</v>
      </c>
      <c r="H161" s="894" t="s">
        <v>1611</v>
      </c>
      <c r="I161" s="894" t="s">
        <v>1612</v>
      </c>
      <c r="J161" s="894" t="s">
        <v>1613</v>
      </c>
      <c r="K161" s="894" t="s">
        <v>1614</v>
      </c>
      <c r="L161" s="894" t="s">
        <v>1615</v>
      </c>
      <c r="M161" s="954" t="s">
        <v>1616</v>
      </c>
      <c r="N161" s="954" t="s">
        <v>1617</v>
      </c>
      <c r="O161" s="894" t="s">
        <v>1611</v>
      </c>
      <c r="P161" s="894" t="s">
        <v>1612</v>
      </c>
      <c r="Q161" s="894" t="s">
        <v>1613</v>
      </c>
      <c r="R161" s="894" t="s">
        <v>1614</v>
      </c>
      <c r="S161" s="894" t="s">
        <v>1615</v>
      </c>
      <c r="T161" s="954" t="s">
        <v>1616</v>
      </c>
      <c r="U161" s="954" t="s">
        <v>1617</v>
      </c>
      <c r="V161" s="894" t="s">
        <v>1611</v>
      </c>
      <c r="W161" s="894" t="s">
        <v>1612</v>
      </c>
      <c r="X161" s="894" t="s">
        <v>1613</v>
      </c>
      <c r="Y161" s="894" t="s">
        <v>1614</v>
      </c>
      <c r="Z161" s="894" t="s">
        <v>1615</v>
      </c>
      <c r="AA161" s="954" t="s">
        <v>1616</v>
      </c>
      <c r="AB161" s="954" t="s">
        <v>1617</v>
      </c>
      <c r="AC161" s="954" t="s">
        <v>1611</v>
      </c>
      <c r="AD161" s="894" t="s">
        <v>1612</v>
      </c>
      <c r="AE161" s="894" t="s">
        <v>1613</v>
      </c>
      <c r="AF161" s="894" t="s">
        <v>1614</v>
      </c>
      <c r="AG161" s="894" t="s">
        <v>1615</v>
      </c>
      <c r="AH161" s="954" t="s">
        <v>1616</v>
      </c>
    </row>
    <row r="162" spans="1:34">
      <c r="A162" s="1132"/>
      <c r="B162" s="1135"/>
      <c r="C162" s="1142"/>
      <c r="D162" s="895">
        <v>1</v>
      </c>
      <c r="E162" s="894">
        <v>2</v>
      </c>
      <c r="F162" s="954">
        <v>3</v>
      </c>
      <c r="G162" s="954">
        <v>4</v>
      </c>
      <c r="H162" s="894">
        <v>5</v>
      </c>
      <c r="I162" s="894">
        <v>6</v>
      </c>
      <c r="J162" s="894">
        <v>7</v>
      </c>
      <c r="K162" s="894">
        <v>8</v>
      </c>
      <c r="L162" s="894">
        <v>9</v>
      </c>
      <c r="M162" s="954">
        <v>10</v>
      </c>
      <c r="N162" s="954">
        <v>11</v>
      </c>
      <c r="O162" s="894">
        <v>12</v>
      </c>
      <c r="P162" s="894">
        <v>13</v>
      </c>
      <c r="Q162" s="894">
        <v>14</v>
      </c>
      <c r="R162" s="894">
        <v>15</v>
      </c>
      <c r="S162" s="894">
        <v>16</v>
      </c>
      <c r="T162" s="954">
        <v>17</v>
      </c>
      <c r="U162" s="954">
        <v>18</v>
      </c>
      <c r="V162" s="894">
        <v>19</v>
      </c>
      <c r="W162" s="894">
        <v>20</v>
      </c>
      <c r="X162" s="894">
        <v>21</v>
      </c>
      <c r="Y162" s="894">
        <v>22</v>
      </c>
      <c r="Z162" s="894">
        <v>23</v>
      </c>
      <c r="AA162" s="954">
        <v>24</v>
      </c>
      <c r="AB162" s="954">
        <v>25</v>
      </c>
      <c r="AC162" s="1009">
        <v>26</v>
      </c>
      <c r="AD162" s="894">
        <v>27</v>
      </c>
      <c r="AE162" s="894">
        <v>28</v>
      </c>
      <c r="AF162" s="894">
        <v>29</v>
      </c>
      <c r="AG162" s="894">
        <v>30</v>
      </c>
      <c r="AH162" s="954">
        <v>31</v>
      </c>
    </row>
    <row r="163" spans="1:34">
      <c r="A163" s="1136">
        <v>25</v>
      </c>
      <c r="B163" s="908" t="s">
        <v>1609</v>
      </c>
      <c r="C163" s="1127">
        <v>42795</v>
      </c>
      <c r="D163" s="911" t="s">
        <v>1621</v>
      </c>
      <c r="E163" s="913"/>
      <c r="F163" s="900"/>
      <c r="G163" s="913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900"/>
      <c r="AF163" s="900"/>
      <c r="AG163" s="900"/>
      <c r="AH163" s="900"/>
    </row>
    <row r="164" spans="1:34">
      <c r="A164" s="1136"/>
      <c r="B164" s="908" t="s">
        <v>1622</v>
      </c>
      <c r="C164" s="1137"/>
      <c r="D164" s="912"/>
      <c r="E164" s="913"/>
      <c r="F164" s="913"/>
      <c r="G164" s="913"/>
      <c r="H164" s="911" t="s">
        <v>1621</v>
      </c>
      <c r="I164" s="913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900"/>
      <c r="AF164" s="900"/>
      <c r="AG164" s="900"/>
      <c r="AH164" s="900"/>
    </row>
    <row r="165" spans="1:34">
      <c r="A165" s="1136"/>
      <c r="B165" s="908" t="s">
        <v>1623</v>
      </c>
      <c r="C165" s="1137"/>
      <c r="D165" s="912"/>
      <c r="E165" s="913"/>
      <c r="F165" s="913"/>
      <c r="G165" s="913"/>
      <c r="H165" s="912"/>
      <c r="I165" s="911" t="s">
        <v>1621</v>
      </c>
      <c r="J165" s="913"/>
      <c r="K165" s="913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900"/>
      <c r="AF165" s="900"/>
      <c r="AG165" s="900"/>
      <c r="AH165" s="900"/>
    </row>
    <row r="166" spans="1:34">
      <c r="A166" s="1136"/>
      <c r="B166" s="908" t="s">
        <v>1624</v>
      </c>
      <c r="C166" s="1137"/>
      <c r="D166" s="913"/>
      <c r="E166" s="900"/>
      <c r="F166" s="913"/>
      <c r="G166" s="913"/>
      <c r="H166" s="912"/>
      <c r="I166" s="913"/>
      <c r="J166" s="911" t="s">
        <v>1621</v>
      </c>
      <c r="K166" s="913"/>
      <c r="L166" s="913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36"/>
      <c r="B167" s="908" t="s">
        <v>1625</v>
      </c>
      <c r="C167" s="1137"/>
      <c r="D167" s="913"/>
      <c r="E167" s="900"/>
      <c r="F167" s="912"/>
      <c r="G167" s="913"/>
      <c r="H167" s="913"/>
      <c r="I167" s="913"/>
      <c r="J167" s="913"/>
      <c r="K167" s="911" t="s">
        <v>1621</v>
      </c>
      <c r="L167" s="913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36"/>
      <c r="B168" s="908" t="s">
        <v>1626</v>
      </c>
      <c r="C168" s="1137"/>
      <c r="D168" s="913"/>
      <c r="E168" s="900"/>
      <c r="F168" s="900"/>
      <c r="G168" s="913"/>
      <c r="H168" s="913"/>
      <c r="I168" s="912"/>
      <c r="J168" s="913"/>
      <c r="K168" s="913"/>
      <c r="L168" s="913"/>
      <c r="M168" s="913"/>
      <c r="N168" s="913"/>
      <c r="O168" s="911" t="s">
        <v>1621</v>
      </c>
      <c r="P168" s="913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36"/>
      <c r="B169" s="908" t="s">
        <v>1627</v>
      </c>
      <c r="C169" s="1137"/>
      <c r="D169" s="912"/>
      <c r="E169" s="912"/>
      <c r="F169" s="912"/>
      <c r="G169" s="912"/>
      <c r="H169" s="912"/>
      <c r="I169" s="913"/>
      <c r="J169" s="913"/>
      <c r="K169" s="913"/>
      <c r="L169" s="913"/>
      <c r="M169" s="913"/>
      <c r="N169" s="913"/>
      <c r="O169" s="912"/>
      <c r="P169" s="911" t="s">
        <v>1621</v>
      </c>
      <c r="Q169" s="913"/>
      <c r="R169" s="913"/>
      <c r="S169" s="912"/>
      <c r="T169" s="912"/>
      <c r="U169" s="912"/>
      <c r="V169" s="912"/>
      <c r="W169" s="912"/>
      <c r="X169" s="912"/>
      <c r="Y169" s="912"/>
      <c r="Z169" s="912"/>
      <c r="AA169" s="912"/>
      <c r="AB169" s="912"/>
      <c r="AC169" s="912"/>
      <c r="AD169" s="912"/>
      <c r="AE169" s="912"/>
      <c r="AF169" s="912"/>
      <c r="AG169" s="912"/>
      <c r="AH169" s="912"/>
    </row>
    <row r="170" spans="1:34">
      <c r="A170" s="1136"/>
      <c r="B170" s="908" t="s">
        <v>1628</v>
      </c>
      <c r="C170" s="1137"/>
      <c r="D170" s="900"/>
      <c r="E170" s="900"/>
      <c r="F170" s="900"/>
      <c r="G170" s="900"/>
      <c r="H170" s="900"/>
      <c r="I170" s="913"/>
      <c r="J170" s="912"/>
      <c r="K170" s="913"/>
      <c r="L170" s="913"/>
      <c r="M170" s="913"/>
      <c r="N170" s="913"/>
      <c r="O170" s="912"/>
      <c r="P170" s="913"/>
      <c r="Q170" s="911" t="s">
        <v>1621</v>
      </c>
      <c r="R170" s="913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</row>
    <row r="171" spans="1:34">
      <c r="A171" s="1136"/>
      <c r="B171" s="908" t="s">
        <v>1629</v>
      </c>
      <c r="C171" s="1137"/>
      <c r="D171" s="912"/>
      <c r="E171" s="912"/>
      <c r="F171" s="912"/>
      <c r="G171" s="912"/>
      <c r="H171" s="912"/>
      <c r="I171" s="912"/>
      <c r="J171" s="912"/>
      <c r="K171" s="913"/>
      <c r="L171" s="913"/>
      <c r="M171" s="912"/>
      <c r="N171" s="913"/>
      <c r="O171" s="913"/>
      <c r="P171" s="913"/>
      <c r="Q171" s="913"/>
      <c r="R171" s="911" t="s">
        <v>1621</v>
      </c>
      <c r="S171" s="900"/>
      <c r="T171" s="900"/>
      <c r="U171" s="900"/>
      <c r="V171" s="900"/>
      <c r="W171" s="912"/>
      <c r="X171" s="912"/>
      <c r="Y171" s="912"/>
      <c r="Z171" s="912"/>
      <c r="AA171" s="912"/>
      <c r="AB171" s="912"/>
      <c r="AC171" s="912"/>
      <c r="AD171" s="912"/>
      <c r="AE171" s="912"/>
      <c r="AF171" s="912"/>
      <c r="AG171" s="912"/>
      <c r="AH171" s="912"/>
    </row>
    <row r="172" spans="1:34">
      <c r="A172" s="1136"/>
      <c r="B172" s="908" t="s">
        <v>1630</v>
      </c>
      <c r="C172" s="1137"/>
      <c r="D172" s="912"/>
      <c r="E172" s="912"/>
      <c r="F172" s="912"/>
      <c r="G172" s="912"/>
      <c r="H172" s="912"/>
      <c r="I172" s="912"/>
      <c r="J172" s="912"/>
      <c r="K172" s="913"/>
      <c r="L172" s="900"/>
      <c r="M172" s="913"/>
      <c r="N172" s="900"/>
      <c r="O172" s="913"/>
      <c r="P172" s="913"/>
      <c r="Q172" s="913"/>
      <c r="R172" s="913"/>
      <c r="S172" s="913"/>
      <c r="T172" s="900"/>
      <c r="U172" s="913"/>
      <c r="V172" s="911" t="s">
        <v>1621</v>
      </c>
      <c r="W172" s="913"/>
      <c r="X172" s="900"/>
      <c r="Y172" s="900"/>
      <c r="Z172" s="912"/>
      <c r="AA172" s="912"/>
      <c r="AB172" s="912"/>
      <c r="AC172" s="912"/>
      <c r="AD172" s="912"/>
      <c r="AE172" s="912"/>
      <c r="AF172" s="912"/>
      <c r="AG172" s="912"/>
      <c r="AH172" s="912"/>
    </row>
    <row r="173" spans="1:34">
      <c r="A173" s="1114"/>
      <c r="B173" s="1140"/>
      <c r="C173" s="1127">
        <v>42826</v>
      </c>
      <c r="D173" s="954" t="s">
        <v>1617</v>
      </c>
      <c r="E173" s="894" t="s">
        <v>1611</v>
      </c>
      <c r="F173" s="894" t="s">
        <v>1612</v>
      </c>
      <c r="G173" s="894" t="s">
        <v>1613</v>
      </c>
      <c r="H173" s="894" t="s">
        <v>1614</v>
      </c>
      <c r="I173" s="894" t="s">
        <v>1615</v>
      </c>
      <c r="J173" s="954" t="s">
        <v>1616</v>
      </c>
      <c r="K173" s="954" t="s">
        <v>1617</v>
      </c>
      <c r="L173" s="894" t="s">
        <v>1611</v>
      </c>
      <c r="M173" s="894" t="s">
        <v>1612</v>
      </c>
      <c r="N173" s="894" t="s">
        <v>1613</v>
      </c>
      <c r="O173" s="894" t="s">
        <v>1614</v>
      </c>
      <c r="P173" s="894" t="s">
        <v>1615</v>
      </c>
      <c r="Q173" s="954" t="s">
        <v>1616</v>
      </c>
      <c r="R173" s="954" t="s">
        <v>1617</v>
      </c>
      <c r="S173" s="894" t="s">
        <v>1611</v>
      </c>
      <c r="T173" s="894" t="s">
        <v>1612</v>
      </c>
      <c r="U173" s="894" t="s">
        <v>1613</v>
      </c>
      <c r="V173" s="894" t="s">
        <v>1614</v>
      </c>
      <c r="W173" s="894" t="s">
        <v>1615</v>
      </c>
      <c r="X173" s="954" t="s">
        <v>1616</v>
      </c>
      <c r="Y173" s="954" t="s">
        <v>1617</v>
      </c>
      <c r="Z173" s="894" t="s">
        <v>1611</v>
      </c>
      <c r="AA173" s="894" t="s">
        <v>1612</v>
      </c>
      <c r="AB173" s="894" t="s">
        <v>1613</v>
      </c>
      <c r="AC173" s="894" t="s">
        <v>1614</v>
      </c>
      <c r="AD173" s="894" t="s">
        <v>1615</v>
      </c>
      <c r="AE173" s="954" t="s">
        <v>1616</v>
      </c>
      <c r="AF173" s="954" t="s">
        <v>1617</v>
      </c>
      <c r="AG173" s="894" t="s">
        <v>1611</v>
      </c>
      <c r="AH173" s="595"/>
    </row>
    <row r="174" spans="1:34">
      <c r="A174" s="1116"/>
      <c r="B174" s="1138"/>
      <c r="C174" s="1138"/>
      <c r="D174" s="968">
        <v>1</v>
      </c>
      <c r="E174" s="894">
        <v>2</v>
      </c>
      <c r="F174" s="894">
        <v>3</v>
      </c>
      <c r="G174" s="894">
        <v>4</v>
      </c>
      <c r="H174" s="894">
        <v>5</v>
      </c>
      <c r="I174" s="894">
        <v>6</v>
      </c>
      <c r="J174" s="954">
        <v>7</v>
      </c>
      <c r="K174" s="954">
        <v>8</v>
      </c>
      <c r="L174" s="894">
        <v>9</v>
      </c>
      <c r="M174" s="894">
        <v>10</v>
      </c>
      <c r="N174" s="894">
        <v>11</v>
      </c>
      <c r="O174" s="894">
        <v>12</v>
      </c>
      <c r="P174" s="894">
        <v>13</v>
      </c>
      <c r="Q174" s="1009">
        <v>14</v>
      </c>
      <c r="R174" s="954">
        <v>15</v>
      </c>
      <c r="S174" s="894">
        <v>16</v>
      </c>
      <c r="T174" s="894">
        <v>17</v>
      </c>
      <c r="U174" s="894">
        <v>18</v>
      </c>
      <c r="V174" s="894">
        <v>19</v>
      </c>
      <c r="W174" s="894">
        <v>20</v>
      </c>
      <c r="X174" s="954">
        <v>21</v>
      </c>
      <c r="Y174" s="954">
        <v>22</v>
      </c>
      <c r="Z174" s="894">
        <v>23</v>
      </c>
      <c r="AA174" s="894">
        <v>24</v>
      </c>
      <c r="AB174" s="894">
        <v>25</v>
      </c>
      <c r="AC174" s="894">
        <v>26</v>
      </c>
      <c r="AD174" s="894">
        <v>27</v>
      </c>
      <c r="AE174" s="954">
        <v>28</v>
      </c>
      <c r="AF174" s="954">
        <v>29</v>
      </c>
      <c r="AG174" s="894">
        <v>30</v>
      </c>
      <c r="AH174" s="595"/>
    </row>
    <row r="175" spans="1:34">
      <c r="A175" s="1124">
        <v>26</v>
      </c>
      <c r="B175" s="908" t="s">
        <v>1609</v>
      </c>
      <c r="C175" s="1125">
        <v>42826</v>
      </c>
      <c r="D175" s="913"/>
      <c r="E175" s="911" t="s">
        <v>1621</v>
      </c>
      <c r="F175" s="900"/>
      <c r="G175" s="900"/>
      <c r="H175" s="900"/>
      <c r="I175" s="900"/>
      <c r="J175" s="912"/>
      <c r="K175" s="912"/>
      <c r="L175" s="912"/>
      <c r="M175" s="912"/>
      <c r="N175" s="911" t="s">
        <v>1621</v>
      </c>
      <c r="O175" s="912"/>
      <c r="P175" s="912"/>
      <c r="Q175" s="912"/>
      <c r="R175" s="912"/>
      <c r="S175" s="912"/>
      <c r="T175" s="913"/>
      <c r="U175" s="912"/>
      <c r="V175" s="900"/>
      <c r="W175" s="912"/>
      <c r="X175" s="912"/>
      <c r="Y175" s="912"/>
      <c r="Z175" s="912"/>
      <c r="AA175" s="912"/>
      <c r="AB175" s="912"/>
      <c r="AC175" s="912"/>
      <c r="AD175" s="912"/>
      <c r="AE175" s="912"/>
      <c r="AF175" s="912"/>
      <c r="AG175" s="912"/>
      <c r="AH175" s="912"/>
    </row>
    <row r="176" spans="1:34">
      <c r="A176" s="1124"/>
      <c r="B176" s="908" t="s">
        <v>1622</v>
      </c>
      <c r="C176" s="1126"/>
      <c r="D176" s="913"/>
      <c r="E176" s="913"/>
      <c r="F176" s="911" t="s">
        <v>1621</v>
      </c>
      <c r="G176" s="913"/>
      <c r="H176" s="900"/>
      <c r="I176" s="900"/>
      <c r="J176" s="912"/>
      <c r="K176" s="900"/>
      <c r="L176" s="912"/>
      <c r="M176" s="912"/>
      <c r="N176" s="913"/>
      <c r="O176" s="912"/>
      <c r="P176" s="912"/>
      <c r="Q176" s="912"/>
      <c r="R176" s="912"/>
      <c r="S176" s="912"/>
      <c r="T176" s="913"/>
      <c r="U176" s="912"/>
      <c r="V176" s="900"/>
      <c r="W176" s="912"/>
      <c r="X176" s="912"/>
      <c r="Y176" s="912"/>
      <c r="Z176" s="912"/>
      <c r="AA176" s="912"/>
      <c r="AB176" s="912"/>
      <c r="AC176" s="912"/>
      <c r="AD176" s="912"/>
      <c r="AE176" s="912"/>
      <c r="AF176" s="912"/>
      <c r="AG176" s="912"/>
      <c r="AH176" s="912"/>
    </row>
    <row r="177" spans="1:34">
      <c r="A177" s="1124"/>
      <c r="B177" s="908" t="s">
        <v>1623</v>
      </c>
      <c r="C177" s="1126"/>
      <c r="D177" s="912"/>
      <c r="E177" s="912"/>
      <c r="F177" s="913"/>
      <c r="G177" s="911" t="s">
        <v>1621</v>
      </c>
      <c r="H177" s="913"/>
      <c r="I177" s="913"/>
      <c r="J177" s="913"/>
      <c r="K177" s="900"/>
      <c r="L177" s="900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912"/>
      <c r="AF177" s="912"/>
      <c r="AG177" s="912"/>
      <c r="AH177" s="912"/>
    </row>
    <row r="178" spans="1:34">
      <c r="A178" s="1124"/>
      <c r="B178" s="908" t="s">
        <v>1624</v>
      </c>
      <c r="C178" s="1126"/>
      <c r="D178" s="913"/>
      <c r="E178" s="900"/>
      <c r="F178" s="912"/>
      <c r="G178" s="913"/>
      <c r="H178" s="911" t="s">
        <v>1621</v>
      </c>
      <c r="I178" s="913"/>
      <c r="J178" s="913"/>
      <c r="K178" s="900"/>
      <c r="L178" s="900"/>
      <c r="M178" s="912"/>
      <c r="N178" s="900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912"/>
    </row>
    <row r="179" spans="1:34">
      <c r="A179" s="1124"/>
      <c r="B179" s="908" t="s">
        <v>1625</v>
      </c>
      <c r="C179" s="1126"/>
      <c r="D179" s="913"/>
      <c r="E179" s="900"/>
      <c r="F179" s="912"/>
      <c r="G179" s="912"/>
      <c r="H179" s="913"/>
      <c r="I179" s="913"/>
      <c r="J179" s="913"/>
      <c r="K179" s="913"/>
      <c r="L179" s="911" t="s">
        <v>1621</v>
      </c>
      <c r="M179" s="900"/>
      <c r="N179" s="900"/>
      <c r="O179" s="900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912"/>
    </row>
    <row r="180" spans="1:34">
      <c r="A180" s="1124"/>
      <c r="B180" s="908" t="s">
        <v>1626</v>
      </c>
      <c r="C180" s="1126"/>
      <c r="D180" s="912"/>
      <c r="E180" s="912"/>
      <c r="F180" s="912"/>
      <c r="G180" s="912"/>
      <c r="H180" s="913"/>
      <c r="I180" s="912"/>
      <c r="J180" s="913"/>
      <c r="K180" s="913"/>
      <c r="L180" s="913"/>
      <c r="M180" s="911" t="s">
        <v>1621</v>
      </c>
      <c r="N180" s="912"/>
      <c r="O180" s="900"/>
      <c r="P180" s="900"/>
      <c r="Q180" s="912"/>
      <c r="R180" s="912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912"/>
    </row>
    <row r="181" spans="1:34">
      <c r="A181" s="1124"/>
      <c r="B181" s="908" t="s">
        <v>1627</v>
      </c>
      <c r="C181" s="1126"/>
      <c r="D181" s="912"/>
      <c r="E181" s="912"/>
      <c r="F181" s="912"/>
      <c r="G181" s="912"/>
      <c r="H181" s="913"/>
      <c r="I181" s="900"/>
      <c r="J181" s="912"/>
      <c r="K181" s="913"/>
      <c r="L181" s="912"/>
      <c r="M181" s="913"/>
      <c r="N181" s="912"/>
      <c r="O181" s="913"/>
      <c r="P181" s="900"/>
      <c r="Q181" s="912"/>
      <c r="R181" s="900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912"/>
    </row>
    <row r="182" spans="1:34">
      <c r="A182" s="1124"/>
      <c r="B182" s="908" t="s">
        <v>1628</v>
      </c>
      <c r="C182" s="1126"/>
      <c r="D182" s="912"/>
      <c r="E182" s="912"/>
      <c r="F182" s="912"/>
      <c r="G182" s="912"/>
      <c r="H182" s="912"/>
      <c r="I182" s="912"/>
      <c r="J182" s="912"/>
      <c r="K182" s="913"/>
      <c r="L182" s="900"/>
      <c r="M182" s="912"/>
      <c r="N182" s="912"/>
      <c r="O182" s="911" t="s">
        <v>1621</v>
      </c>
      <c r="P182" s="913"/>
      <c r="Q182" s="913"/>
      <c r="R182" s="900"/>
      <c r="S182" s="900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912"/>
    </row>
    <row r="183" spans="1:34">
      <c r="A183" s="1124"/>
      <c r="B183" s="908" t="s">
        <v>1629</v>
      </c>
      <c r="C183" s="1126"/>
      <c r="D183" s="912"/>
      <c r="E183" s="912"/>
      <c r="F183" s="912"/>
      <c r="G183" s="912"/>
      <c r="H183" s="912"/>
      <c r="I183" s="912"/>
      <c r="J183" s="912"/>
      <c r="K183" s="913"/>
      <c r="L183" s="913"/>
      <c r="M183" s="900"/>
      <c r="N183" s="912"/>
      <c r="O183" s="913"/>
      <c r="P183" s="913"/>
      <c r="Q183" s="913"/>
      <c r="R183" s="900"/>
      <c r="S183" s="911" t="s">
        <v>1621</v>
      </c>
      <c r="T183" s="900"/>
      <c r="U183" s="900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912"/>
      <c r="AF183" s="912"/>
      <c r="AG183" s="912"/>
      <c r="AH183" s="912"/>
    </row>
    <row r="184" spans="1:34">
      <c r="A184" s="1124"/>
      <c r="B184" s="908" t="s">
        <v>1630</v>
      </c>
      <c r="C184" s="1126"/>
      <c r="D184" s="912"/>
      <c r="E184" s="912"/>
      <c r="F184" s="912"/>
      <c r="G184" s="912"/>
      <c r="H184" s="912"/>
      <c r="I184" s="912"/>
      <c r="J184" s="912"/>
      <c r="K184" s="913"/>
      <c r="L184" s="900"/>
      <c r="M184" s="912"/>
      <c r="N184" s="912"/>
      <c r="O184" s="913"/>
      <c r="P184" s="913"/>
      <c r="Q184" s="913"/>
      <c r="R184" s="913"/>
      <c r="S184" s="913"/>
      <c r="T184" s="911" t="s">
        <v>1621</v>
      </c>
      <c r="U184" s="913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912"/>
      <c r="AH184" s="912"/>
    </row>
    <row r="185" spans="1:34">
      <c r="A185" s="903"/>
      <c r="B185" s="904"/>
      <c r="C185" s="905"/>
      <c r="D185" s="661"/>
      <c r="E185" s="661"/>
      <c r="F185" s="906"/>
      <c r="G185" s="661"/>
      <c r="H185" s="661"/>
      <c r="I185" s="661"/>
      <c r="J185" s="661"/>
      <c r="K185" s="661"/>
      <c r="L185" s="661"/>
      <c r="M185" s="661"/>
      <c r="N185" s="661"/>
      <c r="O185" s="661"/>
      <c r="P185" s="661"/>
      <c r="Q185" s="661"/>
      <c r="R185" s="661"/>
      <c r="S185" s="661"/>
      <c r="T185" s="661"/>
      <c r="U185" s="661"/>
      <c r="V185" s="661"/>
      <c r="W185" s="661"/>
      <c r="X185" s="661"/>
      <c r="Y185" s="661"/>
      <c r="Z185" s="661"/>
      <c r="AA185" s="661"/>
      <c r="AB185" s="661"/>
      <c r="AC185" s="661"/>
      <c r="AD185" s="661"/>
      <c r="AE185" s="661"/>
      <c r="AF185" s="661"/>
      <c r="AG185" s="661"/>
      <c r="AH185" s="661"/>
    </row>
    <row r="186" spans="1:34">
      <c r="B186" s="247" t="s">
        <v>1663</v>
      </c>
      <c r="C186" s="896"/>
    </row>
    <row r="187" spans="1:34">
      <c r="B187" s="247"/>
      <c r="C187" s="896"/>
    </row>
    <row r="188" spans="1:34">
      <c r="B188" s="247"/>
      <c r="C188" s="896"/>
    </row>
    <row r="189" spans="1:34">
      <c r="B189" s="247"/>
      <c r="C189" s="896"/>
    </row>
    <row r="190" spans="1:34">
      <c r="B190" s="247"/>
      <c r="C190" s="896"/>
    </row>
    <row r="191" spans="1:34">
      <c r="B191" s="247"/>
      <c r="C191" s="896"/>
    </row>
    <row r="192" spans="1:34">
      <c r="B192" s="247"/>
      <c r="C192" s="896"/>
    </row>
    <row r="193" spans="1:34">
      <c r="B193" s="247"/>
      <c r="C193" s="896"/>
    </row>
    <row r="194" spans="1:34">
      <c r="B194" s="247"/>
      <c r="C194" s="896"/>
    </row>
    <row r="195" spans="1:34">
      <c r="B195" s="247"/>
      <c r="C195" s="896"/>
    </row>
    <row r="196" spans="1:34">
      <c r="B196" s="247"/>
      <c r="C196" s="896"/>
    </row>
    <row r="197" spans="1:34">
      <c r="B197" s="247"/>
      <c r="C197" s="896"/>
    </row>
    <row r="198" spans="1:34">
      <c r="B198" s="247"/>
      <c r="C198" s="896"/>
    </row>
    <row r="199" spans="1:34">
      <c r="B199" s="247"/>
      <c r="C199" s="896"/>
    </row>
    <row r="200" spans="1:34">
      <c r="B200" s="247"/>
      <c r="C200" s="896"/>
    </row>
    <row r="201" spans="1:34">
      <c r="B201" s="247"/>
      <c r="C201" s="896"/>
    </row>
    <row r="202" spans="1:34">
      <c r="B202" s="247"/>
      <c r="C202" s="896"/>
    </row>
    <row r="203" spans="1:34">
      <c r="B203" s="247"/>
      <c r="C203" s="896"/>
    </row>
    <row r="204" spans="1:34" ht="15.75">
      <c r="A204" s="1117" t="s">
        <v>3</v>
      </c>
      <c r="B204" s="1117"/>
      <c r="C204" s="1117"/>
      <c r="D204" s="1117"/>
      <c r="E204" s="1117"/>
      <c r="F204" s="1117"/>
      <c r="G204" s="1117"/>
      <c r="H204" s="1117"/>
      <c r="I204" s="1117"/>
      <c r="J204" s="1117"/>
      <c r="K204" s="1117"/>
      <c r="L204" s="1117"/>
      <c r="M204" s="1117"/>
      <c r="N204" s="1117"/>
      <c r="O204" s="1117"/>
      <c r="P204" s="1117"/>
      <c r="Q204" s="1117"/>
      <c r="R204" s="1117"/>
      <c r="S204" s="1117"/>
      <c r="T204" s="1117"/>
      <c r="U204" s="1117"/>
      <c r="V204" s="1117"/>
      <c r="W204" s="1117"/>
      <c r="X204" s="1117"/>
      <c r="Y204" s="1117"/>
      <c r="Z204" s="1117"/>
      <c r="AA204" s="1117"/>
      <c r="AB204" s="1117"/>
      <c r="AC204" s="1117"/>
      <c r="AD204" s="1117"/>
      <c r="AE204" s="1117"/>
      <c r="AF204" s="1117"/>
      <c r="AG204" s="1117"/>
      <c r="AH204" s="1117"/>
    </row>
    <row r="205" spans="1:34" ht="15.75">
      <c r="A205" s="1117" t="s">
        <v>1586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  <c r="N205" s="1117"/>
      <c r="O205" s="1117"/>
      <c r="P205" s="1117"/>
      <c r="Q205" s="1117"/>
      <c r="R205" s="1117"/>
      <c r="S205" s="1117"/>
      <c r="T205" s="1117"/>
      <c r="U205" s="1117"/>
      <c r="V205" s="1117"/>
      <c r="W205" s="1117"/>
      <c r="X205" s="1117"/>
      <c r="Y205" s="1117"/>
      <c r="Z205" s="1117"/>
      <c r="AA205" s="1117"/>
      <c r="AB205" s="1117"/>
      <c r="AC205" s="1117"/>
      <c r="AD205" s="1117"/>
      <c r="AE205" s="1117"/>
      <c r="AF205" s="1117"/>
      <c r="AG205" s="1117"/>
      <c r="AH205" s="1117"/>
    </row>
    <row r="206" spans="1:34" ht="18">
      <c r="A206" s="1118" t="s">
        <v>1666</v>
      </c>
      <c r="B206" s="1118"/>
      <c r="C206" s="1118"/>
      <c r="D206" s="1118"/>
      <c r="E206" s="1118"/>
      <c r="F206" s="1118"/>
      <c r="G206" s="1118"/>
      <c r="H206" s="1118"/>
      <c r="I206" s="1118"/>
      <c r="J206" s="1118"/>
      <c r="K206" s="1118"/>
      <c r="L206" s="1118"/>
      <c r="M206" s="1118"/>
      <c r="N206" s="1118"/>
      <c r="O206" s="1118"/>
      <c r="P206" s="1118"/>
      <c r="Q206" s="1118"/>
      <c r="R206" s="1118"/>
      <c r="S206" s="1118"/>
      <c r="T206" s="1118"/>
      <c r="U206" s="1118"/>
      <c r="V206" s="1118"/>
      <c r="W206" s="1118"/>
      <c r="X206" s="1118"/>
      <c r="Y206" s="1118"/>
      <c r="Z206" s="1118"/>
      <c r="AA206" s="1118"/>
      <c r="AB206" s="1118"/>
      <c r="AC206" s="1118"/>
      <c r="AD206" s="1118"/>
      <c r="AE206" s="1118"/>
      <c r="AF206" s="1118"/>
      <c r="AG206" s="1118"/>
      <c r="AH206" s="1118"/>
    </row>
    <row r="207" spans="1:34" ht="18">
      <c r="A207" s="1118" t="s">
        <v>1587</v>
      </c>
      <c r="B207" s="1118"/>
      <c r="C207" s="1118"/>
      <c r="D207" s="1118"/>
      <c r="E207" s="1118"/>
      <c r="F207" s="1118"/>
      <c r="G207" s="1118"/>
      <c r="H207" s="1118"/>
      <c r="I207" s="1118"/>
      <c r="J207" s="1118"/>
      <c r="K207" s="1118"/>
      <c r="L207" s="1118"/>
      <c r="M207" s="1118"/>
      <c r="N207" s="1118"/>
      <c r="O207" s="1118"/>
      <c r="P207" s="1118"/>
      <c r="Q207" s="1118"/>
      <c r="R207" s="1118"/>
      <c r="S207" s="1118"/>
      <c r="T207" s="1118"/>
      <c r="U207" s="1118"/>
      <c r="V207" s="1118"/>
      <c r="W207" s="1118"/>
      <c r="X207" s="1118"/>
      <c r="Y207" s="1118"/>
      <c r="Z207" s="1118"/>
      <c r="AA207" s="1118"/>
      <c r="AB207" s="1118"/>
      <c r="AC207" s="1118"/>
      <c r="AD207" s="1118"/>
      <c r="AE207" s="1118"/>
      <c r="AF207" s="1118"/>
      <c r="AG207" s="1118"/>
      <c r="AH207" s="1118"/>
    </row>
    <row r="208" spans="1:34" ht="18">
      <c r="A208" s="1118" t="s">
        <v>1667</v>
      </c>
      <c r="B208" s="1118"/>
      <c r="C208" s="1118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18"/>
      <c r="O208" s="1118"/>
      <c r="P208" s="1118"/>
      <c r="Q208" s="1118"/>
      <c r="R208" s="1118"/>
      <c r="S208" s="1118"/>
      <c r="T208" s="1118"/>
      <c r="U208" s="1118"/>
      <c r="V208" s="1118"/>
      <c r="W208" s="1118"/>
      <c r="X208" s="1118"/>
      <c r="Y208" s="1118"/>
      <c r="Z208" s="1118"/>
      <c r="AA208" s="1118"/>
      <c r="AB208" s="1118"/>
      <c r="AC208" s="1118"/>
      <c r="AD208" s="1118"/>
      <c r="AE208" s="1118"/>
      <c r="AF208" s="1118"/>
      <c r="AG208" s="1118"/>
      <c r="AH208" s="1118"/>
    </row>
    <row r="209" spans="1:34" ht="15.75">
      <c r="A209" s="915" t="s">
        <v>1608</v>
      </c>
      <c r="B209" s="1000"/>
      <c r="C209" s="1000"/>
      <c r="D209" s="1000"/>
      <c r="E209" s="1000"/>
      <c r="F209" s="1000"/>
      <c r="G209" s="1000"/>
      <c r="H209" s="1000"/>
      <c r="I209" s="1000"/>
      <c r="J209" s="1000"/>
      <c r="K209" s="1000"/>
      <c r="L209" s="1000"/>
      <c r="M209" s="1000"/>
      <c r="N209" s="1000"/>
      <c r="O209" s="1000"/>
      <c r="P209" s="1000"/>
      <c r="Q209" s="1000"/>
      <c r="R209" s="1000"/>
      <c r="S209" s="1000"/>
      <c r="T209" s="1000"/>
      <c r="U209" s="1000"/>
      <c r="V209" s="1000"/>
      <c r="W209" s="1000"/>
      <c r="X209" s="1000"/>
      <c r="Y209" s="1000"/>
      <c r="Z209" s="1000"/>
      <c r="AA209" s="1000"/>
      <c r="AB209" s="1000"/>
      <c r="AC209" s="1000"/>
      <c r="AD209" s="1000"/>
      <c r="AE209" s="1000"/>
      <c r="AF209" s="1000"/>
      <c r="AG209" s="1000"/>
      <c r="AH209" s="1000"/>
    </row>
    <row r="210" spans="1:34" ht="15.75">
      <c r="A210" s="902" t="s">
        <v>1682</v>
      </c>
      <c r="L210" s="1000"/>
      <c r="M210" s="1000"/>
      <c r="N210" s="1000"/>
      <c r="O210" s="1000"/>
      <c r="P210" s="1000"/>
      <c r="Q210" s="1000"/>
      <c r="R210" s="1000"/>
      <c r="S210" s="1000"/>
      <c r="T210" s="1000"/>
      <c r="U210" s="1000"/>
      <c r="V210" s="1000"/>
      <c r="W210" s="1000"/>
      <c r="X210" s="1000"/>
      <c r="Y210" s="1000"/>
      <c r="Z210" s="1000"/>
      <c r="AA210" s="1000"/>
      <c r="AB210" s="1000"/>
      <c r="AC210" s="1000"/>
      <c r="AD210" s="1000"/>
      <c r="AE210" s="1000"/>
      <c r="AF210" s="1000"/>
      <c r="AG210" s="1000"/>
      <c r="AH210" s="1000"/>
    </row>
    <row r="211" spans="1:34" ht="12.75" customHeight="1">
      <c r="A211" s="1130" t="s">
        <v>129</v>
      </c>
      <c r="B211" s="1133" t="s">
        <v>1610</v>
      </c>
      <c r="C211" s="955" t="s">
        <v>1618</v>
      </c>
      <c r="D211" s="1121" t="s">
        <v>1619</v>
      </c>
      <c r="E211" s="1122"/>
      <c r="F211" s="1122"/>
      <c r="G211" s="1122"/>
      <c r="H211" s="1122"/>
      <c r="I211" s="1122"/>
      <c r="J211" s="1122"/>
      <c r="K211" s="1122"/>
      <c r="L211" s="1122"/>
      <c r="M211" s="1122"/>
      <c r="N211" s="1122"/>
      <c r="O211" s="1122"/>
      <c r="P211" s="1122"/>
      <c r="Q211" s="1122"/>
      <c r="R211" s="1122"/>
      <c r="S211" s="1122"/>
      <c r="T211" s="1122"/>
      <c r="U211" s="1122"/>
      <c r="V211" s="1122"/>
      <c r="W211" s="1122"/>
      <c r="X211" s="1122"/>
      <c r="Y211" s="1122"/>
      <c r="Z211" s="1122"/>
      <c r="AA211" s="1122"/>
      <c r="AB211" s="1122"/>
      <c r="AC211" s="1122"/>
      <c r="AD211" s="1122"/>
      <c r="AE211" s="1122"/>
      <c r="AF211" s="1122"/>
      <c r="AG211" s="1122"/>
      <c r="AH211" s="1123"/>
    </row>
    <row r="212" spans="1:34">
      <c r="A212" s="1131"/>
      <c r="B212" s="1134"/>
      <c r="C212" s="1141">
        <v>42795</v>
      </c>
      <c r="D212" s="894" t="s">
        <v>1614</v>
      </c>
      <c r="E212" s="894" t="s">
        <v>1615</v>
      </c>
      <c r="F212" s="954" t="s">
        <v>1616</v>
      </c>
      <c r="G212" s="954" t="s">
        <v>1617</v>
      </c>
      <c r="H212" s="894" t="s">
        <v>1611</v>
      </c>
      <c r="I212" s="894" t="s">
        <v>1612</v>
      </c>
      <c r="J212" s="894" t="s">
        <v>1613</v>
      </c>
      <c r="K212" s="894" t="s">
        <v>1614</v>
      </c>
      <c r="L212" s="894" t="s">
        <v>1615</v>
      </c>
      <c r="M212" s="954" t="s">
        <v>1616</v>
      </c>
      <c r="N212" s="954" t="s">
        <v>1617</v>
      </c>
      <c r="O212" s="894" t="s">
        <v>1611</v>
      </c>
      <c r="P212" s="894" t="s">
        <v>1612</v>
      </c>
      <c r="Q212" s="894" t="s">
        <v>1613</v>
      </c>
      <c r="R212" s="894" t="s">
        <v>1614</v>
      </c>
      <c r="S212" s="894" t="s">
        <v>1615</v>
      </c>
      <c r="T212" s="954" t="s">
        <v>1616</v>
      </c>
      <c r="U212" s="954" t="s">
        <v>1617</v>
      </c>
      <c r="V212" s="894" t="s">
        <v>1611</v>
      </c>
      <c r="W212" s="894" t="s">
        <v>1612</v>
      </c>
      <c r="X212" s="894" t="s">
        <v>1613</v>
      </c>
      <c r="Y212" s="894" t="s">
        <v>1614</v>
      </c>
      <c r="Z212" s="894" t="s">
        <v>1615</v>
      </c>
      <c r="AA212" s="954" t="s">
        <v>1616</v>
      </c>
      <c r="AB212" s="954" t="s">
        <v>1617</v>
      </c>
      <c r="AC212" s="954" t="s">
        <v>1611</v>
      </c>
      <c r="AD212" s="894" t="s">
        <v>1612</v>
      </c>
      <c r="AE212" s="894" t="s">
        <v>1613</v>
      </c>
      <c r="AF212" s="894" t="s">
        <v>1614</v>
      </c>
      <c r="AG212" s="894" t="s">
        <v>1615</v>
      </c>
      <c r="AH212" s="954" t="s">
        <v>1616</v>
      </c>
    </row>
    <row r="213" spans="1:34">
      <c r="A213" s="1132"/>
      <c r="B213" s="1135"/>
      <c r="C213" s="1142"/>
      <c r="D213" s="895">
        <v>1</v>
      </c>
      <c r="E213" s="894">
        <v>2</v>
      </c>
      <c r="F213" s="954">
        <v>3</v>
      </c>
      <c r="G213" s="954">
        <v>4</v>
      </c>
      <c r="H213" s="894">
        <v>5</v>
      </c>
      <c r="I213" s="894">
        <v>6</v>
      </c>
      <c r="J213" s="894">
        <v>7</v>
      </c>
      <c r="K213" s="894">
        <v>8</v>
      </c>
      <c r="L213" s="894">
        <v>9</v>
      </c>
      <c r="M213" s="954">
        <v>10</v>
      </c>
      <c r="N213" s="954">
        <v>11</v>
      </c>
      <c r="O213" s="894">
        <v>12</v>
      </c>
      <c r="P213" s="894">
        <v>13</v>
      </c>
      <c r="Q213" s="894">
        <v>14</v>
      </c>
      <c r="R213" s="894">
        <v>15</v>
      </c>
      <c r="S213" s="894">
        <v>16</v>
      </c>
      <c r="T213" s="954">
        <v>17</v>
      </c>
      <c r="U213" s="954">
        <v>18</v>
      </c>
      <c r="V213" s="894">
        <v>19</v>
      </c>
      <c r="W213" s="894">
        <v>20</v>
      </c>
      <c r="X213" s="894">
        <v>21</v>
      </c>
      <c r="Y213" s="894">
        <v>22</v>
      </c>
      <c r="Z213" s="894">
        <v>23</v>
      </c>
      <c r="AA213" s="954">
        <v>24</v>
      </c>
      <c r="AB213" s="954">
        <v>25</v>
      </c>
      <c r="AC213" s="1009">
        <v>26</v>
      </c>
      <c r="AD213" s="894">
        <v>27</v>
      </c>
      <c r="AE213" s="894">
        <v>28</v>
      </c>
      <c r="AF213" s="894">
        <v>29</v>
      </c>
      <c r="AG213" s="894">
        <v>30</v>
      </c>
      <c r="AH213" s="954">
        <v>31</v>
      </c>
    </row>
    <row r="214" spans="1:34">
      <c r="A214" s="1114">
        <v>25</v>
      </c>
      <c r="B214" s="908" t="s">
        <v>1609</v>
      </c>
      <c r="C214" s="1127">
        <v>42795</v>
      </c>
      <c r="D214" s="911" t="s">
        <v>1621</v>
      </c>
      <c r="E214" s="913"/>
      <c r="F214" s="900"/>
      <c r="G214" s="913"/>
      <c r="H214" s="900"/>
      <c r="I214" s="900"/>
      <c r="J214" s="900"/>
      <c r="K214" s="900"/>
      <c r="L214" s="900"/>
      <c r="M214" s="900"/>
      <c r="N214" s="900"/>
      <c r="O214" s="900"/>
      <c r="P214" s="900"/>
      <c r="Q214" s="900"/>
      <c r="R214" s="900"/>
      <c r="S214" s="900"/>
      <c r="T214" s="900"/>
      <c r="U214" s="900"/>
      <c r="V214" s="900"/>
      <c r="W214" s="900"/>
      <c r="X214" s="900"/>
      <c r="Y214" s="900"/>
      <c r="Z214" s="900"/>
      <c r="AA214" s="900"/>
      <c r="AB214" s="900"/>
      <c r="AC214" s="900"/>
      <c r="AD214" s="900"/>
      <c r="AE214" s="900"/>
      <c r="AF214" s="900"/>
      <c r="AG214" s="900"/>
      <c r="AH214" s="900"/>
    </row>
    <row r="215" spans="1:34">
      <c r="A215" s="1115"/>
      <c r="B215" s="908" t="s">
        <v>1622</v>
      </c>
      <c r="C215" s="1128"/>
      <c r="D215" s="912"/>
      <c r="E215" s="911" t="s">
        <v>1621</v>
      </c>
      <c r="F215" s="913"/>
      <c r="G215" s="913"/>
      <c r="H215" s="900"/>
      <c r="I215" s="913"/>
      <c r="J215" s="900"/>
      <c r="K215" s="900"/>
      <c r="L215" s="900"/>
      <c r="M215" s="900"/>
      <c r="N215" s="900"/>
      <c r="O215" s="900"/>
      <c r="P215" s="900"/>
      <c r="Q215" s="900"/>
      <c r="R215" s="900"/>
      <c r="S215" s="900"/>
      <c r="T215" s="900"/>
      <c r="U215" s="900"/>
      <c r="V215" s="900"/>
      <c r="W215" s="900"/>
      <c r="X215" s="900"/>
      <c r="Y215" s="900"/>
      <c r="Z215" s="900"/>
      <c r="AA215" s="900"/>
      <c r="AB215" s="900"/>
      <c r="AC215" s="900"/>
      <c r="AD215" s="900"/>
      <c r="AE215" s="900"/>
      <c r="AF215" s="900"/>
      <c r="AG215" s="900"/>
      <c r="AH215" s="900"/>
    </row>
    <row r="216" spans="1:34">
      <c r="A216" s="1115"/>
      <c r="B216" s="908" t="s">
        <v>1623</v>
      </c>
      <c r="C216" s="1128"/>
      <c r="D216" s="912"/>
      <c r="E216" s="913"/>
      <c r="F216" s="913"/>
      <c r="G216" s="913"/>
      <c r="H216" s="911" t="s">
        <v>1621</v>
      </c>
      <c r="I216" s="913"/>
      <c r="J216" s="913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900"/>
      <c r="AF216" s="900"/>
      <c r="AG216" s="900"/>
      <c r="AH216" s="900"/>
    </row>
    <row r="217" spans="1:34">
      <c r="A217" s="1115"/>
      <c r="B217" s="908" t="s">
        <v>1624</v>
      </c>
      <c r="C217" s="1128"/>
      <c r="D217" s="913"/>
      <c r="E217" s="900"/>
      <c r="F217" s="913"/>
      <c r="G217" s="913"/>
      <c r="H217" s="913"/>
      <c r="I217" s="911" t="s">
        <v>1621</v>
      </c>
      <c r="J217" s="913"/>
      <c r="K217" s="900"/>
      <c r="L217" s="913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900"/>
      <c r="AF217" s="900"/>
      <c r="AG217" s="900"/>
      <c r="AH217" s="900"/>
    </row>
    <row r="218" spans="1:34">
      <c r="A218" s="1115"/>
      <c r="B218" s="908" t="s">
        <v>1625</v>
      </c>
      <c r="C218" s="1128"/>
      <c r="D218" s="913"/>
      <c r="E218" s="900"/>
      <c r="F218" s="912"/>
      <c r="G218" s="913"/>
      <c r="H218" s="913"/>
      <c r="I218" s="913"/>
      <c r="J218" s="911" t="s">
        <v>1621</v>
      </c>
      <c r="K218" s="900"/>
      <c r="L218" s="913"/>
      <c r="M218" s="900"/>
      <c r="N218" s="900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4">
      <c r="A219" s="1115"/>
      <c r="B219" s="908" t="s">
        <v>1626</v>
      </c>
      <c r="C219" s="1128"/>
      <c r="D219" s="913"/>
      <c r="E219" s="900"/>
      <c r="F219" s="900"/>
      <c r="G219" s="913"/>
      <c r="H219" s="913"/>
      <c r="I219" s="912"/>
      <c r="J219" s="913"/>
      <c r="K219" s="911" t="s">
        <v>1621</v>
      </c>
      <c r="L219" s="913"/>
      <c r="M219" s="913"/>
      <c r="N219" s="913"/>
      <c r="O219" s="900"/>
      <c r="P219" s="913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15"/>
      <c r="B220" s="908" t="s">
        <v>1627</v>
      </c>
      <c r="C220" s="1128"/>
      <c r="D220" s="912"/>
      <c r="E220" s="912"/>
      <c r="F220" s="912"/>
      <c r="G220" s="912"/>
      <c r="H220" s="912"/>
      <c r="I220" s="913"/>
      <c r="J220" s="913"/>
      <c r="K220" s="913"/>
      <c r="L220" s="911" t="s">
        <v>1621</v>
      </c>
      <c r="M220" s="913"/>
      <c r="N220" s="913"/>
      <c r="O220" s="912"/>
      <c r="P220" s="913"/>
      <c r="Q220" s="913"/>
      <c r="R220" s="913"/>
      <c r="S220" s="912"/>
      <c r="T220" s="912"/>
      <c r="U220" s="912"/>
      <c r="V220" s="912"/>
      <c r="W220" s="912"/>
      <c r="X220" s="912"/>
      <c r="Y220" s="912"/>
      <c r="Z220" s="912"/>
      <c r="AA220" s="912"/>
      <c r="AB220" s="912"/>
      <c r="AC220" s="912"/>
      <c r="AD220" s="912"/>
      <c r="AE220" s="912"/>
      <c r="AF220" s="912"/>
      <c r="AG220" s="912"/>
      <c r="AH220" s="912"/>
    </row>
    <row r="221" spans="1:34">
      <c r="A221" s="1115"/>
      <c r="B221" s="908" t="s">
        <v>1628</v>
      </c>
      <c r="C221" s="1128"/>
      <c r="D221" s="900"/>
      <c r="E221" s="900"/>
      <c r="F221" s="900"/>
      <c r="G221" s="900"/>
      <c r="H221" s="900"/>
      <c r="I221" s="913"/>
      <c r="J221" s="912"/>
      <c r="K221" s="913"/>
      <c r="L221" s="913"/>
      <c r="M221" s="913"/>
      <c r="N221" s="913"/>
      <c r="O221" s="911" t="s">
        <v>1621</v>
      </c>
      <c r="P221" s="913"/>
      <c r="Q221" s="913"/>
      <c r="R221" s="913"/>
      <c r="S221" s="900"/>
      <c r="T221" s="900"/>
      <c r="U221" s="900"/>
      <c r="V221" s="900"/>
      <c r="W221" s="900"/>
      <c r="X221" s="900"/>
      <c r="Y221" s="900"/>
      <c r="Z221" s="900"/>
      <c r="AA221" s="900"/>
      <c r="AB221" s="900"/>
      <c r="AC221" s="900"/>
      <c r="AD221" s="900"/>
      <c r="AE221" s="900"/>
      <c r="AF221" s="900"/>
      <c r="AG221" s="900"/>
      <c r="AH221" s="900"/>
    </row>
    <row r="222" spans="1:34">
      <c r="A222" s="1115"/>
      <c r="B222" s="908" t="s">
        <v>1629</v>
      </c>
      <c r="C222" s="1128"/>
      <c r="D222" s="912"/>
      <c r="E222" s="912"/>
      <c r="F222" s="912"/>
      <c r="G222" s="912"/>
      <c r="H222" s="912"/>
      <c r="I222" s="912"/>
      <c r="J222" s="912"/>
      <c r="K222" s="913"/>
      <c r="L222" s="913"/>
      <c r="M222" s="912"/>
      <c r="N222" s="913"/>
      <c r="O222" s="913"/>
      <c r="P222" s="911" t="s">
        <v>1621</v>
      </c>
      <c r="Q222" s="913"/>
      <c r="R222" s="913"/>
      <c r="S222" s="900"/>
      <c r="T222" s="900"/>
      <c r="U222" s="900"/>
      <c r="V222" s="900"/>
      <c r="W222" s="912"/>
      <c r="X222" s="912"/>
      <c r="Y222" s="912"/>
      <c r="Z222" s="912"/>
      <c r="AA222" s="912"/>
      <c r="AB222" s="912"/>
      <c r="AC222" s="912"/>
      <c r="AD222" s="912"/>
      <c r="AE222" s="912"/>
      <c r="AF222" s="912"/>
      <c r="AG222" s="912"/>
      <c r="AH222" s="912"/>
    </row>
    <row r="223" spans="1:34">
      <c r="A223" s="1115"/>
      <c r="B223" s="908" t="s">
        <v>1630</v>
      </c>
      <c r="C223" s="1128"/>
      <c r="D223" s="912"/>
      <c r="E223" s="912"/>
      <c r="F223" s="912"/>
      <c r="G223" s="912"/>
      <c r="H223" s="912"/>
      <c r="I223" s="912"/>
      <c r="J223" s="912"/>
      <c r="K223" s="913"/>
      <c r="L223" s="900"/>
      <c r="M223" s="913"/>
      <c r="N223" s="900"/>
      <c r="O223" s="913"/>
      <c r="P223" s="913"/>
      <c r="Q223" s="911" t="s">
        <v>1621</v>
      </c>
      <c r="R223" s="913"/>
      <c r="S223" s="900"/>
      <c r="T223" s="900"/>
      <c r="U223" s="913"/>
      <c r="V223" s="900"/>
      <c r="W223" s="912"/>
      <c r="X223" s="912"/>
      <c r="Y223" s="900"/>
      <c r="Z223" s="912"/>
      <c r="AA223" s="912"/>
      <c r="AB223" s="912"/>
      <c r="AC223" s="912"/>
      <c r="AD223" s="912"/>
      <c r="AE223" s="912"/>
      <c r="AF223" s="912"/>
      <c r="AG223" s="912"/>
      <c r="AH223" s="912"/>
    </row>
    <row r="224" spans="1:34">
      <c r="A224" s="1115"/>
      <c r="B224" s="908" t="s">
        <v>1631</v>
      </c>
      <c r="C224" s="1128"/>
      <c r="D224" s="912"/>
      <c r="E224" s="912"/>
      <c r="F224" s="912"/>
      <c r="G224" s="912"/>
      <c r="H224" s="912"/>
      <c r="I224" s="912"/>
      <c r="J224" s="912"/>
      <c r="K224" s="912"/>
      <c r="L224" s="912"/>
      <c r="M224" s="900"/>
      <c r="N224" s="913"/>
      <c r="O224" s="900"/>
      <c r="P224" s="912"/>
      <c r="Q224" s="912"/>
      <c r="R224" s="911" t="s">
        <v>1621</v>
      </c>
      <c r="S224" s="913"/>
      <c r="T224" s="913"/>
      <c r="U224" s="913"/>
      <c r="V224" s="900"/>
      <c r="W224" s="912"/>
      <c r="X224" s="912"/>
      <c r="Y224" s="913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15"/>
      <c r="B225" s="908" t="s">
        <v>1632</v>
      </c>
      <c r="C225" s="1128"/>
      <c r="D225" s="900"/>
      <c r="E225" s="900"/>
      <c r="F225" s="900"/>
      <c r="G225" s="900"/>
      <c r="H225" s="900"/>
      <c r="I225" s="900"/>
      <c r="J225" s="900"/>
      <c r="K225" s="900"/>
      <c r="L225" s="900"/>
      <c r="M225" s="912"/>
      <c r="N225" s="912"/>
      <c r="O225" s="912"/>
      <c r="P225" s="913"/>
      <c r="Q225" s="912"/>
      <c r="R225" s="913"/>
      <c r="S225" s="911" t="s">
        <v>1621</v>
      </c>
      <c r="T225" s="913"/>
      <c r="U225" s="913"/>
      <c r="V225" s="900"/>
      <c r="W225" s="912"/>
      <c r="X225" s="912"/>
      <c r="Y225" s="913"/>
      <c r="Z225" s="900"/>
      <c r="AA225" s="900"/>
      <c r="AB225" s="900"/>
      <c r="AC225" s="900"/>
      <c r="AD225" s="900"/>
      <c r="AE225" s="900"/>
      <c r="AF225" s="900"/>
      <c r="AG225" s="900"/>
      <c r="AH225" s="900"/>
    </row>
    <row r="226" spans="1:34">
      <c r="A226" s="1115"/>
      <c r="B226" s="908" t="s">
        <v>1633</v>
      </c>
      <c r="C226" s="1128"/>
      <c r="D226" s="900"/>
      <c r="E226" s="900"/>
      <c r="F226" s="900"/>
      <c r="G226" s="900"/>
      <c r="H226" s="900"/>
      <c r="I226" s="900"/>
      <c r="J226" s="900"/>
      <c r="K226" s="900"/>
      <c r="L226" s="900"/>
      <c r="M226" s="912"/>
      <c r="N226" s="912"/>
      <c r="O226" s="912"/>
      <c r="P226" s="913"/>
      <c r="Q226" s="913"/>
      <c r="R226" s="913"/>
      <c r="S226" s="913"/>
      <c r="T226" s="913"/>
      <c r="U226" s="913"/>
      <c r="V226" s="911" t="s">
        <v>1621</v>
      </c>
      <c r="W226" s="912"/>
      <c r="X226" s="912"/>
      <c r="Y226" s="913"/>
      <c r="Z226" s="900"/>
      <c r="AA226" s="900"/>
      <c r="AB226" s="900"/>
      <c r="AC226" s="900"/>
      <c r="AD226" s="900"/>
      <c r="AE226" s="913"/>
      <c r="AF226" s="900"/>
      <c r="AG226" s="900"/>
      <c r="AH226" s="900"/>
    </row>
    <row r="227" spans="1:34">
      <c r="A227" s="1115"/>
      <c r="B227" s="908" t="s">
        <v>1644</v>
      </c>
      <c r="C227" s="1128"/>
      <c r="D227" s="900"/>
      <c r="E227" s="900"/>
      <c r="F227" s="900"/>
      <c r="G227" s="900"/>
      <c r="H227" s="900"/>
      <c r="I227" s="900"/>
      <c r="J227" s="900"/>
      <c r="K227" s="900"/>
      <c r="L227" s="900"/>
      <c r="M227" s="912"/>
      <c r="N227" s="912"/>
      <c r="O227" s="912"/>
      <c r="P227" s="913"/>
      <c r="Q227" s="913"/>
      <c r="R227" s="913"/>
      <c r="S227" s="913"/>
      <c r="T227" s="913"/>
      <c r="U227" s="913"/>
      <c r="V227" s="900"/>
      <c r="W227" s="911" t="s">
        <v>1621</v>
      </c>
      <c r="X227" s="913"/>
      <c r="Y227" s="900"/>
      <c r="Z227" s="900"/>
      <c r="AA227" s="900"/>
      <c r="AB227" s="900"/>
      <c r="AC227" s="900"/>
      <c r="AD227" s="900"/>
      <c r="AE227" s="913"/>
      <c r="AF227" s="900"/>
      <c r="AG227" s="900"/>
      <c r="AH227" s="900"/>
    </row>
    <row r="228" spans="1:34">
      <c r="A228" s="1115"/>
      <c r="B228" s="908" t="s">
        <v>1645</v>
      </c>
      <c r="C228" s="1128"/>
      <c r="D228" s="900"/>
      <c r="E228" s="900"/>
      <c r="F228" s="900"/>
      <c r="G228" s="900"/>
      <c r="H228" s="900"/>
      <c r="I228" s="900"/>
      <c r="J228" s="900"/>
      <c r="K228" s="900"/>
      <c r="L228" s="900"/>
      <c r="M228" s="912"/>
      <c r="N228" s="912"/>
      <c r="O228" s="912"/>
      <c r="P228" s="913"/>
      <c r="Q228" s="913"/>
      <c r="R228" s="913"/>
      <c r="S228" s="913"/>
      <c r="T228" s="913"/>
      <c r="U228" s="913"/>
      <c r="V228" s="900"/>
      <c r="W228" s="912"/>
      <c r="X228" s="911" t="s">
        <v>1621</v>
      </c>
      <c r="Y228" s="913"/>
      <c r="Z228" s="900"/>
      <c r="AA228" s="900"/>
      <c r="AB228" s="900"/>
      <c r="AC228" s="900"/>
      <c r="AD228" s="900"/>
      <c r="AE228" s="913"/>
      <c r="AF228" s="900"/>
      <c r="AG228" s="900"/>
      <c r="AH228" s="900"/>
    </row>
    <row r="229" spans="1:34">
      <c r="A229" s="1115"/>
      <c r="B229" s="908" t="s">
        <v>1646</v>
      </c>
      <c r="C229" s="1128"/>
      <c r="D229" s="912"/>
      <c r="E229" s="912"/>
      <c r="F229" s="912"/>
      <c r="G229" s="912"/>
      <c r="H229" s="912"/>
      <c r="I229" s="912"/>
      <c r="J229" s="912"/>
      <c r="K229" s="912"/>
      <c r="L229" s="912"/>
      <c r="M229" s="912"/>
      <c r="N229" s="912"/>
      <c r="O229" s="912"/>
      <c r="P229" s="913"/>
      <c r="Q229" s="912"/>
      <c r="R229" s="913"/>
      <c r="S229" s="913"/>
      <c r="T229" s="913"/>
      <c r="U229" s="913"/>
      <c r="V229" s="913"/>
      <c r="W229" s="912"/>
      <c r="X229" s="913"/>
      <c r="Y229" s="911" t="s">
        <v>1621</v>
      </c>
      <c r="Z229" s="912"/>
      <c r="AA229" s="912"/>
      <c r="AB229" s="912"/>
      <c r="AC229" s="912"/>
      <c r="AD229" s="900"/>
      <c r="AE229" s="913"/>
      <c r="AF229" s="900"/>
      <c r="AG229" s="912"/>
      <c r="AH229" s="912"/>
    </row>
    <row r="230" spans="1:34">
      <c r="A230" s="1115"/>
      <c r="B230" s="994" t="s">
        <v>1647</v>
      </c>
      <c r="C230" s="1128"/>
      <c r="D230" s="912"/>
      <c r="E230" s="912"/>
      <c r="F230" s="912"/>
      <c r="G230" s="912"/>
      <c r="H230" s="912"/>
      <c r="I230" s="912"/>
      <c r="J230" s="912"/>
      <c r="K230" s="912"/>
      <c r="L230" s="912"/>
      <c r="M230" s="912"/>
      <c r="N230" s="912"/>
      <c r="O230" s="912"/>
      <c r="P230" s="913"/>
      <c r="Q230" s="912"/>
      <c r="R230" s="913"/>
      <c r="S230" s="913"/>
      <c r="T230" s="913"/>
      <c r="U230" s="913"/>
      <c r="V230" s="913"/>
      <c r="W230" s="912"/>
      <c r="X230" s="913"/>
      <c r="Y230" s="912"/>
      <c r="Z230" s="911" t="s">
        <v>1621</v>
      </c>
      <c r="AA230" s="913"/>
      <c r="AB230" s="912"/>
      <c r="AC230" s="912"/>
      <c r="AD230" s="900"/>
      <c r="AE230" s="913"/>
      <c r="AF230" s="900"/>
      <c r="AG230" s="912"/>
      <c r="AH230" s="912"/>
    </row>
    <row r="231" spans="1:34">
      <c r="A231" s="1116"/>
      <c r="B231" s="994" t="s">
        <v>1668</v>
      </c>
      <c r="C231" s="1129"/>
      <c r="D231" s="912"/>
      <c r="E231" s="912"/>
      <c r="F231" s="912"/>
      <c r="G231" s="912"/>
      <c r="H231" s="912"/>
      <c r="I231" s="912"/>
      <c r="J231" s="912"/>
      <c r="K231" s="912"/>
      <c r="L231" s="912"/>
      <c r="M231" s="912"/>
      <c r="N231" s="912"/>
      <c r="O231" s="912"/>
      <c r="P231" s="913"/>
      <c r="Q231" s="912"/>
      <c r="R231" s="913"/>
      <c r="S231" s="913"/>
      <c r="T231" s="913"/>
      <c r="U231" s="913"/>
      <c r="V231" s="913"/>
      <c r="W231" s="913"/>
      <c r="X231" s="912"/>
      <c r="Y231" s="912"/>
      <c r="Z231" s="913"/>
      <c r="AA231" s="911" t="s">
        <v>1621</v>
      </c>
      <c r="AB231" s="912"/>
      <c r="AC231" s="912"/>
      <c r="AD231" s="912"/>
      <c r="AE231" s="913"/>
      <c r="AF231" s="912"/>
      <c r="AG231" s="912"/>
      <c r="AH231" s="912"/>
    </row>
    <row r="232" spans="1:34">
      <c r="A232" s="1143"/>
      <c r="B232" s="1145"/>
      <c r="C232" s="1141">
        <v>42826</v>
      </c>
      <c r="D232" s="954" t="s">
        <v>1617</v>
      </c>
      <c r="E232" s="894" t="s">
        <v>1611</v>
      </c>
      <c r="F232" s="894" t="s">
        <v>1612</v>
      </c>
      <c r="G232" s="894" t="s">
        <v>1613</v>
      </c>
      <c r="H232" s="894" t="s">
        <v>1614</v>
      </c>
      <c r="I232" s="894" t="s">
        <v>1615</v>
      </c>
      <c r="J232" s="954" t="s">
        <v>1616</v>
      </c>
      <c r="K232" s="954" t="s">
        <v>1617</v>
      </c>
      <c r="L232" s="894" t="s">
        <v>1611</v>
      </c>
      <c r="M232" s="894" t="s">
        <v>1612</v>
      </c>
      <c r="N232" s="894" t="s">
        <v>1613</v>
      </c>
      <c r="O232" s="894" t="s">
        <v>1614</v>
      </c>
      <c r="P232" s="894" t="s">
        <v>1615</v>
      </c>
      <c r="Q232" s="954" t="s">
        <v>1616</v>
      </c>
      <c r="R232" s="954" t="s">
        <v>1617</v>
      </c>
      <c r="S232" s="894" t="s">
        <v>1611</v>
      </c>
      <c r="T232" s="894" t="s">
        <v>1612</v>
      </c>
      <c r="U232" s="894" t="s">
        <v>1613</v>
      </c>
      <c r="V232" s="894" t="s">
        <v>1614</v>
      </c>
      <c r="W232" s="894" t="s">
        <v>1615</v>
      </c>
      <c r="X232" s="954" t="s">
        <v>1616</v>
      </c>
      <c r="Y232" s="954" t="s">
        <v>1617</v>
      </c>
      <c r="Z232" s="894" t="s">
        <v>1611</v>
      </c>
      <c r="AA232" s="894" t="s">
        <v>1612</v>
      </c>
      <c r="AB232" s="894" t="s">
        <v>1613</v>
      </c>
      <c r="AC232" s="894" t="s">
        <v>1614</v>
      </c>
      <c r="AD232" s="894" t="s">
        <v>1615</v>
      </c>
      <c r="AE232" s="954" t="s">
        <v>1616</v>
      </c>
      <c r="AF232" s="954" t="s">
        <v>1617</v>
      </c>
      <c r="AG232" s="894" t="s">
        <v>1611</v>
      </c>
      <c r="AH232" s="595"/>
    </row>
    <row r="233" spans="1:34">
      <c r="A233" s="1144"/>
      <c r="B233" s="1146"/>
      <c r="C233" s="1146"/>
      <c r="D233" s="968">
        <v>1</v>
      </c>
      <c r="E233" s="894">
        <v>2</v>
      </c>
      <c r="F233" s="894">
        <v>3</v>
      </c>
      <c r="G233" s="894">
        <v>4</v>
      </c>
      <c r="H233" s="894">
        <v>5</v>
      </c>
      <c r="I233" s="894">
        <v>6</v>
      </c>
      <c r="J233" s="954">
        <v>7</v>
      </c>
      <c r="K233" s="954">
        <v>8</v>
      </c>
      <c r="L233" s="894">
        <v>9</v>
      </c>
      <c r="M233" s="894">
        <v>10</v>
      </c>
      <c r="N233" s="894">
        <v>11</v>
      </c>
      <c r="O233" s="894">
        <v>12</v>
      </c>
      <c r="P233" s="894">
        <v>13</v>
      </c>
      <c r="Q233" s="1009">
        <v>14</v>
      </c>
      <c r="R233" s="954">
        <v>15</v>
      </c>
      <c r="S233" s="894">
        <v>16</v>
      </c>
      <c r="T233" s="894">
        <v>17</v>
      </c>
      <c r="U233" s="894">
        <v>18</v>
      </c>
      <c r="V233" s="894">
        <v>19</v>
      </c>
      <c r="W233" s="894">
        <v>20</v>
      </c>
      <c r="X233" s="954">
        <v>21</v>
      </c>
      <c r="Y233" s="954">
        <v>22</v>
      </c>
      <c r="Z233" s="894">
        <v>23</v>
      </c>
      <c r="AA233" s="894">
        <v>24</v>
      </c>
      <c r="AB233" s="894">
        <v>25</v>
      </c>
      <c r="AC233" s="894">
        <v>26</v>
      </c>
      <c r="AD233" s="894">
        <v>27</v>
      </c>
      <c r="AE233" s="954">
        <v>28</v>
      </c>
      <c r="AF233" s="954">
        <v>29</v>
      </c>
      <c r="AG233" s="894">
        <v>30</v>
      </c>
      <c r="AH233" s="595"/>
    </row>
    <row r="234" spans="1:34">
      <c r="A234" s="1143">
        <v>26</v>
      </c>
      <c r="B234" s="908" t="s">
        <v>1609</v>
      </c>
      <c r="C234" s="1127">
        <v>42826</v>
      </c>
      <c r="D234" s="913"/>
      <c r="E234" s="911" t="s">
        <v>1621</v>
      </c>
      <c r="F234" s="900"/>
      <c r="G234" s="900"/>
      <c r="H234" s="900"/>
      <c r="I234" s="900"/>
      <c r="J234" s="912"/>
      <c r="K234" s="912"/>
      <c r="L234" s="912"/>
      <c r="M234" s="912"/>
      <c r="N234" s="912"/>
      <c r="O234" s="912"/>
      <c r="P234" s="912"/>
      <c r="Q234" s="912"/>
      <c r="R234" s="912"/>
      <c r="S234" s="912"/>
      <c r="T234" s="913"/>
      <c r="U234" s="912"/>
      <c r="V234" s="900"/>
      <c r="W234" s="912"/>
      <c r="X234" s="912"/>
      <c r="Y234" s="912"/>
      <c r="Z234" s="912"/>
      <c r="AA234" s="912"/>
      <c r="AB234" s="912"/>
      <c r="AC234" s="912"/>
      <c r="AD234" s="912"/>
      <c r="AE234" s="912"/>
      <c r="AF234" s="912"/>
      <c r="AG234" s="912"/>
      <c r="AH234" s="912"/>
    </row>
    <row r="235" spans="1:34">
      <c r="A235" s="1147"/>
      <c r="B235" s="908" t="s">
        <v>1622</v>
      </c>
      <c r="C235" s="1128"/>
      <c r="D235" s="913"/>
      <c r="E235" s="913"/>
      <c r="F235" s="911" t="s">
        <v>1621</v>
      </c>
      <c r="G235" s="913"/>
      <c r="H235" s="900"/>
      <c r="I235" s="900"/>
      <c r="J235" s="912"/>
      <c r="K235" s="900"/>
      <c r="L235" s="912"/>
      <c r="M235" s="912"/>
      <c r="N235" s="913"/>
      <c r="O235" s="912"/>
      <c r="P235" s="912"/>
      <c r="Q235" s="912"/>
      <c r="R235" s="912"/>
      <c r="S235" s="912"/>
      <c r="T235" s="913"/>
      <c r="U235" s="912"/>
      <c r="V235" s="900"/>
      <c r="W235" s="912"/>
      <c r="X235" s="912"/>
      <c r="Y235" s="912"/>
      <c r="Z235" s="912"/>
      <c r="AA235" s="912"/>
      <c r="AB235" s="912"/>
      <c r="AC235" s="912"/>
      <c r="AD235" s="912"/>
      <c r="AE235" s="912"/>
      <c r="AF235" s="912"/>
      <c r="AG235" s="912"/>
      <c r="AH235" s="912"/>
    </row>
    <row r="236" spans="1:34">
      <c r="A236" s="1147"/>
      <c r="B236" s="908" t="s">
        <v>1623</v>
      </c>
      <c r="C236" s="1128"/>
      <c r="D236" s="912"/>
      <c r="E236" s="912"/>
      <c r="F236" s="913"/>
      <c r="G236" s="911" t="s">
        <v>1621</v>
      </c>
      <c r="H236" s="913"/>
      <c r="I236" s="913"/>
      <c r="J236" s="913"/>
      <c r="K236" s="900"/>
      <c r="L236" s="900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912"/>
      <c r="AF236" s="912"/>
      <c r="AG236" s="912"/>
      <c r="AH236" s="912"/>
    </row>
    <row r="237" spans="1:34">
      <c r="A237" s="1147"/>
      <c r="B237" s="908" t="s">
        <v>1624</v>
      </c>
      <c r="C237" s="1128"/>
      <c r="D237" s="913"/>
      <c r="E237" s="900"/>
      <c r="F237" s="912"/>
      <c r="G237" s="913"/>
      <c r="H237" s="911" t="s">
        <v>1621</v>
      </c>
      <c r="I237" s="913"/>
      <c r="J237" s="913"/>
      <c r="K237" s="900"/>
      <c r="L237" s="900"/>
      <c r="M237" s="912"/>
      <c r="N237" s="900"/>
      <c r="O237" s="912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912"/>
      <c r="AF237" s="912"/>
      <c r="AG237" s="912"/>
      <c r="AH237" s="912"/>
    </row>
    <row r="238" spans="1:34">
      <c r="A238" s="1147"/>
      <c r="B238" s="908" t="s">
        <v>1625</v>
      </c>
      <c r="C238" s="1128"/>
      <c r="D238" s="913"/>
      <c r="E238" s="900"/>
      <c r="F238" s="912"/>
      <c r="G238" s="912"/>
      <c r="H238" s="913"/>
      <c r="I238" s="913"/>
      <c r="J238" s="913"/>
      <c r="K238" s="913"/>
      <c r="L238" s="911" t="s">
        <v>1621</v>
      </c>
      <c r="M238" s="900"/>
      <c r="N238" s="900"/>
      <c r="O238" s="900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912"/>
    </row>
    <row r="239" spans="1:34">
      <c r="A239" s="1147"/>
      <c r="B239" s="908" t="s">
        <v>1626</v>
      </c>
      <c r="C239" s="1128"/>
      <c r="D239" s="912"/>
      <c r="E239" s="912"/>
      <c r="F239" s="912"/>
      <c r="G239" s="912"/>
      <c r="H239" s="913"/>
      <c r="I239" s="912"/>
      <c r="J239" s="913"/>
      <c r="K239" s="913"/>
      <c r="L239" s="913"/>
      <c r="M239" s="911" t="s">
        <v>1621</v>
      </c>
      <c r="N239" s="912"/>
      <c r="O239" s="900"/>
      <c r="P239" s="900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912"/>
    </row>
    <row r="240" spans="1:34">
      <c r="A240" s="1147"/>
      <c r="B240" s="908" t="s">
        <v>1627</v>
      </c>
      <c r="C240" s="1128"/>
      <c r="D240" s="912"/>
      <c r="E240" s="912"/>
      <c r="F240" s="912"/>
      <c r="G240" s="912"/>
      <c r="H240" s="913"/>
      <c r="I240" s="900"/>
      <c r="J240" s="912"/>
      <c r="K240" s="913"/>
      <c r="L240" s="912"/>
      <c r="M240" s="913"/>
      <c r="N240" s="911" t="s">
        <v>1621</v>
      </c>
      <c r="O240" s="913"/>
      <c r="P240" s="900"/>
      <c r="Q240" s="912"/>
      <c r="R240" s="900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912"/>
    </row>
    <row r="241" spans="1:34">
      <c r="A241" s="1147"/>
      <c r="B241" s="908" t="s">
        <v>1628</v>
      </c>
      <c r="C241" s="1128"/>
      <c r="D241" s="912"/>
      <c r="E241" s="912"/>
      <c r="F241" s="912"/>
      <c r="G241" s="912"/>
      <c r="H241" s="912"/>
      <c r="I241" s="912"/>
      <c r="J241" s="912"/>
      <c r="K241" s="913"/>
      <c r="L241" s="900"/>
      <c r="M241" s="912"/>
      <c r="N241" s="912"/>
      <c r="O241" s="911" t="s">
        <v>1621</v>
      </c>
      <c r="P241" s="913"/>
      <c r="Q241" s="913"/>
      <c r="R241" s="900"/>
      <c r="S241" s="900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912"/>
    </row>
    <row r="242" spans="1:34">
      <c r="A242" s="1147"/>
      <c r="B242" s="908" t="s">
        <v>1629</v>
      </c>
      <c r="C242" s="1128"/>
      <c r="D242" s="912"/>
      <c r="E242" s="912"/>
      <c r="F242" s="912"/>
      <c r="G242" s="912"/>
      <c r="H242" s="912"/>
      <c r="I242" s="912"/>
      <c r="J242" s="912"/>
      <c r="K242" s="913"/>
      <c r="L242" s="913"/>
      <c r="M242" s="900"/>
      <c r="N242" s="912"/>
      <c r="O242" s="913"/>
      <c r="P242" s="913"/>
      <c r="Q242" s="913"/>
      <c r="R242" s="900"/>
      <c r="S242" s="911" t="s">
        <v>1621</v>
      </c>
      <c r="T242" s="900"/>
      <c r="U242" s="900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912"/>
    </row>
    <row r="243" spans="1:34">
      <c r="A243" s="1147"/>
      <c r="B243" s="908" t="s">
        <v>1630</v>
      </c>
      <c r="C243" s="1128"/>
      <c r="D243" s="912"/>
      <c r="E243" s="912"/>
      <c r="F243" s="912"/>
      <c r="G243" s="912"/>
      <c r="H243" s="912"/>
      <c r="I243" s="912"/>
      <c r="J243" s="912"/>
      <c r="K243" s="913"/>
      <c r="L243" s="900"/>
      <c r="M243" s="912"/>
      <c r="N243" s="912"/>
      <c r="O243" s="913"/>
      <c r="P243" s="913"/>
      <c r="Q243" s="913"/>
      <c r="R243" s="913"/>
      <c r="S243" s="913"/>
      <c r="T243" s="911" t="s">
        <v>1621</v>
      </c>
      <c r="U243" s="913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912"/>
    </row>
    <row r="244" spans="1:34">
      <c r="A244" s="1147"/>
      <c r="B244" s="908" t="s">
        <v>1631</v>
      </c>
      <c r="C244" s="1128"/>
      <c r="D244" s="912"/>
      <c r="E244" s="912"/>
      <c r="F244" s="912"/>
      <c r="G244" s="912"/>
      <c r="H244" s="912"/>
      <c r="I244" s="912"/>
      <c r="J244" s="912"/>
      <c r="K244" s="912"/>
      <c r="L244" s="912"/>
      <c r="M244" s="913"/>
      <c r="N244" s="912"/>
      <c r="O244" s="912"/>
      <c r="P244" s="912"/>
      <c r="Q244" s="913"/>
      <c r="R244" s="913"/>
      <c r="S244" s="912"/>
      <c r="T244" s="913"/>
      <c r="U244" s="911" t="s">
        <v>1621</v>
      </c>
      <c r="V244" s="913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912"/>
    </row>
    <row r="245" spans="1:34">
      <c r="A245" s="1147"/>
      <c r="B245" s="908" t="s">
        <v>1632</v>
      </c>
      <c r="C245" s="1128"/>
      <c r="D245" s="912"/>
      <c r="E245" s="912"/>
      <c r="F245" s="912"/>
      <c r="G245" s="912"/>
      <c r="H245" s="912"/>
      <c r="I245" s="912"/>
      <c r="J245" s="912"/>
      <c r="K245" s="912"/>
      <c r="L245" s="912"/>
      <c r="M245" s="912"/>
      <c r="N245" s="912"/>
      <c r="O245" s="913"/>
      <c r="P245" s="900"/>
      <c r="Q245" s="912"/>
      <c r="R245" s="913"/>
      <c r="S245" s="900"/>
      <c r="T245" s="912"/>
      <c r="U245" s="913"/>
      <c r="V245" s="911" t="s">
        <v>1621</v>
      </c>
      <c r="W245" s="912"/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912"/>
    </row>
    <row r="246" spans="1:34">
      <c r="A246" s="1147"/>
      <c r="B246" s="908" t="s">
        <v>1633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3"/>
      <c r="P246" s="900"/>
      <c r="Q246" s="912"/>
      <c r="R246" s="913"/>
      <c r="S246" s="913"/>
      <c r="T246" s="913"/>
      <c r="U246" s="913"/>
      <c r="V246" s="913"/>
      <c r="W246" s="912"/>
      <c r="X246" s="912"/>
      <c r="Y246" s="912"/>
      <c r="Z246" s="911" t="s">
        <v>1621</v>
      </c>
      <c r="AA246" s="900"/>
      <c r="AB246" s="900"/>
      <c r="AC246" s="900"/>
      <c r="AD246" s="912"/>
      <c r="AE246" s="912"/>
      <c r="AF246" s="912"/>
      <c r="AG246" s="912"/>
      <c r="AH246" s="912"/>
    </row>
    <row r="247" spans="1:34">
      <c r="A247" s="1147"/>
      <c r="B247" s="908" t="s">
        <v>1644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3"/>
      <c r="P247" s="900"/>
      <c r="Q247" s="912"/>
      <c r="R247" s="913"/>
      <c r="S247" s="913"/>
      <c r="T247" s="913"/>
      <c r="U247" s="913"/>
      <c r="V247" s="913"/>
      <c r="W247" s="912"/>
      <c r="X247" s="912"/>
      <c r="Y247" s="912"/>
      <c r="Z247" s="913"/>
      <c r="AA247" s="911" t="s">
        <v>1621</v>
      </c>
      <c r="AB247" s="913"/>
      <c r="AC247" s="900"/>
      <c r="AD247" s="912"/>
      <c r="AE247" s="912"/>
      <c r="AF247" s="912"/>
      <c r="AG247" s="912"/>
      <c r="AH247" s="912"/>
    </row>
    <row r="248" spans="1:34">
      <c r="A248" s="1147"/>
      <c r="B248" s="908" t="s">
        <v>1645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3"/>
      <c r="P248" s="900"/>
      <c r="Q248" s="912"/>
      <c r="R248" s="913"/>
      <c r="S248" s="913"/>
      <c r="T248" s="913"/>
      <c r="U248" s="913"/>
      <c r="V248" s="913"/>
      <c r="W248" s="912"/>
      <c r="X248" s="912"/>
      <c r="Y248" s="912"/>
      <c r="Z248" s="912"/>
      <c r="AA248" s="913"/>
      <c r="AB248" s="911" t="s">
        <v>1621</v>
      </c>
      <c r="AC248" s="913"/>
      <c r="AD248" s="912"/>
      <c r="AE248" s="912"/>
      <c r="AF248" s="912"/>
      <c r="AG248" s="912"/>
      <c r="AH248" s="912"/>
    </row>
    <row r="249" spans="1:34">
      <c r="A249" s="1147"/>
      <c r="B249" s="908" t="s">
        <v>1646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2"/>
      <c r="P249" s="912"/>
      <c r="Q249" s="912"/>
      <c r="R249" s="913"/>
      <c r="S249" s="913"/>
      <c r="T249" s="913"/>
      <c r="U249" s="913"/>
      <c r="V249" s="913"/>
      <c r="W249" s="913"/>
      <c r="X249" s="912"/>
      <c r="Y249" s="912"/>
      <c r="Z249" s="900"/>
      <c r="AA249" s="912"/>
      <c r="AB249" s="913"/>
      <c r="AC249" s="911" t="s">
        <v>1621</v>
      </c>
      <c r="AD249" s="912"/>
      <c r="AE249" s="912"/>
      <c r="AF249" s="912"/>
      <c r="AG249" s="912"/>
      <c r="AH249" s="912"/>
    </row>
    <row r="250" spans="1:34">
      <c r="A250" s="1147"/>
      <c r="B250" s="908" t="s">
        <v>1647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2"/>
      <c r="P250" s="912"/>
      <c r="Q250" s="912"/>
      <c r="R250" s="913"/>
      <c r="S250" s="913"/>
      <c r="T250" s="913"/>
      <c r="U250" s="913"/>
      <c r="V250" s="913"/>
      <c r="W250" s="913"/>
      <c r="X250" s="912"/>
      <c r="Y250" s="912"/>
      <c r="Z250" s="900"/>
      <c r="AA250" s="912"/>
      <c r="AB250" s="913"/>
      <c r="AC250" s="912"/>
      <c r="AD250" s="911" t="s">
        <v>1621</v>
      </c>
      <c r="AE250" s="912"/>
      <c r="AF250" s="912"/>
      <c r="AG250" s="912"/>
      <c r="AH250" s="912"/>
    </row>
    <row r="251" spans="1:34">
      <c r="A251" s="1144"/>
      <c r="B251" s="908" t="s">
        <v>1668</v>
      </c>
      <c r="C251" s="1129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3"/>
      <c r="S251" s="913"/>
      <c r="T251" s="913"/>
      <c r="U251" s="913"/>
      <c r="V251" s="913"/>
      <c r="W251" s="913"/>
      <c r="X251" s="912"/>
      <c r="Y251" s="912"/>
      <c r="Z251" s="900"/>
      <c r="AA251" s="912"/>
      <c r="AB251" s="913"/>
      <c r="AC251" s="912"/>
      <c r="AD251" s="912"/>
      <c r="AE251" s="912"/>
      <c r="AF251" s="912"/>
      <c r="AG251" s="911" t="s">
        <v>1621</v>
      </c>
      <c r="AH251" s="912"/>
    </row>
    <row r="252" spans="1:34">
      <c r="A252" s="903"/>
      <c r="B252" s="904"/>
      <c r="C252" s="905"/>
      <c r="D252" s="661"/>
      <c r="E252" s="661"/>
      <c r="F252" s="906"/>
      <c r="G252" s="661"/>
      <c r="H252" s="661"/>
      <c r="I252" s="661"/>
      <c r="J252" s="661"/>
      <c r="K252" s="661"/>
      <c r="L252" s="661"/>
      <c r="M252" s="661"/>
      <c r="N252" s="661"/>
      <c r="O252" s="661"/>
      <c r="P252" s="661"/>
      <c r="Q252" s="661"/>
      <c r="R252" s="661"/>
      <c r="S252" s="661"/>
      <c r="T252" s="661"/>
      <c r="U252" s="661"/>
      <c r="V252" s="661"/>
      <c r="W252" s="661"/>
      <c r="X252" s="661"/>
      <c r="Y252" s="661"/>
      <c r="Z252" s="661"/>
      <c r="AA252" s="661"/>
      <c r="AB252" s="661"/>
      <c r="AC252" s="661"/>
      <c r="AD252" s="661"/>
      <c r="AE252" s="661"/>
      <c r="AF252" s="661"/>
      <c r="AG252" s="661"/>
      <c r="AH252" s="661"/>
    </row>
    <row r="253" spans="1:34">
      <c r="B253" s="247" t="s">
        <v>1663</v>
      </c>
      <c r="C253" s="896"/>
    </row>
    <row r="255" spans="1:34" ht="15.75">
      <c r="A255" s="1117" t="s">
        <v>3</v>
      </c>
      <c r="B255" s="1117"/>
      <c r="C255" s="1117"/>
      <c r="D255" s="1117"/>
      <c r="E255" s="1117"/>
      <c r="F255" s="1117"/>
      <c r="G255" s="1117"/>
      <c r="H255" s="1117"/>
      <c r="I255" s="1117"/>
      <c r="J255" s="1117"/>
      <c r="K255" s="1117"/>
      <c r="L255" s="1117"/>
      <c r="M255" s="1117"/>
      <c r="N255" s="1117"/>
      <c r="O255" s="1117"/>
      <c r="P255" s="1117"/>
      <c r="Q255" s="1117"/>
      <c r="R255" s="1117"/>
      <c r="S255" s="1117"/>
      <c r="T255" s="1117"/>
      <c r="U255" s="1117"/>
      <c r="V255" s="1117"/>
      <c r="W255" s="1117"/>
      <c r="X255" s="1117"/>
      <c r="Y255" s="1117"/>
      <c r="Z255" s="1117"/>
      <c r="AA255" s="1117"/>
      <c r="AB255" s="1117"/>
      <c r="AC255" s="1117"/>
      <c r="AD255" s="1117"/>
      <c r="AE255" s="1117"/>
      <c r="AF255" s="1117"/>
      <c r="AG255" s="1117"/>
      <c r="AH255" s="1117"/>
    </row>
    <row r="256" spans="1:34" ht="15.75">
      <c r="A256" s="1117" t="s">
        <v>1586</v>
      </c>
      <c r="B256" s="1117"/>
      <c r="C256" s="1117"/>
      <c r="D256" s="1117"/>
      <c r="E256" s="1117"/>
      <c r="F256" s="1117"/>
      <c r="G256" s="1117"/>
      <c r="H256" s="1117"/>
      <c r="I256" s="1117"/>
      <c r="J256" s="1117"/>
      <c r="K256" s="1117"/>
      <c r="L256" s="1117"/>
      <c r="M256" s="1117"/>
      <c r="N256" s="1117"/>
      <c r="O256" s="1117"/>
      <c r="P256" s="1117"/>
      <c r="Q256" s="1117"/>
      <c r="R256" s="1117"/>
      <c r="S256" s="1117"/>
      <c r="T256" s="1117"/>
      <c r="U256" s="1117"/>
      <c r="V256" s="1117"/>
      <c r="W256" s="1117"/>
      <c r="X256" s="1117"/>
      <c r="Y256" s="1117"/>
      <c r="Z256" s="1117"/>
      <c r="AA256" s="1117"/>
      <c r="AB256" s="1117"/>
      <c r="AC256" s="1117"/>
      <c r="AD256" s="1117"/>
      <c r="AE256" s="1117"/>
      <c r="AF256" s="1117"/>
      <c r="AG256" s="1117"/>
      <c r="AH256" s="1117"/>
    </row>
    <row r="257" spans="1:34" ht="18">
      <c r="A257" s="1118" t="s">
        <v>1666</v>
      </c>
      <c r="B257" s="1118"/>
      <c r="C257" s="1118"/>
      <c r="D257" s="1118"/>
      <c r="E257" s="1118"/>
      <c r="F257" s="1118"/>
      <c r="G257" s="1118"/>
      <c r="H257" s="1118"/>
      <c r="I257" s="1118"/>
      <c r="J257" s="1118"/>
      <c r="K257" s="1118"/>
      <c r="L257" s="1118"/>
      <c r="M257" s="1118"/>
      <c r="N257" s="1118"/>
      <c r="O257" s="1118"/>
      <c r="P257" s="1118"/>
      <c r="Q257" s="1118"/>
      <c r="R257" s="1118"/>
      <c r="S257" s="1118"/>
      <c r="T257" s="1118"/>
      <c r="U257" s="1118"/>
      <c r="V257" s="1118"/>
      <c r="W257" s="1118"/>
      <c r="X257" s="1118"/>
      <c r="Y257" s="1118"/>
      <c r="Z257" s="1118"/>
      <c r="AA257" s="1118"/>
      <c r="AB257" s="1118"/>
      <c r="AC257" s="1118"/>
      <c r="AD257" s="1118"/>
      <c r="AE257" s="1118"/>
      <c r="AF257" s="1118"/>
      <c r="AG257" s="1118"/>
      <c r="AH257" s="1118"/>
    </row>
    <row r="258" spans="1:34" ht="18">
      <c r="A258" s="1118" t="s">
        <v>1587</v>
      </c>
      <c r="B258" s="1118"/>
      <c r="C258" s="1118"/>
      <c r="D258" s="1118"/>
      <c r="E258" s="1118"/>
      <c r="F258" s="1118"/>
      <c r="G258" s="1118"/>
      <c r="H258" s="1118"/>
      <c r="I258" s="1118"/>
      <c r="J258" s="1118"/>
      <c r="K258" s="1118"/>
      <c r="L258" s="1118"/>
      <c r="M258" s="1118"/>
      <c r="N258" s="1118"/>
      <c r="O258" s="1118"/>
      <c r="P258" s="1118"/>
      <c r="Q258" s="1118"/>
      <c r="R258" s="1118"/>
      <c r="S258" s="1118"/>
      <c r="T258" s="1118"/>
      <c r="U258" s="1118"/>
      <c r="V258" s="1118"/>
      <c r="W258" s="1118"/>
      <c r="X258" s="1118"/>
      <c r="Y258" s="1118"/>
      <c r="Z258" s="1118"/>
      <c r="AA258" s="1118"/>
      <c r="AB258" s="1118"/>
      <c r="AC258" s="1118"/>
      <c r="AD258" s="1118"/>
      <c r="AE258" s="1118"/>
      <c r="AF258" s="1118"/>
      <c r="AG258" s="1118"/>
      <c r="AH258" s="1118"/>
    </row>
    <row r="259" spans="1:34" ht="18">
      <c r="A259" s="1118" t="s">
        <v>1667</v>
      </c>
      <c r="B259" s="1118"/>
      <c r="C259" s="1118"/>
      <c r="D259" s="1118"/>
      <c r="E259" s="1118"/>
      <c r="F259" s="1118"/>
      <c r="G259" s="1118"/>
      <c r="H259" s="1118"/>
      <c r="I259" s="1118"/>
      <c r="J259" s="1118"/>
      <c r="K259" s="1118"/>
      <c r="L259" s="1118"/>
      <c r="M259" s="1118"/>
      <c r="N259" s="1118"/>
      <c r="O259" s="1118"/>
      <c r="P259" s="1118"/>
      <c r="Q259" s="1118"/>
      <c r="R259" s="1118"/>
      <c r="S259" s="1118"/>
      <c r="T259" s="1118"/>
      <c r="U259" s="1118"/>
      <c r="V259" s="1118"/>
      <c r="W259" s="1118"/>
      <c r="X259" s="1118"/>
      <c r="Y259" s="1118"/>
      <c r="Z259" s="1118"/>
      <c r="AA259" s="1118"/>
      <c r="AB259" s="1118"/>
      <c r="AC259" s="1118"/>
      <c r="AD259" s="1118"/>
      <c r="AE259" s="1118"/>
      <c r="AF259" s="1118"/>
      <c r="AG259" s="1118"/>
      <c r="AH259" s="1118"/>
    </row>
    <row r="260" spans="1:34" ht="15.75">
      <c r="A260" s="915" t="s">
        <v>1608</v>
      </c>
      <c r="B260" s="1000"/>
      <c r="C260" s="1000"/>
      <c r="D260" s="1000"/>
      <c r="E260" s="1000"/>
      <c r="F260" s="1000"/>
      <c r="G260" s="1000"/>
      <c r="H260" s="1000"/>
      <c r="I260" s="1000"/>
      <c r="J260" s="1000"/>
      <c r="K260" s="1000"/>
      <c r="L260" s="1000"/>
      <c r="M260" s="1000"/>
      <c r="N260" s="1000"/>
      <c r="O260" s="1000"/>
      <c r="P260" s="1000"/>
      <c r="Q260" s="1000"/>
      <c r="R260" s="1000"/>
      <c r="S260" s="1000"/>
      <c r="T260" s="1000"/>
      <c r="U260" s="1000"/>
      <c r="V260" s="1000"/>
      <c r="W260" s="1000"/>
      <c r="X260" s="1000"/>
      <c r="Y260" s="1000"/>
      <c r="Z260" s="1000"/>
      <c r="AA260" s="1000"/>
      <c r="AB260" s="1000"/>
      <c r="AC260" s="1000"/>
      <c r="AD260" s="1000"/>
      <c r="AE260" s="1000"/>
      <c r="AF260" s="1000"/>
      <c r="AG260" s="1000"/>
      <c r="AH260" s="1000"/>
    </row>
    <row r="261" spans="1:34" ht="15.75">
      <c r="A261" s="902" t="s">
        <v>1694</v>
      </c>
      <c r="J261" s="1000"/>
      <c r="K261" s="1000"/>
      <c r="L261" s="1000"/>
      <c r="M261" s="1000"/>
      <c r="N261" s="1000"/>
      <c r="O261" s="1000"/>
      <c r="P261" s="1000"/>
      <c r="Q261" s="1000"/>
      <c r="R261" s="1000"/>
      <c r="S261" s="1000"/>
      <c r="T261" s="1000"/>
      <c r="U261" s="1000"/>
      <c r="V261" s="1000"/>
      <c r="W261" s="1000"/>
      <c r="X261" s="1000"/>
      <c r="Y261" s="1000"/>
      <c r="Z261" s="1000"/>
      <c r="AA261" s="1000"/>
      <c r="AB261" s="1000"/>
      <c r="AC261" s="1000"/>
      <c r="AD261" s="1000"/>
      <c r="AE261" s="1000"/>
      <c r="AF261" s="1000"/>
      <c r="AG261" s="1000"/>
      <c r="AH261" s="1000"/>
    </row>
    <row r="262" spans="1:34">
      <c r="A262" s="1130" t="s">
        <v>129</v>
      </c>
      <c r="B262" s="1133" t="s">
        <v>1610</v>
      </c>
      <c r="C262" s="955" t="s">
        <v>1618</v>
      </c>
      <c r="D262" s="1121" t="s">
        <v>1619</v>
      </c>
      <c r="E262" s="1122"/>
      <c r="F262" s="1122"/>
      <c r="G262" s="1122"/>
      <c r="H262" s="1122"/>
      <c r="I262" s="1122"/>
      <c r="J262" s="1122"/>
      <c r="K262" s="1122"/>
      <c r="L262" s="1122"/>
      <c r="M262" s="1122"/>
      <c r="N262" s="1122"/>
      <c r="O262" s="1122"/>
      <c r="P262" s="1122"/>
      <c r="Q262" s="1122"/>
      <c r="R262" s="1122"/>
      <c r="S262" s="1122"/>
      <c r="T262" s="1122"/>
      <c r="U262" s="1122"/>
      <c r="V262" s="1122"/>
      <c r="W262" s="1122"/>
      <c r="X262" s="1122"/>
      <c r="Y262" s="1122"/>
      <c r="Z262" s="1122"/>
      <c r="AA262" s="1122"/>
      <c r="AB262" s="1122"/>
      <c r="AC262" s="1122"/>
      <c r="AD262" s="1122"/>
      <c r="AE262" s="1122"/>
      <c r="AF262" s="1122"/>
      <c r="AG262" s="1122"/>
      <c r="AH262" s="1123"/>
    </row>
    <row r="263" spans="1:34">
      <c r="A263" s="1131"/>
      <c r="B263" s="1134"/>
      <c r="C263" s="1141">
        <v>42795</v>
      </c>
      <c r="D263" s="894" t="s">
        <v>1614</v>
      </c>
      <c r="E263" s="894" t="s">
        <v>1615</v>
      </c>
      <c r="F263" s="954" t="s">
        <v>1616</v>
      </c>
      <c r="G263" s="954" t="s">
        <v>1617</v>
      </c>
      <c r="H263" s="894" t="s">
        <v>1611</v>
      </c>
      <c r="I263" s="894" t="s">
        <v>1612</v>
      </c>
      <c r="J263" s="894" t="s">
        <v>1613</v>
      </c>
      <c r="K263" s="894" t="s">
        <v>1614</v>
      </c>
      <c r="L263" s="894" t="s">
        <v>1615</v>
      </c>
      <c r="M263" s="954" t="s">
        <v>1616</v>
      </c>
      <c r="N263" s="954" t="s">
        <v>1617</v>
      </c>
      <c r="O263" s="894" t="s">
        <v>1611</v>
      </c>
      <c r="P263" s="894" t="s">
        <v>1612</v>
      </c>
      <c r="Q263" s="894" t="s">
        <v>1613</v>
      </c>
      <c r="R263" s="894" t="s">
        <v>1614</v>
      </c>
      <c r="S263" s="894" t="s">
        <v>1615</v>
      </c>
      <c r="T263" s="954" t="s">
        <v>1616</v>
      </c>
      <c r="U263" s="954" t="s">
        <v>1617</v>
      </c>
      <c r="V263" s="894" t="s">
        <v>1611</v>
      </c>
      <c r="W263" s="894" t="s">
        <v>1612</v>
      </c>
      <c r="X263" s="894" t="s">
        <v>1613</v>
      </c>
      <c r="Y263" s="894" t="s">
        <v>1614</v>
      </c>
      <c r="Z263" s="894" t="s">
        <v>1615</v>
      </c>
      <c r="AA263" s="954" t="s">
        <v>1616</v>
      </c>
      <c r="AB263" s="954" t="s">
        <v>1617</v>
      </c>
      <c r="AC263" s="954" t="s">
        <v>1611</v>
      </c>
      <c r="AD263" s="894" t="s">
        <v>1612</v>
      </c>
      <c r="AE263" s="894" t="s">
        <v>1613</v>
      </c>
      <c r="AF263" s="894" t="s">
        <v>1614</v>
      </c>
      <c r="AG263" s="894" t="s">
        <v>1615</v>
      </c>
      <c r="AH263" s="954" t="s">
        <v>1616</v>
      </c>
    </row>
    <row r="264" spans="1:34">
      <c r="A264" s="1132"/>
      <c r="B264" s="1135"/>
      <c r="C264" s="1142"/>
      <c r="D264" s="895">
        <v>1</v>
      </c>
      <c r="E264" s="894">
        <v>2</v>
      </c>
      <c r="F264" s="954">
        <v>3</v>
      </c>
      <c r="G264" s="954">
        <v>4</v>
      </c>
      <c r="H264" s="894">
        <v>5</v>
      </c>
      <c r="I264" s="894">
        <v>6</v>
      </c>
      <c r="J264" s="894">
        <v>7</v>
      </c>
      <c r="K264" s="894">
        <v>8</v>
      </c>
      <c r="L264" s="894">
        <v>9</v>
      </c>
      <c r="M264" s="954">
        <v>10</v>
      </c>
      <c r="N264" s="954">
        <v>11</v>
      </c>
      <c r="O264" s="894">
        <v>12</v>
      </c>
      <c r="P264" s="894">
        <v>13</v>
      </c>
      <c r="Q264" s="894">
        <v>14</v>
      </c>
      <c r="R264" s="894">
        <v>15</v>
      </c>
      <c r="S264" s="894">
        <v>16</v>
      </c>
      <c r="T264" s="954">
        <v>17</v>
      </c>
      <c r="U264" s="954">
        <v>18</v>
      </c>
      <c r="V264" s="894">
        <v>19</v>
      </c>
      <c r="W264" s="894">
        <v>20</v>
      </c>
      <c r="X264" s="894">
        <v>21</v>
      </c>
      <c r="Y264" s="894">
        <v>22</v>
      </c>
      <c r="Z264" s="894">
        <v>23</v>
      </c>
      <c r="AA264" s="954">
        <v>24</v>
      </c>
      <c r="AB264" s="954">
        <v>25</v>
      </c>
      <c r="AC264" s="1009">
        <v>26</v>
      </c>
      <c r="AD264" s="894">
        <v>27</v>
      </c>
      <c r="AE264" s="894">
        <v>28</v>
      </c>
      <c r="AF264" s="894">
        <v>29</v>
      </c>
      <c r="AG264" s="894">
        <v>30</v>
      </c>
      <c r="AH264" s="954">
        <v>31</v>
      </c>
    </row>
    <row r="265" spans="1:34">
      <c r="A265" s="1114">
        <v>25</v>
      </c>
      <c r="B265" s="908" t="s">
        <v>1609</v>
      </c>
      <c r="C265" s="1127">
        <v>42795</v>
      </c>
      <c r="D265" s="911" t="s">
        <v>1621</v>
      </c>
      <c r="E265" s="913"/>
      <c r="F265" s="900"/>
      <c r="G265" s="913"/>
      <c r="H265" s="900"/>
      <c r="I265" s="900"/>
      <c r="J265" s="900"/>
      <c r="K265" s="900"/>
      <c r="L265" s="900"/>
      <c r="M265" s="900"/>
      <c r="N265" s="900"/>
      <c r="O265" s="900"/>
      <c r="P265" s="900"/>
      <c r="Q265" s="900"/>
      <c r="R265" s="900"/>
      <c r="S265" s="900"/>
      <c r="T265" s="900"/>
      <c r="U265" s="900"/>
      <c r="V265" s="900"/>
      <c r="W265" s="900"/>
      <c r="X265" s="900"/>
      <c r="Y265" s="900"/>
      <c r="Z265" s="900"/>
      <c r="AA265" s="900"/>
      <c r="AB265" s="900"/>
      <c r="AC265" s="900"/>
      <c r="AD265" s="900"/>
      <c r="AE265" s="900"/>
      <c r="AF265" s="900"/>
      <c r="AG265" s="900"/>
      <c r="AH265" s="900"/>
    </row>
    <row r="266" spans="1:34">
      <c r="A266" s="1115"/>
      <c r="B266" s="908" t="s">
        <v>1622</v>
      </c>
      <c r="C266" s="1128"/>
      <c r="D266" s="912"/>
      <c r="E266" s="911" t="s">
        <v>1621</v>
      </c>
      <c r="F266" s="913"/>
      <c r="G266" s="913"/>
      <c r="H266" s="900"/>
      <c r="I266" s="913"/>
      <c r="J266" s="900"/>
      <c r="K266" s="900"/>
      <c r="L266" s="900"/>
      <c r="M266" s="900"/>
      <c r="N266" s="900"/>
      <c r="O266" s="900"/>
      <c r="P266" s="900"/>
      <c r="Q266" s="900"/>
      <c r="R266" s="900"/>
      <c r="S266" s="900"/>
      <c r="T266" s="900"/>
      <c r="U266" s="900"/>
      <c r="V266" s="900"/>
      <c r="W266" s="900"/>
      <c r="X266" s="900"/>
      <c r="Y266" s="900"/>
      <c r="Z266" s="900"/>
      <c r="AA266" s="900"/>
      <c r="AB266" s="900"/>
      <c r="AC266" s="900"/>
      <c r="AD266" s="900"/>
      <c r="AE266" s="900"/>
      <c r="AF266" s="900"/>
      <c r="AG266" s="900"/>
      <c r="AH266" s="900"/>
    </row>
    <row r="267" spans="1:34">
      <c r="A267" s="1115"/>
      <c r="B267" s="908" t="s">
        <v>1623</v>
      </c>
      <c r="C267" s="1128"/>
      <c r="D267" s="912"/>
      <c r="E267" s="913"/>
      <c r="F267" s="913"/>
      <c r="G267" s="913"/>
      <c r="H267" s="911" t="s">
        <v>1621</v>
      </c>
      <c r="I267" s="913"/>
      <c r="J267" s="913"/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900"/>
      <c r="AF267" s="900"/>
      <c r="AG267" s="900"/>
      <c r="AH267" s="900"/>
    </row>
    <row r="268" spans="1:34">
      <c r="A268" s="1115"/>
      <c r="B268" s="908" t="s">
        <v>1624</v>
      </c>
      <c r="C268" s="1128"/>
      <c r="D268" s="913"/>
      <c r="E268" s="900"/>
      <c r="F268" s="913"/>
      <c r="G268" s="913"/>
      <c r="H268" s="913"/>
      <c r="I268" s="911" t="s">
        <v>1621</v>
      </c>
      <c r="J268" s="913"/>
      <c r="K268" s="900"/>
      <c r="L268" s="913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900"/>
      <c r="AF268" s="900"/>
      <c r="AG268" s="900"/>
      <c r="AH268" s="900"/>
    </row>
    <row r="269" spans="1:34">
      <c r="A269" s="1115"/>
      <c r="B269" s="908" t="s">
        <v>1625</v>
      </c>
      <c r="C269" s="1128"/>
      <c r="D269" s="913"/>
      <c r="E269" s="900"/>
      <c r="F269" s="912"/>
      <c r="G269" s="913"/>
      <c r="H269" s="913"/>
      <c r="I269" s="913"/>
      <c r="J269" s="911" t="s">
        <v>1621</v>
      </c>
      <c r="K269" s="900"/>
      <c r="L269" s="913"/>
      <c r="M269" s="900"/>
      <c r="N269" s="900"/>
      <c r="O269" s="900"/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</row>
    <row r="270" spans="1:34">
      <c r="A270" s="1115"/>
      <c r="B270" s="908" t="s">
        <v>1626</v>
      </c>
      <c r="C270" s="1128"/>
      <c r="D270" s="913"/>
      <c r="E270" s="900"/>
      <c r="F270" s="900"/>
      <c r="G270" s="913"/>
      <c r="H270" s="913"/>
      <c r="I270" s="912"/>
      <c r="J270" s="913"/>
      <c r="K270" s="911" t="s">
        <v>1621</v>
      </c>
      <c r="L270" s="913"/>
      <c r="M270" s="913"/>
      <c r="N270" s="913"/>
      <c r="O270" s="900"/>
      <c r="P270" s="913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15"/>
      <c r="B271" s="908" t="s">
        <v>1627</v>
      </c>
      <c r="C271" s="1128"/>
      <c r="D271" s="912"/>
      <c r="E271" s="912"/>
      <c r="F271" s="912"/>
      <c r="G271" s="912"/>
      <c r="H271" s="912"/>
      <c r="I271" s="913"/>
      <c r="J271" s="913"/>
      <c r="K271" s="913"/>
      <c r="L271" s="911" t="s">
        <v>1621</v>
      </c>
      <c r="M271" s="913"/>
      <c r="N271" s="913"/>
      <c r="O271" s="912"/>
      <c r="P271" s="913"/>
      <c r="Q271" s="913"/>
      <c r="R271" s="913"/>
      <c r="S271" s="912"/>
      <c r="T271" s="912"/>
      <c r="U271" s="912"/>
      <c r="V271" s="912"/>
      <c r="W271" s="912"/>
      <c r="X271" s="912"/>
      <c r="Y271" s="912"/>
      <c r="Z271" s="912"/>
      <c r="AA271" s="912"/>
      <c r="AB271" s="912"/>
      <c r="AC271" s="912"/>
      <c r="AD271" s="912"/>
      <c r="AE271" s="912"/>
      <c r="AF271" s="912"/>
      <c r="AG271" s="912"/>
      <c r="AH271" s="912"/>
    </row>
    <row r="272" spans="1:34">
      <c r="A272" s="1115"/>
      <c r="B272" s="908" t="s">
        <v>1628</v>
      </c>
      <c r="C272" s="1128"/>
      <c r="D272" s="900"/>
      <c r="E272" s="900"/>
      <c r="F272" s="900"/>
      <c r="G272" s="900"/>
      <c r="H272" s="900"/>
      <c r="I272" s="913"/>
      <c r="J272" s="912"/>
      <c r="K272" s="913"/>
      <c r="L272" s="913"/>
      <c r="M272" s="913"/>
      <c r="N272" s="913"/>
      <c r="O272" s="911" t="s">
        <v>1621</v>
      </c>
      <c r="P272" s="913"/>
      <c r="Q272" s="913"/>
      <c r="R272" s="913"/>
      <c r="S272" s="900"/>
      <c r="T272" s="900"/>
      <c r="U272" s="900"/>
      <c r="V272" s="900"/>
      <c r="W272" s="900"/>
      <c r="X272" s="900"/>
      <c r="Y272" s="900"/>
      <c r="Z272" s="900"/>
      <c r="AA272" s="900"/>
      <c r="AB272" s="900"/>
      <c r="AC272" s="900"/>
      <c r="AD272" s="900"/>
      <c r="AE272" s="900"/>
      <c r="AF272" s="900"/>
      <c r="AG272" s="900"/>
      <c r="AH272" s="900"/>
    </row>
    <row r="273" spans="1:34">
      <c r="A273" s="1115"/>
      <c r="B273" s="908" t="s">
        <v>1629</v>
      </c>
      <c r="C273" s="1128"/>
      <c r="D273" s="912"/>
      <c r="E273" s="912"/>
      <c r="F273" s="912"/>
      <c r="G273" s="912"/>
      <c r="H273" s="912"/>
      <c r="I273" s="912"/>
      <c r="J273" s="912"/>
      <c r="K273" s="913"/>
      <c r="L273" s="913"/>
      <c r="M273" s="912"/>
      <c r="N273" s="913"/>
      <c r="O273" s="913"/>
      <c r="P273" s="911" t="s">
        <v>1621</v>
      </c>
      <c r="Q273" s="913"/>
      <c r="R273" s="913"/>
      <c r="S273" s="900"/>
      <c r="T273" s="900"/>
      <c r="U273" s="900"/>
      <c r="V273" s="900"/>
      <c r="W273" s="912"/>
      <c r="X273" s="912"/>
      <c r="Y273" s="912"/>
      <c r="Z273" s="912"/>
      <c r="AA273" s="912"/>
      <c r="AB273" s="912"/>
      <c r="AC273" s="912"/>
      <c r="AD273" s="912"/>
      <c r="AE273" s="912"/>
      <c r="AF273" s="912"/>
      <c r="AG273" s="912"/>
      <c r="AH273" s="912"/>
    </row>
    <row r="274" spans="1:34">
      <c r="A274" s="1115"/>
      <c r="B274" s="908" t="s">
        <v>1630</v>
      </c>
      <c r="C274" s="1128"/>
      <c r="D274" s="912"/>
      <c r="E274" s="912"/>
      <c r="F274" s="912"/>
      <c r="G274" s="912"/>
      <c r="H274" s="912"/>
      <c r="I274" s="912"/>
      <c r="J274" s="912"/>
      <c r="K274" s="913"/>
      <c r="L274" s="900"/>
      <c r="M274" s="913"/>
      <c r="N274" s="900"/>
      <c r="O274" s="913"/>
      <c r="P274" s="913"/>
      <c r="Q274" s="911" t="s">
        <v>1621</v>
      </c>
      <c r="R274" s="913"/>
      <c r="S274" s="900"/>
      <c r="T274" s="900"/>
      <c r="U274" s="913"/>
      <c r="V274" s="900"/>
      <c r="W274" s="912"/>
      <c r="X274" s="912"/>
      <c r="Y274" s="900"/>
      <c r="Z274" s="912"/>
      <c r="AA274" s="912"/>
      <c r="AB274" s="912"/>
      <c r="AC274" s="912"/>
      <c r="AD274" s="912"/>
      <c r="AE274" s="912"/>
      <c r="AF274" s="912"/>
      <c r="AG274" s="912"/>
      <c r="AH274" s="912"/>
    </row>
    <row r="275" spans="1:34">
      <c r="A275" s="1115"/>
      <c r="B275" s="908" t="s">
        <v>1631</v>
      </c>
      <c r="C275" s="1128"/>
      <c r="D275" s="912"/>
      <c r="E275" s="912"/>
      <c r="F275" s="912"/>
      <c r="G275" s="912"/>
      <c r="H275" s="912"/>
      <c r="I275" s="912"/>
      <c r="J275" s="912"/>
      <c r="K275" s="912"/>
      <c r="L275" s="912"/>
      <c r="M275" s="900"/>
      <c r="N275" s="913"/>
      <c r="O275" s="900"/>
      <c r="P275" s="912"/>
      <c r="Q275" s="912"/>
      <c r="R275" s="911" t="s">
        <v>1621</v>
      </c>
      <c r="S275" s="913"/>
      <c r="T275" s="913"/>
      <c r="U275" s="913"/>
      <c r="V275" s="900"/>
      <c r="W275" s="912"/>
      <c r="X275" s="912"/>
      <c r="Y275" s="913"/>
      <c r="Z275" s="912"/>
      <c r="AA275" s="912"/>
      <c r="AB275" s="912"/>
      <c r="AC275" s="912"/>
      <c r="AD275" s="912"/>
      <c r="AE275" s="912"/>
      <c r="AF275" s="912"/>
      <c r="AG275" s="912"/>
      <c r="AH275" s="912"/>
    </row>
    <row r="276" spans="1:34">
      <c r="A276" s="1115"/>
      <c r="B276" s="908" t="s">
        <v>1632</v>
      </c>
      <c r="C276" s="1128"/>
      <c r="D276" s="900"/>
      <c r="E276" s="900"/>
      <c r="F276" s="900"/>
      <c r="G276" s="900"/>
      <c r="H276" s="900"/>
      <c r="I276" s="900"/>
      <c r="J276" s="900"/>
      <c r="K276" s="900"/>
      <c r="L276" s="900"/>
      <c r="M276" s="912"/>
      <c r="N276" s="912"/>
      <c r="O276" s="912"/>
      <c r="P276" s="913"/>
      <c r="Q276" s="912"/>
      <c r="R276" s="913"/>
      <c r="S276" s="911" t="s">
        <v>1621</v>
      </c>
      <c r="T276" s="913"/>
      <c r="U276" s="913"/>
      <c r="V276" s="900"/>
      <c r="W276" s="912"/>
      <c r="X276" s="912"/>
      <c r="Y276" s="913"/>
      <c r="Z276" s="900"/>
      <c r="AA276" s="900"/>
      <c r="AB276" s="900"/>
      <c r="AC276" s="900"/>
      <c r="AD276" s="900"/>
      <c r="AE276" s="900"/>
      <c r="AF276" s="900"/>
      <c r="AG276" s="900"/>
      <c r="AH276" s="900"/>
    </row>
    <row r="277" spans="1:34">
      <c r="A277" s="1115"/>
      <c r="B277" s="908" t="s">
        <v>1633</v>
      </c>
      <c r="C277" s="1128"/>
      <c r="D277" s="900"/>
      <c r="E277" s="900"/>
      <c r="F277" s="900"/>
      <c r="G277" s="900"/>
      <c r="H277" s="900"/>
      <c r="I277" s="900"/>
      <c r="J277" s="900"/>
      <c r="K277" s="900"/>
      <c r="L277" s="900"/>
      <c r="M277" s="912"/>
      <c r="N277" s="912"/>
      <c r="O277" s="912"/>
      <c r="P277" s="913"/>
      <c r="Q277" s="913"/>
      <c r="R277" s="913"/>
      <c r="S277" s="913"/>
      <c r="T277" s="913"/>
      <c r="U277" s="913"/>
      <c r="V277" s="911" t="s">
        <v>1621</v>
      </c>
      <c r="W277" s="912"/>
      <c r="X277" s="912"/>
      <c r="Y277" s="913"/>
      <c r="Z277" s="900"/>
      <c r="AA277" s="900"/>
      <c r="AB277" s="900"/>
      <c r="AC277" s="900"/>
      <c r="AD277" s="900"/>
      <c r="AE277" s="913"/>
      <c r="AF277" s="900"/>
      <c r="AG277" s="900"/>
      <c r="AH277" s="900"/>
    </row>
    <row r="278" spans="1:34">
      <c r="A278" s="1115"/>
      <c r="B278" s="908" t="s">
        <v>1644</v>
      </c>
      <c r="C278" s="1128"/>
      <c r="D278" s="900"/>
      <c r="E278" s="900"/>
      <c r="F278" s="900"/>
      <c r="G278" s="900"/>
      <c r="H278" s="900"/>
      <c r="I278" s="900"/>
      <c r="J278" s="900"/>
      <c r="K278" s="900"/>
      <c r="L278" s="900"/>
      <c r="M278" s="912"/>
      <c r="N278" s="912"/>
      <c r="O278" s="912"/>
      <c r="P278" s="913"/>
      <c r="Q278" s="913"/>
      <c r="R278" s="913"/>
      <c r="S278" s="913"/>
      <c r="T278" s="913"/>
      <c r="U278" s="913"/>
      <c r="V278" s="900"/>
      <c r="W278" s="911" t="s">
        <v>1621</v>
      </c>
      <c r="X278" s="913"/>
      <c r="Y278" s="900"/>
      <c r="Z278" s="900"/>
      <c r="AA278" s="900"/>
      <c r="AB278" s="900"/>
      <c r="AC278" s="900"/>
      <c r="AD278" s="900"/>
      <c r="AE278" s="913"/>
      <c r="AF278" s="900"/>
      <c r="AG278" s="900"/>
      <c r="AH278" s="900"/>
    </row>
    <row r="279" spans="1:34">
      <c r="A279" s="1115"/>
      <c r="B279" s="908" t="s">
        <v>1645</v>
      </c>
      <c r="C279" s="1128"/>
      <c r="D279" s="900"/>
      <c r="E279" s="900"/>
      <c r="F279" s="900"/>
      <c r="G279" s="900"/>
      <c r="H279" s="900"/>
      <c r="I279" s="900"/>
      <c r="J279" s="900"/>
      <c r="K279" s="900"/>
      <c r="L279" s="900"/>
      <c r="M279" s="912"/>
      <c r="N279" s="912"/>
      <c r="O279" s="912"/>
      <c r="P279" s="913"/>
      <c r="Q279" s="913"/>
      <c r="R279" s="913"/>
      <c r="S279" s="913"/>
      <c r="T279" s="913"/>
      <c r="U279" s="913"/>
      <c r="V279" s="900"/>
      <c r="W279" s="912"/>
      <c r="X279" s="911" t="s">
        <v>1621</v>
      </c>
      <c r="Y279" s="913"/>
      <c r="Z279" s="900"/>
      <c r="AA279" s="900"/>
      <c r="AB279" s="900"/>
      <c r="AC279" s="900"/>
      <c r="AD279" s="900"/>
      <c r="AE279" s="913"/>
      <c r="AF279" s="900"/>
      <c r="AG279" s="900"/>
      <c r="AH279" s="900"/>
    </row>
    <row r="280" spans="1:34">
      <c r="A280" s="1115"/>
      <c r="B280" s="908" t="s">
        <v>1646</v>
      </c>
      <c r="C280" s="1128"/>
      <c r="D280" s="912"/>
      <c r="E280" s="912"/>
      <c r="F280" s="912"/>
      <c r="G280" s="912"/>
      <c r="H280" s="912"/>
      <c r="I280" s="912"/>
      <c r="J280" s="912"/>
      <c r="K280" s="912"/>
      <c r="L280" s="912"/>
      <c r="M280" s="912"/>
      <c r="N280" s="912"/>
      <c r="O280" s="912"/>
      <c r="P280" s="913"/>
      <c r="Q280" s="912"/>
      <c r="R280" s="913"/>
      <c r="S280" s="913"/>
      <c r="T280" s="913"/>
      <c r="U280" s="913"/>
      <c r="V280" s="913"/>
      <c r="W280" s="912"/>
      <c r="X280" s="913"/>
      <c r="Y280" s="911" t="s">
        <v>1621</v>
      </c>
      <c r="Z280" s="912"/>
      <c r="AA280" s="912"/>
      <c r="AB280" s="912"/>
      <c r="AC280" s="912"/>
      <c r="AD280" s="900"/>
      <c r="AE280" s="913"/>
      <c r="AF280" s="900"/>
      <c r="AG280" s="912"/>
      <c r="AH280" s="912"/>
    </row>
    <row r="281" spans="1:34">
      <c r="A281" s="1115"/>
      <c r="B281" s="994" t="s">
        <v>1647</v>
      </c>
      <c r="C281" s="1128"/>
      <c r="D281" s="912"/>
      <c r="E281" s="912"/>
      <c r="F281" s="912"/>
      <c r="G281" s="912"/>
      <c r="H281" s="912"/>
      <c r="I281" s="912"/>
      <c r="J281" s="912"/>
      <c r="K281" s="912"/>
      <c r="L281" s="912"/>
      <c r="M281" s="912"/>
      <c r="N281" s="912"/>
      <c r="O281" s="912"/>
      <c r="P281" s="913"/>
      <c r="Q281" s="912"/>
      <c r="R281" s="913"/>
      <c r="S281" s="913"/>
      <c r="T281" s="913"/>
      <c r="U281" s="913"/>
      <c r="V281" s="913"/>
      <c r="W281" s="912"/>
      <c r="X281" s="913"/>
      <c r="Y281" s="912"/>
      <c r="Z281" s="911" t="s">
        <v>1621</v>
      </c>
      <c r="AA281" s="913"/>
      <c r="AB281" s="912"/>
      <c r="AC281" s="912"/>
      <c r="AD281" s="900"/>
      <c r="AE281" s="913"/>
      <c r="AF281" s="900"/>
      <c r="AG281" s="912"/>
      <c r="AH281" s="912"/>
    </row>
    <row r="282" spans="1:34">
      <c r="A282" s="1116"/>
      <c r="B282" s="994" t="s">
        <v>1668</v>
      </c>
      <c r="C282" s="1129"/>
      <c r="D282" s="912"/>
      <c r="E282" s="912"/>
      <c r="F282" s="912"/>
      <c r="G282" s="912"/>
      <c r="H282" s="912"/>
      <c r="I282" s="912"/>
      <c r="J282" s="912"/>
      <c r="K282" s="912"/>
      <c r="L282" s="912"/>
      <c r="M282" s="912"/>
      <c r="N282" s="912"/>
      <c r="O282" s="912"/>
      <c r="P282" s="913"/>
      <c r="Q282" s="912"/>
      <c r="R282" s="913"/>
      <c r="S282" s="913"/>
      <c r="T282" s="913"/>
      <c r="U282" s="913"/>
      <c r="V282" s="913"/>
      <c r="W282" s="913"/>
      <c r="X282" s="912"/>
      <c r="Y282" s="912"/>
      <c r="Z282" s="913"/>
      <c r="AA282" s="911" t="s">
        <v>1621</v>
      </c>
      <c r="AB282" s="912"/>
      <c r="AC282" s="912"/>
      <c r="AD282" s="912"/>
      <c r="AE282" s="913"/>
      <c r="AF282" s="912"/>
      <c r="AG282" s="912"/>
      <c r="AH282" s="912"/>
    </row>
    <row r="283" spans="1:34">
      <c r="A283" s="1114"/>
      <c r="B283" s="1140"/>
      <c r="C283" s="1127">
        <v>42826</v>
      </c>
      <c r="D283" s="954" t="s">
        <v>1617</v>
      </c>
      <c r="E283" s="894" t="s">
        <v>1611</v>
      </c>
      <c r="F283" s="894" t="s">
        <v>1612</v>
      </c>
      <c r="G283" s="894" t="s">
        <v>1613</v>
      </c>
      <c r="H283" s="894" t="s">
        <v>1614</v>
      </c>
      <c r="I283" s="894" t="s">
        <v>1615</v>
      </c>
      <c r="J283" s="954" t="s">
        <v>1616</v>
      </c>
      <c r="K283" s="954" t="s">
        <v>1617</v>
      </c>
      <c r="L283" s="894" t="s">
        <v>1611</v>
      </c>
      <c r="M283" s="894" t="s">
        <v>1612</v>
      </c>
      <c r="N283" s="894" t="s">
        <v>1613</v>
      </c>
      <c r="O283" s="894" t="s">
        <v>1614</v>
      </c>
      <c r="P283" s="894" t="s">
        <v>1615</v>
      </c>
      <c r="Q283" s="954" t="s">
        <v>1616</v>
      </c>
      <c r="R283" s="954" t="s">
        <v>1617</v>
      </c>
      <c r="S283" s="894" t="s">
        <v>1611</v>
      </c>
      <c r="T283" s="894" t="s">
        <v>1612</v>
      </c>
      <c r="U283" s="894" t="s">
        <v>1613</v>
      </c>
      <c r="V283" s="894" t="s">
        <v>1614</v>
      </c>
      <c r="W283" s="894" t="s">
        <v>1615</v>
      </c>
      <c r="X283" s="954" t="s">
        <v>1616</v>
      </c>
      <c r="Y283" s="954" t="s">
        <v>1617</v>
      </c>
      <c r="Z283" s="894" t="s">
        <v>1611</v>
      </c>
      <c r="AA283" s="894" t="s">
        <v>1612</v>
      </c>
      <c r="AB283" s="894" t="s">
        <v>1613</v>
      </c>
      <c r="AC283" s="894" t="s">
        <v>1614</v>
      </c>
      <c r="AD283" s="894" t="s">
        <v>1615</v>
      </c>
      <c r="AE283" s="954" t="s">
        <v>1616</v>
      </c>
      <c r="AF283" s="954" t="s">
        <v>1617</v>
      </c>
      <c r="AG283" s="894" t="s">
        <v>1611</v>
      </c>
      <c r="AH283" s="595"/>
    </row>
    <row r="284" spans="1:34">
      <c r="A284" s="1116"/>
      <c r="B284" s="1138"/>
      <c r="C284" s="1138"/>
      <c r="D284" s="968">
        <v>1</v>
      </c>
      <c r="E284" s="894">
        <v>2</v>
      </c>
      <c r="F284" s="894">
        <v>3</v>
      </c>
      <c r="G284" s="894">
        <v>4</v>
      </c>
      <c r="H284" s="894">
        <v>5</v>
      </c>
      <c r="I284" s="894">
        <v>6</v>
      </c>
      <c r="J284" s="954">
        <v>7</v>
      </c>
      <c r="K284" s="954">
        <v>8</v>
      </c>
      <c r="L284" s="894">
        <v>9</v>
      </c>
      <c r="M284" s="894">
        <v>10</v>
      </c>
      <c r="N284" s="894">
        <v>11</v>
      </c>
      <c r="O284" s="894">
        <v>12</v>
      </c>
      <c r="P284" s="894">
        <v>13</v>
      </c>
      <c r="Q284" s="1009">
        <v>14</v>
      </c>
      <c r="R284" s="954">
        <v>15</v>
      </c>
      <c r="S284" s="894">
        <v>16</v>
      </c>
      <c r="T284" s="894">
        <v>17</v>
      </c>
      <c r="U284" s="894">
        <v>18</v>
      </c>
      <c r="V284" s="894">
        <v>19</v>
      </c>
      <c r="W284" s="894">
        <v>20</v>
      </c>
      <c r="X284" s="954">
        <v>21</v>
      </c>
      <c r="Y284" s="954">
        <v>22</v>
      </c>
      <c r="Z284" s="894">
        <v>23</v>
      </c>
      <c r="AA284" s="894">
        <v>24</v>
      </c>
      <c r="AB284" s="894">
        <v>25</v>
      </c>
      <c r="AC284" s="894">
        <v>26</v>
      </c>
      <c r="AD284" s="894">
        <v>27</v>
      </c>
      <c r="AE284" s="954">
        <v>28</v>
      </c>
      <c r="AF284" s="954">
        <v>29</v>
      </c>
      <c r="AG284" s="894">
        <v>30</v>
      </c>
      <c r="AH284" s="595"/>
    </row>
    <row r="285" spans="1:34">
      <c r="A285" s="1114">
        <v>26</v>
      </c>
      <c r="B285" s="908" t="s">
        <v>1609</v>
      </c>
      <c r="C285" s="1127">
        <v>42826</v>
      </c>
      <c r="D285" s="913"/>
      <c r="E285" s="911" t="s">
        <v>1621</v>
      </c>
      <c r="F285" s="900"/>
      <c r="G285" s="900"/>
      <c r="H285" s="900"/>
      <c r="I285" s="900"/>
      <c r="J285" s="912"/>
      <c r="K285" s="912"/>
      <c r="L285" s="912"/>
      <c r="M285" s="912"/>
      <c r="N285" s="912"/>
      <c r="O285" s="912"/>
      <c r="P285" s="912"/>
      <c r="Q285" s="912"/>
      <c r="R285" s="912"/>
      <c r="S285" s="912"/>
      <c r="T285" s="913"/>
      <c r="U285" s="912"/>
      <c r="V285" s="900"/>
      <c r="W285" s="912"/>
      <c r="X285" s="912"/>
      <c r="Y285" s="912"/>
      <c r="Z285" s="912"/>
      <c r="AA285" s="912"/>
      <c r="AB285" s="912"/>
      <c r="AC285" s="912"/>
      <c r="AD285" s="912"/>
      <c r="AE285" s="912"/>
      <c r="AF285" s="912"/>
      <c r="AG285" s="912"/>
      <c r="AH285" s="912"/>
    </row>
    <row r="286" spans="1:34">
      <c r="A286" s="1115"/>
      <c r="B286" s="908" t="s">
        <v>1622</v>
      </c>
      <c r="C286" s="1128"/>
      <c r="D286" s="913"/>
      <c r="E286" s="913"/>
      <c r="F286" s="911" t="s">
        <v>1621</v>
      </c>
      <c r="G286" s="913"/>
      <c r="H286" s="900"/>
      <c r="I286" s="900"/>
      <c r="J286" s="912"/>
      <c r="K286" s="900"/>
      <c r="L286" s="912"/>
      <c r="M286" s="912"/>
      <c r="N286" s="913"/>
      <c r="O286" s="912"/>
      <c r="P286" s="912"/>
      <c r="Q286" s="912"/>
      <c r="R286" s="912"/>
      <c r="S286" s="912"/>
      <c r="T286" s="913"/>
      <c r="U286" s="912"/>
      <c r="V286" s="900"/>
      <c r="W286" s="912"/>
      <c r="X286" s="912"/>
      <c r="Y286" s="912"/>
      <c r="Z286" s="912"/>
      <c r="AA286" s="912"/>
      <c r="AB286" s="912"/>
      <c r="AC286" s="912"/>
      <c r="AD286" s="912"/>
      <c r="AE286" s="912"/>
      <c r="AF286" s="912"/>
      <c r="AG286" s="912"/>
      <c r="AH286" s="912"/>
    </row>
    <row r="287" spans="1:34">
      <c r="A287" s="1115"/>
      <c r="B287" s="908" t="s">
        <v>1623</v>
      </c>
      <c r="C287" s="1128"/>
      <c r="D287" s="912"/>
      <c r="E287" s="912"/>
      <c r="F287" s="913"/>
      <c r="G287" s="911" t="s">
        <v>1621</v>
      </c>
      <c r="H287" s="913"/>
      <c r="I287" s="913"/>
      <c r="J287" s="913"/>
      <c r="K287" s="900"/>
      <c r="L287" s="900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912"/>
      <c r="AA287" s="912"/>
      <c r="AB287" s="912"/>
      <c r="AC287" s="912"/>
      <c r="AD287" s="912"/>
      <c r="AE287" s="912"/>
      <c r="AF287" s="912"/>
      <c r="AG287" s="912"/>
      <c r="AH287" s="912"/>
    </row>
    <row r="288" spans="1:34">
      <c r="A288" s="1115"/>
      <c r="B288" s="908" t="s">
        <v>1624</v>
      </c>
      <c r="C288" s="1128"/>
      <c r="D288" s="913"/>
      <c r="E288" s="900"/>
      <c r="F288" s="912"/>
      <c r="G288" s="913"/>
      <c r="H288" s="911" t="s">
        <v>1621</v>
      </c>
      <c r="I288" s="913"/>
      <c r="J288" s="913"/>
      <c r="K288" s="900"/>
      <c r="L288" s="900"/>
      <c r="M288" s="912"/>
      <c r="N288" s="900"/>
      <c r="O288" s="912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912"/>
      <c r="AF288" s="912"/>
      <c r="AG288" s="912"/>
      <c r="AH288" s="912"/>
    </row>
    <row r="289" spans="1:34">
      <c r="A289" s="1115"/>
      <c r="B289" s="908" t="s">
        <v>1625</v>
      </c>
      <c r="C289" s="1128"/>
      <c r="D289" s="913"/>
      <c r="E289" s="900"/>
      <c r="F289" s="912"/>
      <c r="G289" s="912"/>
      <c r="H289" s="913"/>
      <c r="I289" s="913"/>
      <c r="J289" s="913"/>
      <c r="K289" s="913"/>
      <c r="L289" s="911" t="s">
        <v>1621</v>
      </c>
      <c r="M289" s="900"/>
      <c r="N289" s="900"/>
      <c r="O289" s="900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912"/>
      <c r="AF289" s="912"/>
      <c r="AG289" s="912"/>
      <c r="AH289" s="912"/>
    </row>
    <row r="290" spans="1:34">
      <c r="A290" s="1115"/>
      <c r="B290" s="908" t="s">
        <v>1626</v>
      </c>
      <c r="C290" s="1128"/>
      <c r="D290" s="912"/>
      <c r="E290" s="912"/>
      <c r="F290" s="912"/>
      <c r="G290" s="912"/>
      <c r="H290" s="913"/>
      <c r="I290" s="912"/>
      <c r="J290" s="913"/>
      <c r="K290" s="913"/>
      <c r="L290" s="913"/>
      <c r="M290" s="911" t="s">
        <v>1621</v>
      </c>
      <c r="N290" s="912"/>
      <c r="O290" s="900"/>
      <c r="P290" s="900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08" t="s">
        <v>1627</v>
      </c>
      <c r="C291" s="1128"/>
      <c r="D291" s="912"/>
      <c r="E291" s="912"/>
      <c r="F291" s="912"/>
      <c r="G291" s="912"/>
      <c r="H291" s="913"/>
      <c r="I291" s="900"/>
      <c r="J291" s="912"/>
      <c r="K291" s="913"/>
      <c r="L291" s="912"/>
      <c r="M291" s="913"/>
      <c r="N291" s="911" t="s">
        <v>1621</v>
      </c>
      <c r="O291" s="913"/>
      <c r="P291" s="900"/>
      <c r="Q291" s="912"/>
      <c r="R291" s="900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912"/>
    </row>
    <row r="292" spans="1:34">
      <c r="A292" s="1115"/>
      <c r="B292" s="908" t="s">
        <v>1628</v>
      </c>
      <c r="C292" s="1128"/>
      <c r="D292" s="912"/>
      <c r="E292" s="912"/>
      <c r="F292" s="912"/>
      <c r="G292" s="912"/>
      <c r="H292" s="912"/>
      <c r="I292" s="912"/>
      <c r="J292" s="912"/>
      <c r="K292" s="913"/>
      <c r="L292" s="900"/>
      <c r="M292" s="912"/>
      <c r="N292" s="912"/>
      <c r="O292" s="911" t="s">
        <v>1621</v>
      </c>
      <c r="P292" s="913"/>
      <c r="Q292" s="913"/>
      <c r="R292" s="900"/>
      <c r="S292" s="900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08" t="s">
        <v>1629</v>
      </c>
      <c r="C293" s="1128"/>
      <c r="D293" s="912"/>
      <c r="E293" s="912"/>
      <c r="F293" s="912"/>
      <c r="G293" s="912"/>
      <c r="H293" s="912"/>
      <c r="I293" s="912"/>
      <c r="J293" s="912"/>
      <c r="K293" s="913"/>
      <c r="L293" s="913"/>
      <c r="M293" s="900"/>
      <c r="N293" s="912"/>
      <c r="O293" s="913"/>
      <c r="P293" s="913"/>
      <c r="Q293" s="913"/>
      <c r="R293" s="900"/>
      <c r="S293" s="911" t="s">
        <v>1621</v>
      </c>
      <c r="T293" s="900"/>
      <c r="U293" s="900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08" t="s">
        <v>1630</v>
      </c>
      <c r="C294" s="1128"/>
      <c r="D294" s="912"/>
      <c r="E294" s="912"/>
      <c r="F294" s="912"/>
      <c r="G294" s="912"/>
      <c r="H294" s="912"/>
      <c r="I294" s="912"/>
      <c r="J294" s="912"/>
      <c r="K294" s="913"/>
      <c r="L294" s="900"/>
      <c r="M294" s="912"/>
      <c r="N294" s="912"/>
      <c r="O294" s="913"/>
      <c r="P294" s="913"/>
      <c r="Q294" s="913"/>
      <c r="R294" s="913"/>
      <c r="S294" s="913"/>
      <c r="T294" s="911" t="s">
        <v>1621</v>
      </c>
      <c r="U294" s="913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08" t="s">
        <v>1631</v>
      </c>
      <c r="C295" s="1128"/>
      <c r="D295" s="912"/>
      <c r="E295" s="912"/>
      <c r="F295" s="912"/>
      <c r="G295" s="912"/>
      <c r="H295" s="912"/>
      <c r="I295" s="912"/>
      <c r="J295" s="912"/>
      <c r="K295" s="912"/>
      <c r="L295" s="912"/>
      <c r="M295" s="913"/>
      <c r="N295" s="912"/>
      <c r="O295" s="912"/>
      <c r="P295" s="912"/>
      <c r="Q295" s="913"/>
      <c r="R295" s="913"/>
      <c r="S295" s="912"/>
      <c r="T295" s="913"/>
      <c r="U295" s="911" t="s">
        <v>1621</v>
      </c>
      <c r="V295" s="913"/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912"/>
    </row>
    <row r="296" spans="1:34">
      <c r="A296" s="1115"/>
      <c r="B296" s="908" t="s">
        <v>1632</v>
      </c>
      <c r="C296" s="1128"/>
      <c r="D296" s="912"/>
      <c r="E296" s="912"/>
      <c r="F296" s="912"/>
      <c r="G296" s="912"/>
      <c r="H296" s="912"/>
      <c r="I296" s="912"/>
      <c r="J296" s="912"/>
      <c r="K296" s="912"/>
      <c r="L296" s="912"/>
      <c r="M296" s="912"/>
      <c r="N296" s="912"/>
      <c r="O296" s="913"/>
      <c r="P296" s="900"/>
      <c r="Q296" s="912"/>
      <c r="R296" s="913"/>
      <c r="S296" s="900"/>
      <c r="T296" s="912"/>
      <c r="U296" s="913"/>
      <c r="V296" s="911" t="s">
        <v>1621</v>
      </c>
      <c r="W296" s="912"/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912"/>
    </row>
    <row r="297" spans="1:34">
      <c r="A297" s="1115"/>
      <c r="B297" s="908" t="s">
        <v>1633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2"/>
      <c r="N297" s="912"/>
      <c r="O297" s="913"/>
      <c r="P297" s="900"/>
      <c r="Q297" s="912"/>
      <c r="R297" s="913"/>
      <c r="S297" s="913"/>
      <c r="T297" s="913"/>
      <c r="U297" s="913"/>
      <c r="V297" s="913"/>
      <c r="W297" s="912"/>
      <c r="X297" s="912"/>
      <c r="Y297" s="912"/>
      <c r="Z297" s="911" t="s">
        <v>1621</v>
      </c>
      <c r="AA297" s="900"/>
      <c r="AB297" s="900"/>
      <c r="AC297" s="900"/>
      <c r="AD297" s="912"/>
      <c r="AE297" s="912"/>
      <c r="AF297" s="912"/>
      <c r="AG297" s="912"/>
      <c r="AH297" s="912"/>
    </row>
    <row r="298" spans="1:34">
      <c r="A298" s="1115"/>
      <c r="B298" s="908" t="s">
        <v>1644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3"/>
      <c r="P298" s="900"/>
      <c r="Q298" s="912"/>
      <c r="R298" s="913"/>
      <c r="S298" s="913"/>
      <c r="T298" s="913"/>
      <c r="U298" s="913"/>
      <c r="V298" s="913"/>
      <c r="W298" s="912"/>
      <c r="X298" s="912"/>
      <c r="Y298" s="912"/>
      <c r="Z298" s="913"/>
      <c r="AA298" s="911" t="s">
        <v>1621</v>
      </c>
      <c r="AB298" s="913"/>
      <c r="AC298" s="900"/>
      <c r="AD298" s="912"/>
      <c r="AE298" s="912"/>
      <c r="AF298" s="912"/>
      <c r="AG298" s="912"/>
      <c r="AH298" s="912"/>
    </row>
    <row r="299" spans="1:34">
      <c r="A299" s="1115"/>
      <c r="B299" s="908" t="s">
        <v>1645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3"/>
      <c r="P299" s="900"/>
      <c r="Q299" s="912"/>
      <c r="R299" s="913"/>
      <c r="S299" s="913"/>
      <c r="T299" s="913"/>
      <c r="U299" s="913"/>
      <c r="V299" s="913"/>
      <c r="W299" s="912"/>
      <c r="X299" s="912"/>
      <c r="Y299" s="912"/>
      <c r="Z299" s="912"/>
      <c r="AA299" s="913"/>
      <c r="AB299" s="911" t="s">
        <v>1621</v>
      </c>
      <c r="AC299" s="913"/>
      <c r="AD299" s="912"/>
      <c r="AE299" s="912"/>
      <c r="AF299" s="912"/>
      <c r="AG299" s="912"/>
      <c r="AH299" s="912"/>
    </row>
    <row r="300" spans="1:34">
      <c r="A300" s="1115"/>
      <c r="B300" s="908" t="s">
        <v>1646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2"/>
      <c r="P300" s="912"/>
      <c r="Q300" s="912"/>
      <c r="R300" s="913"/>
      <c r="S300" s="913"/>
      <c r="T300" s="913"/>
      <c r="U300" s="913"/>
      <c r="V300" s="913"/>
      <c r="W300" s="913"/>
      <c r="X300" s="912"/>
      <c r="Y300" s="912"/>
      <c r="Z300" s="900"/>
      <c r="AA300" s="912"/>
      <c r="AB300" s="913"/>
      <c r="AC300" s="911" t="s">
        <v>1621</v>
      </c>
      <c r="AD300" s="912"/>
      <c r="AE300" s="912"/>
      <c r="AF300" s="912"/>
      <c r="AG300" s="912"/>
      <c r="AH300" s="912"/>
    </row>
    <row r="301" spans="1:34">
      <c r="A301" s="1115"/>
      <c r="B301" s="908" t="s">
        <v>1647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2"/>
      <c r="P301" s="912"/>
      <c r="Q301" s="912"/>
      <c r="R301" s="913"/>
      <c r="S301" s="913"/>
      <c r="T301" s="913"/>
      <c r="U301" s="913"/>
      <c r="V301" s="913"/>
      <c r="W301" s="913"/>
      <c r="X301" s="912"/>
      <c r="Y301" s="912"/>
      <c r="Z301" s="900"/>
      <c r="AA301" s="912"/>
      <c r="AB301" s="913"/>
      <c r="AC301" s="912"/>
      <c r="AD301" s="911" t="s">
        <v>1621</v>
      </c>
      <c r="AE301" s="912"/>
      <c r="AF301" s="912"/>
      <c r="AG301" s="912"/>
      <c r="AH301" s="912"/>
    </row>
    <row r="302" spans="1:34">
      <c r="A302" s="1116"/>
      <c r="B302" s="908" t="s">
        <v>1668</v>
      </c>
      <c r="C302" s="1129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2"/>
      <c r="P302" s="912"/>
      <c r="Q302" s="912"/>
      <c r="R302" s="913"/>
      <c r="S302" s="913"/>
      <c r="T302" s="913"/>
      <c r="U302" s="913"/>
      <c r="V302" s="913"/>
      <c r="W302" s="913"/>
      <c r="X302" s="912"/>
      <c r="Y302" s="912"/>
      <c r="Z302" s="900"/>
      <c r="AA302" s="912"/>
      <c r="AB302" s="913"/>
      <c r="AC302" s="912"/>
      <c r="AD302" s="912"/>
      <c r="AE302" s="912"/>
      <c r="AF302" s="912"/>
      <c r="AG302" s="911" t="s">
        <v>1621</v>
      </c>
      <c r="AH302" s="912"/>
    </row>
    <row r="303" spans="1:34">
      <c r="A303" s="903"/>
      <c r="B303" s="904"/>
      <c r="C303" s="905"/>
      <c r="D303" s="661"/>
      <c r="E303" s="661"/>
      <c r="F303" s="906"/>
      <c r="G303" s="661"/>
      <c r="H303" s="661"/>
      <c r="I303" s="661"/>
      <c r="J303" s="661"/>
      <c r="K303" s="661"/>
      <c r="L303" s="661"/>
      <c r="M303" s="661"/>
      <c r="N303" s="661"/>
      <c r="O303" s="661"/>
      <c r="P303" s="661"/>
      <c r="Q303" s="661"/>
      <c r="R303" s="661"/>
      <c r="S303" s="661"/>
      <c r="T303" s="661"/>
      <c r="U303" s="661"/>
      <c r="V303" s="661"/>
      <c r="W303" s="661"/>
      <c r="X303" s="661"/>
      <c r="Y303" s="661"/>
      <c r="Z303" s="661"/>
      <c r="AA303" s="661"/>
      <c r="AB303" s="661"/>
      <c r="AC303" s="661"/>
      <c r="AD303" s="661"/>
      <c r="AE303" s="661"/>
      <c r="AF303" s="661"/>
      <c r="AG303" s="661"/>
      <c r="AH303" s="661"/>
    </row>
    <row r="304" spans="1:34">
      <c r="B304" s="247" t="s">
        <v>1663</v>
      </c>
      <c r="C304" s="896"/>
    </row>
    <row r="305" spans="1:34">
      <c r="B305" s="247"/>
      <c r="C305" s="896"/>
    </row>
    <row r="306" spans="1:34" ht="15.75">
      <c r="A306" s="1117" t="s">
        <v>3</v>
      </c>
      <c r="B306" s="1117"/>
      <c r="C306" s="1117"/>
      <c r="D306" s="1117"/>
      <c r="E306" s="1117"/>
      <c r="F306" s="1117"/>
      <c r="G306" s="1117"/>
      <c r="H306" s="1117"/>
      <c r="I306" s="1117"/>
      <c r="J306" s="1117"/>
      <c r="K306" s="1117"/>
      <c r="L306" s="1117"/>
      <c r="M306" s="1117"/>
      <c r="N306" s="1117"/>
      <c r="O306" s="1117"/>
      <c r="P306" s="1117"/>
      <c r="Q306" s="1117"/>
      <c r="R306" s="1117"/>
      <c r="S306" s="1117"/>
      <c r="T306" s="1117"/>
      <c r="U306" s="1117"/>
      <c r="V306" s="1117"/>
      <c r="W306" s="1117"/>
      <c r="X306" s="1117"/>
      <c r="Y306" s="1117"/>
      <c r="Z306" s="1117"/>
      <c r="AA306" s="1117"/>
      <c r="AB306" s="1117"/>
      <c r="AC306" s="1117"/>
      <c r="AD306" s="1117"/>
      <c r="AE306" s="1117"/>
      <c r="AF306" s="1117"/>
      <c r="AG306" s="1117"/>
      <c r="AH306" s="1117"/>
    </row>
    <row r="307" spans="1:34" ht="15.75">
      <c r="A307" s="1117" t="s">
        <v>1586</v>
      </c>
      <c r="B307" s="1117"/>
      <c r="C307" s="1117"/>
      <c r="D307" s="1117"/>
      <c r="E307" s="1117"/>
      <c r="F307" s="1117"/>
      <c r="G307" s="1117"/>
      <c r="H307" s="1117"/>
      <c r="I307" s="1117"/>
      <c r="J307" s="1117"/>
      <c r="K307" s="1117"/>
      <c r="L307" s="1117"/>
      <c r="M307" s="1117"/>
      <c r="N307" s="1117"/>
      <c r="O307" s="1117"/>
      <c r="P307" s="1117"/>
      <c r="Q307" s="1117"/>
      <c r="R307" s="1117"/>
      <c r="S307" s="1117"/>
      <c r="T307" s="1117"/>
      <c r="U307" s="1117"/>
      <c r="V307" s="1117"/>
      <c r="W307" s="1117"/>
      <c r="X307" s="1117"/>
      <c r="Y307" s="1117"/>
      <c r="Z307" s="1117"/>
      <c r="AA307" s="1117"/>
      <c r="AB307" s="1117"/>
      <c r="AC307" s="1117"/>
      <c r="AD307" s="1117"/>
      <c r="AE307" s="1117"/>
      <c r="AF307" s="1117"/>
      <c r="AG307" s="1117"/>
      <c r="AH307" s="1117"/>
    </row>
    <row r="308" spans="1:34" ht="18">
      <c r="A308" s="1118" t="s">
        <v>1666</v>
      </c>
      <c r="B308" s="1118"/>
      <c r="C308" s="1118"/>
      <c r="D308" s="1118"/>
      <c r="E308" s="1118"/>
      <c r="F308" s="1118"/>
      <c r="G308" s="1118"/>
      <c r="H308" s="1118"/>
      <c r="I308" s="1118"/>
      <c r="J308" s="1118"/>
      <c r="K308" s="1118"/>
      <c r="L308" s="1118"/>
      <c r="M308" s="1118"/>
      <c r="N308" s="1118"/>
      <c r="O308" s="1118"/>
      <c r="P308" s="1118"/>
      <c r="Q308" s="1118"/>
      <c r="R308" s="1118"/>
      <c r="S308" s="1118"/>
      <c r="T308" s="1118"/>
      <c r="U308" s="1118"/>
      <c r="V308" s="1118"/>
      <c r="W308" s="1118"/>
      <c r="X308" s="1118"/>
      <c r="Y308" s="1118"/>
      <c r="Z308" s="1118"/>
      <c r="AA308" s="1118"/>
      <c r="AB308" s="1118"/>
      <c r="AC308" s="1118"/>
      <c r="AD308" s="1118"/>
      <c r="AE308" s="1118"/>
      <c r="AF308" s="1118"/>
      <c r="AG308" s="1118"/>
      <c r="AH308" s="1118"/>
    </row>
    <row r="309" spans="1:34" ht="18">
      <c r="A309" s="1118" t="s">
        <v>1587</v>
      </c>
      <c r="B309" s="1118"/>
      <c r="C309" s="1118"/>
      <c r="D309" s="1118"/>
      <c r="E309" s="1118"/>
      <c r="F309" s="1118"/>
      <c r="G309" s="1118"/>
      <c r="H309" s="1118"/>
      <c r="I309" s="1118"/>
      <c r="J309" s="1118"/>
      <c r="K309" s="1118"/>
      <c r="L309" s="1118"/>
      <c r="M309" s="1118"/>
      <c r="N309" s="1118"/>
      <c r="O309" s="1118"/>
      <c r="P309" s="1118"/>
      <c r="Q309" s="1118"/>
      <c r="R309" s="1118"/>
      <c r="S309" s="1118"/>
      <c r="T309" s="1118"/>
      <c r="U309" s="1118"/>
      <c r="V309" s="1118"/>
      <c r="W309" s="1118"/>
      <c r="X309" s="1118"/>
      <c r="Y309" s="1118"/>
      <c r="Z309" s="1118"/>
      <c r="AA309" s="1118"/>
      <c r="AB309" s="1118"/>
      <c r="AC309" s="1118"/>
      <c r="AD309" s="1118"/>
      <c r="AE309" s="1118"/>
      <c r="AF309" s="1118"/>
      <c r="AG309" s="1118"/>
      <c r="AH309" s="1118"/>
    </row>
    <row r="310" spans="1:34" ht="18">
      <c r="A310" s="1118" t="s">
        <v>1667</v>
      </c>
      <c r="B310" s="1118"/>
      <c r="C310" s="1118"/>
      <c r="D310" s="1118"/>
      <c r="E310" s="1118"/>
      <c r="F310" s="1118"/>
      <c r="G310" s="1118"/>
      <c r="H310" s="1118"/>
      <c r="I310" s="1118"/>
      <c r="J310" s="1118"/>
      <c r="K310" s="1118"/>
      <c r="L310" s="1118"/>
      <c r="M310" s="1118"/>
      <c r="N310" s="1118"/>
      <c r="O310" s="1118"/>
      <c r="P310" s="1118"/>
      <c r="Q310" s="1118"/>
      <c r="R310" s="1118"/>
      <c r="S310" s="1118"/>
      <c r="T310" s="1118"/>
      <c r="U310" s="1118"/>
      <c r="V310" s="1118"/>
      <c r="W310" s="1118"/>
      <c r="X310" s="1118"/>
      <c r="Y310" s="1118"/>
      <c r="Z310" s="1118"/>
      <c r="AA310" s="1118"/>
      <c r="AB310" s="1118"/>
      <c r="AC310" s="1118"/>
      <c r="AD310" s="1118"/>
      <c r="AE310" s="1118"/>
      <c r="AF310" s="1118"/>
      <c r="AG310" s="1118"/>
      <c r="AH310" s="1118"/>
    </row>
    <row r="311" spans="1:34" ht="15.75">
      <c r="A311" s="973" t="s">
        <v>1608</v>
      </c>
      <c r="B311" s="974"/>
      <c r="C311" s="974"/>
      <c r="D311" s="974"/>
      <c r="E311" s="974"/>
      <c r="F311" s="974"/>
      <c r="G311" s="974"/>
      <c r="H311" s="974"/>
      <c r="I311" s="974"/>
      <c r="J311" s="974"/>
      <c r="K311" s="974"/>
      <c r="L311" s="974"/>
      <c r="M311" s="974"/>
      <c r="N311" s="974"/>
      <c r="O311" s="974"/>
      <c r="P311" s="974"/>
      <c r="Q311" s="974"/>
      <c r="R311" s="974"/>
      <c r="S311" s="974"/>
      <c r="T311" s="974"/>
      <c r="U311" s="974"/>
      <c r="V311" s="974"/>
      <c r="W311" s="974"/>
      <c r="X311" s="974"/>
      <c r="Y311" s="974"/>
      <c r="Z311" s="974"/>
      <c r="AA311" s="974"/>
      <c r="AB311" s="974"/>
      <c r="AC311" s="974"/>
      <c r="AD311" s="974"/>
      <c r="AE311" s="974"/>
      <c r="AF311" s="974"/>
      <c r="AG311" s="974"/>
      <c r="AH311" s="974"/>
    </row>
    <row r="312" spans="1:34" ht="15.75">
      <c r="A312" s="967" t="s">
        <v>1683</v>
      </c>
      <c r="B312" s="966"/>
      <c r="C312" s="966"/>
      <c r="D312" s="966"/>
      <c r="E312" s="966"/>
      <c r="F312" s="966"/>
      <c r="G312" s="966"/>
      <c r="H312" s="966"/>
      <c r="I312" s="966"/>
      <c r="J312" s="966"/>
      <c r="K312" s="974"/>
      <c r="L312" s="974"/>
      <c r="M312" s="974"/>
      <c r="N312" s="974"/>
      <c r="O312" s="974"/>
      <c r="P312" s="974"/>
      <c r="Q312" s="974"/>
      <c r="R312" s="974"/>
      <c r="S312" s="974"/>
      <c r="T312" s="974"/>
      <c r="U312" s="974"/>
      <c r="V312" s="974"/>
      <c r="W312" s="974"/>
      <c r="X312" s="974"/>
      <c r="Y312" s="974"/>
      <c r="Z312" s="974"/>
      <c r="AA312" s="974"/>
      <c r="AB312" s="974"/>
      <c r="AC312" s="974"/>
      <c r="AD312" s="974"/>
      <c r="AE312" s="974"/>
      <c r="AF312" s="974"/>
      <c r="AG312" s="974"/>
      <c r="AH312" s="974"/>
    </row>
    <row r="313" spans="1:34">
      <c r="A313" s="1130" t="s">
        <v>129</v>
      </c>
      <c r="B313" s="1133" t="s">
        <v>1610</v>
      </c>
      <c r="C313" s="955" t="s">
        <v>1618</v>
      </c>
      <c r="D313" s="1121" t="s">
        <v>1619</v>
      </c>
      <c r="E313" s="1122"/>
      <c r="F313" s="1122"/>
      <c r="G313" s="1122"/>
      <c r="H313" s="1122"/>
      <c r="I313" s="1122"/>
      <c r="J313" s="1122"/>
      <c r="K313" s="1122"/>
      <c r="L313" s="1122"/>
      <c r="M313" s="1122"/>
      <c r="N313" s="1122"/>
      <c r="O313" s="1122"/>
      <c r="P313" s="1122"/>
      <c r="Q313" s="1122"/>
      <c r="R313" s="1122"/>
      <c r="S313" s="1122"/>
      <c r="T313" s="1122"/>
      <c r="U313" s="1122"/>
      <c r="V313" s="1122"/>
      <c r="W313" s="1122"/>
      <c r="X313" s="1122"/>
      <c r="Y313" s="1122"/>
      <c r="Z313" s="1122"/>
      <c r="AA313" s="1122"/>
      <c r="AB313" s="1122"/>
      <c r="AC313" s="1122"/>
      <c r="AD313" s="1122"/>
      <c r="AE313" s="1122"/>
      <c r="AF313" s="1122"/>
      <c r="AG313" s="1122"/>
      <c r="AH313" s="1123"/>
    </row>
    <row r="314" spans="1:34">
      <c r="A314" s="1131"/>
      <c r="B314" s="1134"/>
      <c r="C314" s="1141">
        <v>42795</v>
      </c>
      <c r="D314" s="894" t="s">
        <v>1614</v>
      </c>
      <c r="E314" s="894" t="s">
        <v>1615</v>
      </c>
      <c r="F314" s="954" t="s">
        <v>1616</v>
      </c>
      <c r="G314" s="954" t="s">
        <v>1617</v>
      </c>
      <c r="H314" s="894" t="s">
        <v>1611</v>
      </c>
      <c r="I314" s="894" t="s">
        <v>1612</v>
      </c>
      <c r="J314" s="894" t="s">
        <v>1613</v>
      </c>
      <c r="K314" s="894" t="s">
        <v>1614</v>
      </c>
      <c r="L314" s="894" t="s">
        <v>1615</v>
      </c>
      <c r="M314" s="954" t="s">
        <v>1616</v>
      </c>
      <c r="N314" s="954" t="s">
        <v>1617</v>
      </c>
      <c r="O314" s="894" t="s">
        <v>1611</v>
      </c>
      <c r="P314" s="894" t="s">
        <v>1612</v>
      </c>
      <c r="Q314" s="894" t="s">
        <v>1613</v>
      </c>
      <c r="R314" s="894" t="s">
        <v>1614</v>
      </c>
      <c r="S314" s="894" t="s">
        <v>1615</v>
      </c>
      <c r="T314" s="954" t="s">
        <v>1616</v>
      </c>
      <c r="U314" s="954" t="s">
        <v>1617</v>
      </c>
      <c r="V314" s="894" t="s">
        <v>1611</v>
      </c>
      <c r="W314" s="894" t="s">
        <v>1612</v>
      </c>
      <c r="X314" s="894" t="s">
        <v>1613</v>
      </c>
      <c r="Y314" s="894" t="s">
        <v>1614</v>
      </c>
      <c r="Z314" s="894" t="s">
        <v>1615</v>
      </c>
      <c r="AA314" s="954" t="s">
        <v>1616</v>
      </c>
      <c r="AB314" s="954" t="s">
        <v>1617</v>
      </c>
      <c r="AC314" s="954" t="s">
        <v>1611</v>
      </c>
      <c r="AD314" s="894" t="s">
        <v>1612</v>
      </c>
      <c r="AE314" s="894" t="s">
        <v>1613</v>
      </c>
      <c r="AF314" s="894" t="s">
        <v>1614</v>
      </c>
      <c r="AG314" s="894" t="s">
        <v>1615</v>
      </c>
      <c r="AH314" s="954" t="s">
        <v>1616</v>
      </c>
    </row>
    <row r="315" spans="1:34">
      <c r="A315" s="1132"/>
      <c r="B315" s="1135"/>
      <c r="C315" s="1142"/>
      <c r="D315" s="895">
        <v>1</v>
      </c>
      <c r="E315" s="894">
        <v>2</v>
      </c>
      <c r="F315" s="954">
        <v>3</v>
      </c>
      <c r="G315" s="954">
        <v>4</v>
      </c>
      <c r="H315" s="894">
        <v>5</v>
      </c>
      <c r="I315" s="894">
        <v>6</v>
      </c>
      <c r="J315" s="894">
        <v>7</v>
      </c>
      <c r="K315" s="894">
        <v>8</v>
      </c>
      <c r="L315" s="894">
        <v>9</v>
      </c>
      <c r="M315" s="954">
        <v>10</v>
      </c>
      <c r="N315" s="954">
        <v>11</v>
      </c>
      <c r="O315" s="894">
        <v>12</v>
      </c>
      <c r="P315" s="894">
        <v>13</v>
      </c>
      <c r="Q315" s="894">
        <v>14</v>
      </c>
      <c r="R315" s="894">
        <v>15</v>
      </c>
      <c r="S315" s="894">
        <v>16</v>
      </c>
      <c r="T315" s="954">
        <v>17</v>
      </c>
      <c r="U315" s="954">
        <v>18</v>
      </c>
      <c r="V315" s="894">
        <v>19</v>
      </c>
      <c r="W315" s="894">
        <v>20</v>
      </c>
      <c r="X315" s="894">
        <v>21</v>
      </c>
      <c r="Y315" s="894">
        <v>22</v>
      </c>
      <c r="Z315" s="894">
        <v>23</v>
      </c>
      <c r="AA315" s="954">
        <v>24</v>
      </c>
      <c r="AB315" s="954">
        <v>25</v>
      </c>
      <c r="AC315" s="1009">
        <v>26</v>
      </c>
      <c r="AD315" s="894">
        <v>27</v>
      </c>
      <c r="AE315" s="894">
        <v>28</v>
      </c>
      <c r="AF315" s="894">
        <v>29</v>
      </c>
      <c r="AG315" s="894">
        <v>30</v>
      </c>
      <c r="AH315" s="954">
        <v>31</v>
      </c>
    </row>
    <row r="316" spans="1:34">
      <c r="A316" s="1136">
        <v>25</v>
      </c>
      <c r="B316" s="908" t="s">
        <v>1609</v>
      </c>
      <c r="C316" s="1127">
        <v>42795</v>
      </c>
      <c r="D316" s="911" t="s">
        <v>1621</v>
      </c>
      <c r="E316" s="913"/>
      <c r="F316" s="900"/>
      <c r="G316" s="913"/>
      <c r="H316" s="900"/>
      <c r="I316" s="900"/>
      <c r="J316" s="900"/>
      <c r="K316" s="900"/>
      <c r="L316" s="900"/>
      <c r="M316" s="900"/>
      <c r="N316" s="900"/>
      <c r="O316" s="900"/>
      <c r="P316" s="900"/>
      <c r="Q316" s="900"/>
      <c r="R316" s="900"/>
      <c r="S316" s="900"/>
      <c r="T316" s="900"/>
      <c r="U316" s="900"/>
      <c r="V316" s="900"/>
      <c r="W316" s="900"/>
      <c r="X316" s="900"/>
      <c r="Y316" s="900"/>
      <c r="Z316" s="900"/>
      <c r="AA316" s="900"/>
      <c r="AB316" s="900"/>
      <c r="AC316" s="900"/>
      <c r="AD316" s="900"/>
      <c r="AE316" s="900"/>
      <c r="AF316" s="900"/>
      <c r="AG316" s="900"/>
      <c r="AH316" s="900"/>
    </row>
    <row r="317" spans="1:34">
      <c r="A317" s="1136"/>
      <c r="B317" s="908" t="s">
        <v>1622</v>
      </c>
      <c r="C317" s="1137"/>
      <c r="D317" s="912"/>
      <c r="E317" s="913"/>
      <c r="F317" s="913"/>
      <c r="G317" s="913"/>
      <c r="H317" s="911" t="s">
        <v>1621</v>
      </c>
      <c r="I317" s="913"/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900"/>
      <c r="AE317" s="900"/>
      <c r="AF317" s="900"/>
      <c r="AG317" s="900"/>
      <c r="AH317" s="900"/>
    </row>
    <row r="318" spans="1:34">
      <c r="A318" s="1136"/>
      <c r="B318" s="908" t="s">
        <v>1623</v>
      </c>
      <c r="C318" s="1137"/>
      <c r="D318" s="912"/>
      <c r="E318" s="913"/>
      <c r="F318" s="913"/>
      <c r="G318" s="913"/>
      <c r="H318" s="912"/>
      <c r="I318" s="911" t="s">
        <v>1621</v>
      </c>
      <c r="J318" s="913"/>
      <c r="K318" s="913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900"/>
      <c r="AE318" s="900"/>
      <c r="AF318" s="900"/>
      <c r="AG318" s="900"/>
      <c r="AH318" s="900"/>
    </row>
    <row r="319" spans="1:34">
      <c r="A319" s="1136"/>
      <c r="B319" s="908" t="s">
        <v>1624</v>
      </c>
      <c r="C319" s="1137"/>
      <c r="D319" s="913"/>
      <c r="E319" s="900"/>
      <c r="F319" s="913"/>
      <c r="G319" s="913"/>
      <c r="H319" s="912"/>
      <c r="I319" s="913"/>
      <c r="J319" s="911" t="s">
        <v>1621</v>
      </c>
      <c r="K319" s="913"/>
      <c r="L319" s="913"/>
      <c r="M319" s="900"/>
      <c r="N319" s="900"/>
      <c r="O319" s="900"/>
      <c r="P319" s="900"/>
      <c r="Q319" s="900"/>
      <c r="R319" s="900"/>
      <c r="S319" s="900"/>
      <c r="T319" s="900"/>
      <c r="U319" s="900"/>
      <c r="V319" s="900"/>
      <c r="W319" s="900"/>
      <c r="X319" s="900"/>
      <c r="Y319" s="900"/>
      <c r="Z319" s="900"/>
      <c r="AA319" s="900"/>
      <c r="AB319" s="900"/>
      <c r="AC319" s="900"/>
      <c r="AD319" s="900"/>
      <c r="AE319" s="900"/>
      <c r="AF319" s="900"/>
      <c r="AG319" s="900"/>
      <c r="AH319" s="900"/>
    </row>
    <row r="320" spans="1:34">
      <c r="A320" s="1136"/>
      <c r="B320" s="908" t="s">
        <v>1625</v>
      </c>
      <c r="C320" s="1137"/>
      <c r="D320" s="913"/>
      <c r="E320" s="900"/>
      <c r="F320" s="912"/>
      <c r="G320" s="913"/>
      <c r="H320" s="913"/>
      <c r="I320" s="913"/>
      <c r="J320" s="913"/>
      <c r="K320" s="911" t="s">
        <v>1621</v>
      </c>
      <c r="L320" s="913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900"/>
      <c r="AE320" s="900"/>
      <c r="AF320" s="900"/>
      <c r="AG320" s="900"/>
      <c r="AH320" s="900"/>
    </row>
    <row r="321" spans="1:34">
      <c r="A321" s="1136"/>
      <c r="B321" s="908" t="s">
        <v>1626</v>
      </c>
      <c r="C321" s="1137"/>
      <c r="D321" s="913"/>
      <c r="E321" s="900"/>
      <c r="F321" s="900"/>
      <c r="G321" s="913"/>
      <c r="H321" s="913"/>
      <c r="I321" s="912"/>
      <c r="J321" s="913"/>
      <c r="K321" s="913"/>
      <c r="L321" s="913"/>
      <c r="M321" s="913"/>
      <c r="N321" s="913"/>
      <c r="O321" s="911" t="s">
        <v>1621</v>
      </c>
      <c r="P321" s="913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36"/>
      <c r="B322" s="908" t="s">
        <v>1627</v>
      </c>
      <c r="C322" s="1137"/>
      <c r="D322" s="912"/>
      <c r="E322" s="912"/>
      <c r="F322" s="912"/>
      <c r="G322" s="912"/>
      <c r="H322" s="912"/>
      <c r="I322" s="913"/>
      <c r="J322" s="913"/>
      <c r="K322" s="913"/>
      <c r="L322" s="913"/>
      <c r="M322" s="913"/>
      <c r="N322" s="913"/>
      <c r="O322" s="912"/>
      <c r="P322" s="911" t="s">
        <v>1621</v>
      </c>
      <c r="Q322" s="913"/>
      <c r="R322" s="913"/>
      <c r="S322" s="912"/>
      <c r="T322" s="912"/>
      <c r="U322" s="912"/>
      <c r="V322" s="912"/>
      <c r="W322" s="912"/>
      <c r="X322" s="912"/>
      <c r="Y322" s="912"/>
      <c r="Z322" s="912"/>
      <c r="AA322" s="912"/>
      <c r="AB322" s="912"/>
      <c r="AC322" s="912"/>
      <c r="AD322" s="912"/>
      <c r="AE322" s="912"/>
      <c r="AF322" s="912"/>
      <c r="AG322" s="912"/>
      <c r="AH322" s="912"/>
    </row>
    <row r="323" spans="1:34">
      <c r="A323" s="1136"/>
      <c r="B323" s="908" t="s">
        <v>1628</v>
      </c>
      <c r="C323" s="1137"/>
      <c r="D323" s="900"/>
      <c r="E323" s="900"/>
      <c r="F323" s="900"/>
      <c r="G323" s="900"/>
      <c r="H323" s="900"/>
      <c r="I323" s="913"/>
      <c r="J323" s="912"/>
      <c r="K323" s="913"/>
      <c r="L323" s="913"/>
      <c r="M323" s="913"/>
      <c r="N323" s="913"/>
      <c r="O323" s="912"/>
      <c r="P323" s="913"/>
      <c r="Q323" s="911" t="s">
        <v>1621</v>
      </c>
      <c r="R323" s="913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900"/>
      <c r="AE323" s="900"/>
      <c r="AF323" s="900"/>
      <c r="AG323" s="900"/>
      <c r="AH323" s="900"/>
    </row>
    <row r="324" spans="1:34">
      <c r="A324" s="1136"/>
      <c r="B324" s="908" t="s">
        <v>1629</v>
      </c>
      <c r="C324" s="1137"/>
      <c r="D324" s="912"/>
      <c r="E324" s="912"/>
      <c r="F324" s="912"/>
      <c r="G324" s="912"/>
      <c r="H324" s="912"/>
      <c r="I324" s="912"/>
      <c r="J324" s="912"/>
      <c r="K324" s="913"/>
      <c r="L324" s="913"/>
      <c r="M324" s="912"/>
      <c r="N324" s="913"/>
      <c r="O324" s="913"/>
      <c r="P324" s="913"/>
      <c r="Q324" s="913"/>
      <c r="R324" s="911" t="s">
        <v>1621</v>
      </c>
      <c r="S324" s="900"/>
      <c r="T324" s="900"/>
      <c r="U324" s="900"/>
      <c r="V324" s="900"/>
      <c r="W324" s="912"/>
      <c r="X324" s="912"/>
      <c r="Y324" s="912"/>
      <c r="Z324" s="912"/>
      <c r="AA324" s="912"/>
      <c r="AB324" s="912"/>
      <c r="AC324" s="912"/>
      <c r="AD324" s="912"/>
      <c r="AE324" s="912"/>
      <c r="AF324" s="912"/>
      <c r="AG324" s="912"/>
      <c r="AH324" s="912"/>
    </row>
    <row r="325" spans="1:34">
      <c r="A325" s="1136"/>
      <c r="B325" s="908" t="s">
        <v>1630</v>
      </c>
      <c r="C325" s="1137"/>
      <c r="D325" s="912"/>
      <c r="E325" s="912"/>
      <c r="F325" s="912"/>
      <c r="G325" s="912"/>
      <c r="H325" s="912"/>
      <c r="I325" s="912"/>
      <c r="J325" s="912"/>
      <c r="K325" s="913"/>
      <c r="L325" s="900"/>
      <c r="M325" s="913"/>
      <c r="N325" s="900"/>
      <c r="O325" s="913"/>
      <c r="P325" s="913"/>
      <c r="Q325" s="913"/>
      <c r="R325" s="913"/>
      <c r="S325" s="913"/>
      <c r="T325" s="900"/>
      <c r="U325" s="913"/>
      <c r="V325" s="911" t="s">
        <v>1621</v>
      </c>
      <c r="W325" s="913"/>
      <c r="X325" s="900"/>
      <c r="Y325" s="900"/>
      <c r="Z325" s="912"/>
      <c r="AA325" s="912"/>
      <c r="AB325" s="912"/>
      <c r="AC325" s="912"/>
      <c r="AD325" s="912"/>
      <c r="AE325" s="912"/>
      <c r="AF325" s="912"/>
      <c r="AG325" s="912"/>
      <c r="AH325" s="912"/>
    </row>
    <row r="326" spans="1:34">
      <c r="A326" s="1114"/>
      <c r="B326" s="1140"/>
      <c r="C326" s="1127">
        <v>42826</v>
      </c>
      <c r="D326" s="954" t="s">
        <v>1617</v>
      </c>
      <c r="E326" s="894" t="s">
        <v>1611</v>
      </c>
      <c r="F326" s="894" t="s">
        <v>1612</v>
      </c>
      <c r="G326" s="894" t="s">
        <v>1613</v>
      </c>
      <c r="H326" s="894" t="s">
        <v>1614</v>
      </c>
      <c r="I326" s="894" t="s">
        <v>1615</v>
      </c>
      <c r="J326" s="954" t="s">
        <v>1616</v>
      </c>
      <c r="K326" s="954" t="s">
        <v>1617</v>
      </c>
      <c r="L326" s="894" t="s">
        <v>1611</v>
      </c>
      <c r="M326" s="894" t="s">
        <v>1612</v>
      </c>
      <c r="N326" s="894" t="s">
        <v>1613</v>
      </c>
      <c r="O326" s="894" t="s">
        <v>1614</v>
      </c>
      <c r="P326" s="894" t="s">
        <v>1615</v>
      </c>
      <c r="Q326" s="954" t="s">
        <v>1616</v>
      </c>
      <c r="R326" s="954" t="s">
        <v>1617</v>
      </c>
      <c r="S326" s="894" t="s">
        <v>1611</v>
      </c>
      <c r="T326" s="894" t="s">
        <v>1612</v>
      </c>
      <c r="U326" s="894" t="s">
        <v>1613</v>
      </c>
      <c r="V326" s="894" t="s">
        <v>1614</v>
      </c>
      <c r="W326" s="894" t="s">
        <v>1615</v>
      </c>
      <c r="X326" s="954" t="s">
        <v>1616</v>
      </c>
      <c r="Y326" s="954" t="s">
        <v>1617</v>
      </c>
      <c r="Z326" s="894" t="s">
        <v>1611</v>
      </c>
      <c r="AA326" s="894" t="s">
        <v>1612</v>
      </c>
      <c r="AB326" s="894" t="s">
        <v>1613</v>
      </c>
      <c r="AC326" s="894" t="s">
        <v>1614</v>
      </c>
      <c r="AD326" s="894" t="s">
        <v>1615</v>
      </c>
      <c r="AE326" s="954" t="s">
        <v>1616</v>
      </c>
      <c r="AF326" s="954" t="s">
        <v>1617</v>
      </c>
      <c r="AG326" s="894" t="s">
        <v>1611</v>
      </c>
      <c r="AH326" s="595"/>
    </row>
    <row r="327" spans="1:34">
      <c r="A327" s="1116"/>
      <c r="B327" s="1138"/>
      <c r="C327" s="1138"/>
      <c r="D327" s="968">
        <v>1</v>
      </c>
      <c r="E327" s="894">
        <v>2</v>
      </c>
      <c r="F327" s="894">
        <v>3</v>
      </c>
      <c r="G327" s="894">
        <v>4</v>
      </c>
      <c r="H327" s="894">
        <v>5</v>
      </c>
      <c r="I327" s="894">
        <v>6</v>
      </c>
      <c r="J327" s="954">
        <v>7</v>
      </c>
      <c r="K327" s="954">
        <v>8</v>
      </c>
      <c r="L327" s="894">
        <v>9</v>
      </c>
      <c r="M327" s="894">
        <v>10</v>
      </c>
      <c r="N327" s="894">
        <v>11</v>
      </c>
      <c r="O327" s="894">
        <v>12</v>
      </c>
      <c r="P327" s="894">
        <v>13</v>
      </c>
      <c r="Q327" s="1009">
        <v>14</v>
      </c>
      <c r="R327" s="954">
        <v>15</v>
      </c>
      <c r="S327" s="894">
        <v>16</v>
      </c>
      <c r="T327" s="894">
        <v>17</v>
      </c>
      <c r="U327" s="894">
        <v>18</v>
      </c>
      <c r="V327" s="894">
        <v>19</v>
      </c>
      <c r="W327" s="894">
        <v>20</v>
      </c>
      <c r="X327" s="954">
        <v>21</v>
      </c>
      <c r="Y327" s="954">
        <v>22</v>
      </c>
      <c r="Z327" s="894">
        <v>23</v>
      </c>
      <c r="AA327" s="894">
        <v>24</v>
      </c>
      <c r="AB327" s="894">
        <v>25</v>
      </c>
      <c r="AC327" s="894">
        <v>26</v>
      </c>
      <c r="AD327" s="894">
        <v>27</v>
      </c>
      <c r="AE327" s="954">
        <v>28</v>
      </c>
      <c r="AF327" s="954">
        <v>29</v>
      </c>
      <c r="AG327" s="894">
        <v>30</v>
      </c>
      <c r="AH327" s="595"/>
    </row>
    <row r="328" spans="1:34">
      <c r="A328" s="1124">
        <v>26</v>
      </c>
      <c r="B328" s="908" t="s">
        <v>1609</v>
      </c>
      <c r="C328" s="1125">
        <v>42826</v>
      </c>
      <c r="D328" s="913"/>
      <c r="E328" s="911" t="s">
        <v>1621</v>
      </c>
      <c r="F328" s="900"/>
      <c r="G328" s="900"/>
      <c r="H328" s="900"/>
      <c r="I328" s="900"/>
      <c r="J328" s="912"/>
      <c r="K328" s="912"/>
      <c r="L328" s="912"/>
      <c r="M328" s="912"/>
      <c r="N328" s="912"/>
      <c r="O328" s="912"/>
      <c r="P328" s="912"/>
      <c r="Q328" s="912"/>
      <c r="R328" s="912"/>
      <c r="S328" s="912"/>
      <c r="T328" s="913"/>
      <c r="U328" s="912"/>
      <c r="V328" s="900"/>
      <c r="W328" s="912"/>
      <c r="X328" s="912"/>
      <c r="Y328" s="912"/>
      <c r="Z328" s="912"/>
      <c r="AA328" s="912"/>
      <c r="AB328" s="912"/>
      <c r="AC328" s="912"/>
      <c r="AD328" s="912"/>
      <c r="AE328" s="912"/>
      <c r="AF328" s="912"/>
      <c r="AG328" s="912"/>
      <c r="AH328" s="912"/>
    </row>
    <row r="329" spans="1:34">
      <c r="A329" s="1124"/>
      <c r="B329" s="908" t="s">
        <v>1622</v>
      </c>
      <c r="C329" s="1126"/>
      <c r="D329" s="913"/>
      <c r="E329" s="913"/>
      <c r="F329" s="911" t="s">
        <v>1621</v>
      </c>
      <c r="G329" s="913"/>
      <c r="H329" s="900"/>
      <c r="I329" s="900"/>
      <c r="J329" s="912"/>
      <c r="K329" s="900"/>
      <c r="L329" s="912"/>
      <c r="M329" s="912"/>
      <c r="N329" s="913"/>
      <c r="O329" s="912"/>
      <c r="P329" s="912"/>
      <c r="Q329" s="912"/>
      <c r="R329" s="912"/>
      <c r="S329" s="912"/>
      <c r="T329" s="913"/>
      <c r="U329" s="912"/>
      <c r="V329" s="900"/>
      <c r="W329" s="912"/>
      <c r="X329" s="912"/>
      <c r="Y329" s="912"/>
      <c r="Z329" s="912"/>
      <c r="AA329" s="912"/>
      <c r="AB329" s="912"/>
      <c r="AC329" s="912"/>
      <c r="AD329" s="912"/>
      <c r="AE329" s="912"/>
      <c r="AF329" s="912"/>
      <c r="AG329" s="912"/>
      <c r="AH329" s="912"/>
    </row>
    <row r="330" spans="1:34">
      <c r="A330" s="1124"/>
      <c r="B330" s="908" t="s">
        <v>1623</v>
      </c>
      <c r="C330" s="1126"/>
      <c r="D330" s="912"/>
      <c r="E330" s="912"/>
      <c r="F330" s="913"/>
      <c r="G330" s="911" t="s">
        <v>1621</v>
      </c>
      <c r="H330" s="913"/>
      <c r="I330" s="913"/>
      <c r="J330" s="913"/>
      <c r="K330" s="900"/>
      <c r="L330" s="900"/>
      <c r="M330" s="912"/>
      <c r="N330" s="912"/>
      <c r="O330" s="912"/>
      <c r="P330" s="912"/>
      <c r="Q330" s="912"/>
      <c r="R330" s="912"/>
      <c r="S330" s="912"/>
      <c r="T330" s="913"/>
      <c r="U330" s="912"/>
      <c r="V330" s="900"/>
      <c r="W330" s="912"/>
      <c r="X330" s="912"/>
      <c r="Y330" s="912"/>
      <c r="Z330" s="912"/>
      <c r="AA330" s="912"/>
      <c r="AB330" s="912"/>
      <c r="AC330" s="912"/>
      <c r="AD330" s="912"/>
      <c r="AE330" s="912"/>
      <c r="AF330" s="912"/>
      <c r="AG330" s="912"/>
      <c r="AH330" s="912"/>
    </row>
    <row r="331" spans="1:34">
      <c r="A331" s="1124"/>
      <c r="B331" s="908" t="s">
        <v>1624</v>
      </c>
      <c r="C331" s="1126"/>
      <c r="D331" s="913"/>
      <c r="E331" s="900"/>
      <c r="F331" s="912"/>
      <c r="G331" s="913"/>
      <c r="H331" s="911" t="s">
        <v>1621</v>
      </c>
      <c r="I331" s="913"/>
      <c r="J331" s="913"/>
      <c r="K331" s="900"/>
      <c r="L331" s="900"/>
      <c r="M331" s="912"/>
      <c r="N331" s="900"/>
      <c r="O331" s="912"/>
      <c r="P331" s="912"/>
      <c r="Q331" s="912"/>
      <c r="R331" s="912"/>
      <c r="S331" s="912"/>
      <c r="T331" s="913"/>
      <c r="U331" s="912"/>
      <c r="V331" s="900"/>
      <c r="W331" s="912"/>
      <c r="X331" s="912"/>
      <c r="Y331" s="912"/>
      <c r="Z331" s="912"/>
      <c r="AA331" s="912"/>
      <c r="AB331" s="912"/>
      <c r="AC331" s="912"/>
      <c r="AD331" s="912"/>
      <c r="AE331" s="912"/>
      <c r="AF331" s="912"/>
      <c r="AG331" s="912"/>
      <c r="AH331" s="912"/>
    </row>
    <row r="332" spans="1:34">
      <c r="A332" s="1124"/>
      <c r="B332" s="908" t="s">
        <v>1625</v>
      </c>
      <c r="C332" s="1126"/>
      <c r="D332" s="913"/>
      <c r="E332" s="900"/>
      <c r="F332" s="912"/>
      <c r="G332" s="912"/>
      <c r="H332" s="913"/>
      <c r="I332" s="913"/>
      <c r="J332" s="913"/>
      <c r="K332" s="913"/>
      <c r="L332" s="911" t="s">
        <v>1621</v>
      </c>
      <c r="M332" s="900"/>
      <c r="N332" s="900"/>
      <c r="O332" s="900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912"/>
      <c r="AF332" s="912"/>
      <c r="AG332" s="912"/>
      <c r="AH332" s="912"/>
    </row>
    <row r="333" spans="1:34">
      <c r="A333" s="1124"/>
      <c r="B333" s="908" t="s">
        <v>1626</v>
      </c>
      <c r="C333" s="1126"/>
      <c r="D333" s="912"/>
      <c r="E333" s="912"/>
      <c r="F333" s="912"/>
      <c r="G333" s="912"/>
      <c r="H333" s="913"/>
      <c r="I333" s="912"/>
      <c r="J333" s="913"/>
      <c r="K333" s="913"/>
      <c r="L333" s="913"/>
      <c r="M333" s="911" t="s">
        <v>1621</v>
      </c>
      <c r="N333" s="912"/>
      <c r="O333" s="900"/>
      <c r="P333" s="900"/>
      <c r="Q333" s="912"/>
      <c r="R333" s="912"/>
      <c r="S333" s="912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912"/>
    </row>
    <row r="334" spans="1:34">
      <c r="A334" s="1124"/>
      <c r="B334" s="908" t="s">
        <v>1627</v>
      </c>
      <c r="C334" s="1126"/>
      <c r="D334" s="912"/>
      <c r="E334" s="912"/>
      <c r="F334" s="912"/>
      <c r="G334" s="912"/>
      <c r="H334" s="913"/>
      <c r="I334" s="900"/>
      <c r="J334" s="912"/>
      <c r="K334" s="913"/>
      <c r="L334" s="912"/>
      <c r="M334" s="913"/>
      <c r="N334" s="911" t="s">
        <v>1621</v>
      </c>
      <c r="O334" s="913"/>
      <c r="P334" s="900"/>
      <c r="Q334" s="912"/>
      <c r="R334" s="900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912"/>
    </row>
    <row r="335" spans="1:34">
      <c r="A335" s="1124"/>
      <c r="B335" s="908" t="s">
        <v>1628</v>
      </c>
      <c r="C335" s="1126"/>
      <c r="D335" s="912"/>
      <c r="E335" s="912"/>
      <c r="F335" s="912"/>
      <c r="G335" s="912"/>
      <c r="H335" s="912"/>
      <c r="I335" s="912"/>
      <c r="J335" s="912"/>
      <c r="K335" s="913"/>
      <c r="L335" s="900"/>
      <c r="M335" s="912"/>
      <c r="N335" s="912"/>
      <c r="O335" s="911" t="s">
        <v>1621</v>
      </c>
      <c r="P335" s="913"/>
      <c r="Q335" s="913"/>
      <c r="R335" s="900"/>
      <c r="S335" s="900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912"/>
    </row>
    <row r="336" spans="1:34">
      <c r="A336" s="1124"/>
      <c r="B336" s="908" t="s">
        <v>1629</v>
      </c>
      <c r="C336" s="1126"/>
      <c r="D336" s="912"/>
      <c r="E336" s="912"/>
      <c r="F336" s="912"/>
      <c r="G336" s="912"/>
      <c r="H336" s="912"/>
      <c r="I336" s="912"/>
      <c r="J336" s="912"/>
      <c r="K336" s="913"/>
      <c r="L336" s="913"/>
      <c r="M336" s="900"/>
      <c r="N336" s="912"/>
      <c r="O336" s="913"/>
      <c r="P336" s="913"/>
      <c r="Q336" s="913"/>
      <c r="R336" s="900"/>
      <c r="S336" s="911" t="s">
        <v>1621</v>
      </c>
      <c r="T336" s="900"/>
      <c r="U336" s="900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912"/>
      <c r="AF336" s="912"/>
      <c r="AG336" s="912"/>
      <c r="AH336" s="912"/>
    </row>
    <row r="337" spans="1:34">
      <c r="A337" s="1124"/>
      <c r="B337" s="908" t="s">
        <v>1630</v>
      </c>
      <c r="C337" s="1126"/>
      <c r="D337" s="912"/>
      <c r="E337" s="912"/>
      <c r="F337" s="912"/>
      <c r="G337" s="912"/>
      <c r="H337" s="912"/>
      <c r="I337" s="912"/>
      <c r="J337" s="912"/>
      <c r="K337" s="913"/>
      <c r="L337" s="900"/>
      <c r="M337" s="912"/>
      <c r="N337" s="912"/>
      <c r="O337" s="913"/>
      <c r="P337" s="913"/>
      <c r="Q337" s="913"/>
      <c r="R337" s="913"/>
      <c r="S337" s="913"/>
      <c r="T337" s="911" t="s">
        <v>1621</v>
      </c>
      <c r="U337" s="913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912"/>
      <c r="AF337" s="912"/>
      <c r="AG337" s="912"/>
      <c r="AH337" s="912"/>
    </row>
    <row r="338" spans="1:34">
      <c r="A338" s="903"/>
      <c r="B338" s="904"/>
      <c r="C338" s="905"/>
      <c r="D338" s="661"/>
      <c r="E338" s="661"/>
      <c r="F338" s="906"/>
      <c r="G338" s="661"/>
      <c r="H338" s="661"/>
      <c r="I338" s="661"/>
      <c r="J338" s="661"/>
      <c r="K338" s="661"/>
      <c r="L338" s="661"/>
      <c r="M338" s="661"/>
      <c r="N338" s="661"/>
      <c r="O338" s="661"/>
      <c r="P338" s="661"/>
      <c r="Q338" s="661"/>
      <c r="R338" s="661"/>
      <c r="S338" s="661"/>
      <c r="T338" s="661"/>
      <c r="U338" s="661"/>
      <c r="V338" s="661"/>
      <c r="W338" s="661"/>
      <c r="X338" s="661"/>
      <c r="Y338" s="661"/>
      <c r="Z338" s="661"/>
      <c r="AA338" s="661"/>
      <c r="AB338" s="661"/>
      <c r="AC338" s="661"/>
      <c r="AD338" s="661"/>
      <c r="AE338" s="661"/>
      <c r="AF338" s="661"/>
      <c r="AG338" s="661"/>
      <c r="AH338" s="661"/>
    </row>
    <row r="339" spans="1:34">
      <c r="B339" s="247" t="s">
        <v>1663</v>
      </c>
      <c r="C339" s="896"/>
    </row>
    <row r="340" spans="1:34" ht="15.75">
      <c r="A340" s="1117" t="s">
        <v>3</v>
      </c>
      <c r="B340" s="1117"/>
      <c r="C340" s="1117"/>
      <c r="D340" s="1117"/>
      <c r="E340" s="1117"/>
      <c r="F340" s="1117"/>
      <c r="G340" s="1117"/>
      <c r="H340" s="1117"/>
      <c r="I340" s="1117"/>
      <c r="J340" s="1117"/>
      <c r="K340" s="1117"/>
      <c r="L340" s="1117"/>
      <c r="M340" s="1117"/>
      <c r="N340" s="1117"/>
      <c r="O340" s="1117"/>
      <c r="P340" s="1117"/>
      <c r="Q340" s="1117"/>
      <c r="R340" s="1117"/>
      <c r="S340" s="1117"/>
      <c r="T340" s="1117"/>
      <c r="U340" s="1117"/>
      <c r="V340" s="1117"/>
      <c r="W340" s="1117"/>
      <c r="X340" s="1117"/>
      <c r="Y340" s="1117"/>
      <c r="Z340" s="1117"/>
      <c r="AA340" s="1117"/>
      <c r="AB340" s="1117"/>
      <c r="AC340" s="1117"/>
      <c r="AD340" s="1117"/>
      <c r="AE340" s="1117"/>
      <c r="AF340" s="1117"/>
      <c r="AG340" s="1117"/>
      <c r="AH340" s="1117"/>
    </row>
    <row r="341" spans="1:34" ht="15.75">
      <c r="A341" s="1117" t="s">
        <v>1586</v>
      </c>
      <c r="B341" s="1117"/>
      <c r="C341" s="1117"/>
      <c r="D341" s="1117"/>
      <c r="E341" s="1117"/>
      <c r="F341" s="1117"/>
      <c r="G341" s="1117"/>
      <c r="H341" s="1117"/>
      <c r="I341" s="1117"/>
      <c r="J341" s="1117"/>
      <c r="K341" s="1117"/>
      <c r="L341" s="1117"/>
      <c r="M341" s="1117"/>
      <c r="N341" s="1117"/>
      <c r="O341" s="1117"/>
      <c r="P341" s="1117"/>
      <c r="Q341" s="1117"/>
      <c r="R341" s="1117"/>
      <c r="S341" s="1117"/>
      <c r="T341" s="1117"/>
      <c r="U341" s="1117"/>
      <c r="V341" s="1117"/>
      <c r="W341" s="1117"/>
      <c r="X341" s="1117"/>
      <c r="Y341" s="1117"/>
      <c r="Z341" s="1117"/>
      <c r="AA341" s="1117"/>
      <c r="AB341" s="1117"/>
      <c r="AC341" s="1117"/>
      <c r="AD341" s="1117"/>
      <c r="AE341" s="1117"/>
      <c r="AF341" s="1117"/>
      <c r="AG341" s="1117"/>
      <c r="AH341" s="1117"/>
    </row>
    <row r="342" spans="1:34" ht="18">
      <c r="A342" s="1118" t="s">
        <v>1666</v>
      </c>
      <c r="B342" s="1118"/>
      <c r="C342" s="1118"/>
      <c r="D342" s="1118"/>
      <c r="E342" s="1118"/>
      <c r="F342" s="1118"/>
      <c r="G342" s="1118"/>
      <c r="H342" s="1118"/>
      <c r="I342" s="1118"/>
      <c r="J342" s="1118"/>
      <c r="K342" s="1118"/>
      <c r="L342" s="1118"/>
      <c r="M342" s="1118"/>
      <c r="N342" s="1118"/>
      <c r="O342" s="1118"/>
      <c r="P342" s="1118"/>
      <c r="Q342" s="1118"/>
      <c r="R342" s="1118"/>
      <c r="S342" s="1118"/>
      <c r="T342" s="1118"/>
      <c r="U342" s="1118"/>
      <c r="V342" s="1118"/>
      <c r="W342" s="1118"/>
      <c r="X342" s="1118"/>
      <c r="Y342" s="1118"/>
      <c r="Z342" s="1118"/>
      <c r="AA342" s="1118"/>
      <c r="AB342" s="1118"/>
      <c r="AC342" s="1118"/>
      <c r="AD342" s="1118"/>
      <c r="AE342" s="1118"/>
      <c r="AF342" s="1118"/>
      <c r="AG342" s="1118"/>
      <c r="AH342" s="1118"/>
    </row>
    <row r="343" spans="1:34" ht="18">
      <c r="A343" s="1118" t="s">
        <v>1587</v>
      </c>
      <c r="B343" s="1118"/>
      <c r="C343" s="1118"/>
      <c r="D343" s="1118"/>
      <c r="E343" s="1118"/>
      <c r="F343" s="1118"/>
      <c r="G343" s="1118"/>
      <c r="H343" s="1118"/>
      <c r="I343" s="1118"/>
      <c r="J343" s="1118"/>
      <c r="K343" s="1118"/>
      <c r="L343" s="1118"/>
      <c r="M343" s="1118"/>
      <c r="N343" s="1118"/>
      <c r="O343" s="1118"/>
      <c r="P343" s="1118"/>
      <c r="Q343" s="1118"/>
      <c r="R343" s="1118"/>
      <c r="S343" s="1118"/>
      <c r="T343" s="1118"/>
      <c r="U343" s="1118"/>
      <c r="V343" s="1118"/>
      <c r="W343" s="1118"/>
      <c r="X343" s="1118"/>
      <c r="Y343" s="1118"/>
      <c r="Z343" s="1118"/>
      <c r="AA343" s="1118"/>
      <c r="AB343" s="1118"/>
      <c r="AC343" s="1118"/>
      <c r="AD343" s="1118"/>
      <c r="AE343" s="1118"/>
      <c r="AF343" s="1118"/>
      <c r="AG343" s="1118"/>
      <c r="AH343" s="1118"/>
    </row>
    <row r="344" spans="1:34" ht="18">
      <c r="A344" s="1118" t="s">
        <v>1667</v>
      </c>
      <c r="B344" s="1118"/>
      <c r="C344" s="1118"/>
      <c r="D344" s="1118"/>
      <c r="E344" s="1118"/>
      <c r="F344" s="1118"/>
      <c r="G344" s="1118"/>
      <c r="H344" s="1118"/>
      <c r="I344" s="1118"/>
      <c r="J344" s="1118"/>
      <c r="K344" s="1118"/>
      <c r="L344" s="1118"/>
      <c r="M344" s="1118"/>
      <c r="N344" s="1118"/>
      <c r="O344" s="1118"/>
      <c r="P344" s="1118"/>
      <c r="Q344" s="1118"/>
      <c r="R344" s="1118"/>
      <c r="S344" s="1118"/>
      <c r="T344" s="1118"/>
      <c r="U344" s="1118"/>
      <c r="V344" s="1118"/>
      <c r="W344" s="1118"/>
      <c r="X344" s="1118"/>
      <c r="Y344" s="1118"/>
      <c r="Z344" s="1118"/>
      <c r="AA344" s="1118"/>
      <c r="AB344" s="1118"/>
      <c r="AC344" s="1118"/>
      <c r="AD344" s="1118"/>
      <c r="AE344" s="1118"/>
      <c r="AF344" s="1118"/>
      <c r="AG344" s="1118"/>
      <c r="AH344" s="1118"/>
    </row>
    <row r="345" spans="1:34" ht="15.75">
      <c r="A345" s="973" t="s">
        <v>1608</v>
      </c>
      <c r="B345" s="974"/>
      <c r="C345" s="974"/>
      <c r="D345" s="974"/>
      <c r="E345" s="974"/>
      <c r="F345" s="974"/>
      <c r="G345" s="974"/>
      <c r="H345" s="974"/>
      <c r="I345" s="974"/>
      <c r="J345" s="974"/>
      <c r="K345" s="974"/>
      <c r="L345" s="974"/>
      <c r="M345" s="974"/>
      <c r="N345" s="974"/>
      <c r="O345" s="974"/>
      <c r="P345" s="974"/>
      <c r="Q345" s="974"/>
      <c r="R345" s="974"/>
      <c r="S345" s="974"/>
      <c r="T345" s="974"/>
      <c r="U345" s="974"/>
      <c r="V345" s="974"/>
      <c r="W345" s="974"/>
      <c r="X345" s="974"/>
      <c r="Y345" s="974"/>
      <c r="Z345" s="974"/>
      <c r="AA345" s="974"/>
      <c r="AB345" s="974"/>
      <c r="AC345" s="974"/>
      <c r="AD345" s="974"/>
      <c r="AE345" s="974"/>
      <c r="AF345" s="974"/>
      <c r="AG345" s="974"/>
      <c r="AH345" s="974"/>
    </row>
    <row r="346" spans="1:34" ht="15.75">
      <c r="A346" s="967" t="s">
        <v>1684</v>
      </c>
      <c r="B346" s="966"/>
      <c r="C346" s="966"/>
      <c r="D346" s="966"/>
      <c r="E346" s="966"/>
      <c r="F346" s="966"/>
      <c r="G346" s="966"/>
      <c r="H346" s="966"/>
      <c r="I346" s="974"/>
      <c r="J346" s="974"/>
      <c r="K346" s="974"/>
      <c r="L346" s="974"/>
      <c r="M346" s="974"/>
      <c r="N346" s="974"/>
      <c r="O346" s="974"/>
      <c r="P346" s="974"/>
      <c r="Q346" s="974"/>
      <c r="R346" s="974"/>
      <c r="S346" s="974"/>
      <c r="T346" s="974"/>
      <c r="U346" s="974"/>
      <c r="V346" s="974"/>
      <c r="W346" s="974"/>
      <c r="X346" s="974"/>
      <c r="Y346" s="974"/>
      <c r="Z346" s="974"/>
      <c r="AA346" s="974"/>
      <c r="AB346" s="974"/>
      <c r="AC346" s="974"/>
      <c r="AD346" s="974"/>
      <c r="AE346" s="974"/>
      <c r="AF346" s="974"/>
      <c r="AG346" s="974"/>
      <c r="AH346" s="974"/>
    </row>
    <row r="347" spans="1:34">
      <c r="A347" s="1130" t="s">
        <v>129</v>
      </c>
      <c r="B347" s="1133" t="s">
        <v>1610</v>
      </c>
      <c r="C347" s="955" t="s">
        <v>1618</v>
      </c>
      <c r="D347" s="1121" t="s">
        <v>1619</v>
      </c>
      <c r="E347" s="1122"/>
      <c r="F347" s="1122"/>
      <c r="G347" s="1122"/>
      <c r="H347" s="1122"/>
      <c r="I347" s="1122"/>
      <c r="J347" s="1122"/>
      <c r="K347" s="1122"/>
      <c r="L347" s="1122"/>
      <c r="M347" s="1122"/>
      <c r="N347" s="1122"/>
      <c r="O347" s="1122"/>
      <c r="P347" s="1122"/>
      <c r="Q347" s="1122"/>
      <c r="R347" s="1122"/>
      <c r="S347" s="1122"/>
      <c r="T347" s="1122"/>
      <c r="U347" s="1122"/>
      <c r="V347" s="1122"/>
      <c r="W347" s="1122"/>
      <c r="X347" s="1122"/>
      <c r="Y347" s="1122"/>
      <c r="Z347" s="1122"/>
      <c r="AA347" s="1122"/>
      <c r="AB347" s="1122"/>
      <c r="AC347" s="1122"/>
      <c r="AD347" s="1122"/>
      <c r="AE347" s="1122"/>
      <c r="AF347" s="1122"/>
      <c r="AG347" s="1122"/>
      <c r="AH347" s="1123"/>
    </row>
    <row r="348" spans="1:34">
      <c r="A348" s="1131"/>
      <c r="B348" s="1134"/>
      <c r="C348" s="1141">
        <v>42795</v>
      </c>
      <c r="D348" s="894" t="s">
        <v>1614</v>
      </c>
      <c r="E348" s="894" t="s">
        <v>1615</v>
      </c>
      <c r="F348" s="954" t="s">
        <v>1616</v>
      </c>
      <c r="G348" s="954" t="s">
        <v>1617</v>
      </c>
      <c r="H348" s="894" t="s">
        <v>1611</v>
      </c>
      <c r="I348" s="894" t="s">
        <v>1612</v>
      </c>
      <c r="J348" s="894" t="s">
        <v>1613</v>
      </c>
      <c r="K348" s="894" t="s">
        <v>1614</v>
      </c>
      <c r="L348" s="894" t="s">
        <v>1615</v>
      </c>
      <c r="M348" s="954" t="s">
        <v>1616</v>
      </c>
      <c r="N348" s="954" t="s">
        <v>1617</v>
      </c>
      <c r="O348" s="894" t="s">
        <v>1611</v>
      </c>
      <c r="P348" s="894" t="s">
        <v>1612</v>
      </c>
      <c r="Q348" s="894" t="s">
        <v>1613</v>
      </c>
      <c r="R348" s="894" t="s">
        <v>1614</v>
      </c>
      <c r="S348" s="894" t="s">
        <v>1615</v>
      </c>
      <c r="T348" s="954" t="s">
        <v>1616</v>
      </c>
      <c r="U348" s="954" t="s">
        <v>1617</v>
      </c>
      <c r="V348" s="894" t="s">
        <v>1611</v>
      </c>
      <c r="W348" s="894" t="s">
        <v>1612</v>
      </c>
      <c r="X348" s="894" t="s">
        <v>1613</v>
      </c>
      <c r="Y348" s="894" t="s">
        <v>1614</v>
      </c>
      <c r="Z348" s="894" t="s">
        <v>1615</v>
      </c>
      <c r="AA348" s="954" t="s">
        <v>1616</v>
      </c>
      <c r="AB348" s="954" t="s">
        <v>1617</v>
      </c>
      <c r="AC348" s="954" t="s">
        <v>1611</v>
      </c>
      <c r="AD348" s="894" t="s">
        <v>1612</v>
      </c>
      <c r="AE348" s="894" t="s">
        <v>1613</v>
      </c>
      <c r="AF348" s="894" t="s">
        <v>1614</v>
      </c>
      <c r="AG348" s="894" t="s">
        <v>1615</v>
      </c>
      <c r="AH348" s="954" t="s">
        <v>1616</v>
      </c>
    </row>
    <row r="349" spans="1:34">
      <c r="A349" s="1132"/>
      <c r="B349" s="1135"/>
      <c r="C349" s="1142"/>
      <c r="D349" s="895">
        <v>1</v>
      </c>
      <c r="E349" s="894">
        <v>2</v>
      </c>
      <c r="F349" s="954">
        <v>3</v>
      </c>
      <c r="G349" s="954">
        <v>4</v>
      </c>
      <c r="H349" s="894">
        <v>5</v>
      </c>
      <c r="I349" s="894">
        <v>6</v>
      </c>
      <c r="J349" s="894">
        <v>7</v>
      </c>
      <c r="K349" s="894">
        <v>8</v>
      </c>
      <c r="L349" s="894">
        <v>9</v>
      </c>
      <c r="M349" s="954">
        <v>10</v>
      </c>
      <c r="N349" s="954">
        <v>11</v>
      </c>
      <c r="O349" s="894">
        <v>12</v>
      </c>
      <c r="P349" s="894">
        <v>13</v>
      </c>
      <c r="Q349" s="894">
        <v>14</v>
      </c>
      <c r="R349" s="894">
        <v>15</v>
      </c>
      <c r="S349" s="894">
        <v>16</v>
      </c>
      <c r="T349" s="954">
        <v>17</v>
      </c>
      <c r="U349" s="954">
        <v>18</v>
      </c>
      <c r="V349" s="894">
        <v>19</v>
      </c>
      <c r="W349" s="894">
        <v>20</v>
      </c>
      <c r="X349" s="894">
        <v>21</v>
      </c>
      <c r="Y349" s="894">
        <v>22</v>
      </c>
      <c r="Z349" s="894">
        <v>23</v>
      </c>
      <c r="AA349" s="954">
        <v>24</v>
      </c>
      <c r="AB349" s="954">
        <v>25</v>
      </c>
      <c r="AC349" s="1009">
        <v>26</v>
      </c>
      <c r="AD349" s="894">
        <v>27</v>
      </c>
      <c r="AE349" s="894">
        <v>28</v>
      </c>
      <c r="AF349" s="894">
        <v>29</v>
      </c>
      <c r="AG349" s="894">
        <v>30</v>
      </c>
      <c r="AH349" s="954">
        <v>31</v>
      </c>
    </row>
    <row r="350" spans="1:34">
      <c r="A350" s="1136">
        <v>25</v>
      </c>
      <c r="B350" s="908" t="s">
        <v>1609</v>
      </c>
      <c r="C350" s="1127">
        <v>42795</v>
      </c>
      <c r="D350" s="911" t="s">
        <v>1621</v>
      </c>
      <c r="E350" s="913"/>
      <c r="F350" s="900"/>
      <c r="G350" s="913"/>
      <c r="H350" s="900"/>
      <c r="I350" s="900"/>
      <c r="J350" s="900"/>
      <c r="K350" s="900"/>
      <c r="L350" s="900"/>
      <c r="M350" s="900"/>
      <c r="N350" s="900"/>
      <c r="O350" s="900"/>
      <c r="P350" s="900"/>
      <c r="Q350" s="900"/>
      <c r="R350" s="900"/>
      <c r="S350" s="900"/>
      <c r="T350" s="900"/>
      <c r="U350" s="900"/>
      <c r="V350" s="900"/>
      <c r="W350" s="900"/>
      <c r="X350" s="900"/>
      <c r="Y350" s="900"/>
      <c r="Z350" s="900"/>
      <c r="AA350" s="900"/>
      <c r="AB350" s="900"/>
      <c r="AC350" s="900"/>
      <c r="AD350" s="900"/>
      <c r="AE350" s="900"/>
      <c r="AF350" s="900"/>
      <c r="AG350" s="900"/>
      <c r="AH350" s="900"/>
    </row>
    <row r="351" spans="1:34">
      <c r="A351" s="1136"/>
      <c r="B351" s="908" t="s">
        <v>1622</v>
      </c>
      <c r="C351" s="1137"/>
      <c r="D351" s="912"/>
      <c r="E351" s="913"/>
      <c r="F351" s="913"/>
      <c r="G351" s="913"/>
      <c r="H351" s="911" t="s">
        <v>1621</v>
      </c>
      <c r="I351" s="913"/>
      <c r="J351" s="900"/>
      <c r="K351" s="900"/>
      <c r="L351" s="900"/>
      <c r="M351" s="900"/>
      <c r="N351" s="900"/>
      <c r="O351" s="900"/>
      <c r="P351" s="900"/>
      <c r="Q351" s="900"/>
      <c r="R351" s="900"/>
      <c r="S351" s="900"/>
      <c r="T351" s="900"/>
      <c r="U351" s="900"/>
      <c r="V351" s="900"/>
      <c r="W351" s="900"/>
      <c r="X351" s="900"/>
      <c r="Y351" s="900"/>
      <c r="Z351" s="900"/>
      <c r="AA351" s="900"/>
      <c r="AB351" s="900"/>
      <c r="AC351" s="900"/>
      <c r="AD351" s="900"/>
      <c r="AE351" s="900"/>
      <c r="AF351" s="900"/>
      <c r="AG351" s="900"/>
      <c r="AH351" s="900"/>
    </row>
    <row r="352" spans="1:34">
      <c r="A352" s="1136"/>
      <c r="B352" s="908" t="s">
        <v>1623</v>
      </c>
      <c r="C352" s="1137"/>
      <c r="D352" s="912"/>
      <c r="E352" s="913"/>
      <c r="F352" s="913"/>
      <c r="G352" s="913"/>
      <c r="H352" s="912"/>
      <c r="I352" s="911" t="s">
        <v>1621</v>
      </c>
      <c r="J352" s="913"/>
      <c r="K352" s="913"/>
      <c r="L352" s="900"/>
      <c r="M352" s="900"/>
      <c r="N352" s="900"/>
      <c r="O352" s="900"/>
      <c r="P352" s="900"/>
      <c r="Q352" s="900"/>
      <c r="R352" s="900"/>
      <c r="S352" s="900"/>
      <c r="T352" s="900"/>
      <c r="U352" s="900"/>
      <c r="V352" s="900"/>
      <c r="W352" s="900"/>
      <c r="X352" s="900"/>
      <c r="Y352" s="900"/>
      <c r="Z352" s="900"/>
      <c r="AA352" s="900"/>
      <c r="AB352" s="900"/>
      <c r="AC352" s="900"/>
      <c r="AD352" s="900"/>
      <c r="AE352" s="900"/>
      <c r="AF352" s="900"/>
      <c r="AG352" s="900"/>
      <c r="AH352" s="900"/>
    </row>
    <row r="353" spans="1:34">
      <c r="A353" s="1136"/>
      <c r="B353" s="908" t="s">
        <v>1624</v>
      </c>
      <c r="C353" s="1137"/>
      <c r="D353" s="913"/>
      <c r="E353" s="900"/>
      <c r="F353" s="913"/>
      <c r="G353" s="913"/>
      <c r="H353" s="912"/>
      <c r="I353" s="913"/>
      <c r="J353" s="911" t="s">
        <v>1621</v>
      </c>
      <c r="K353" s="913"/>
      <c r="L353" s="913"/>
      <c r="M353" s="900"/>
      <c r="N353" s="900"/>
      <c r="O353" s="900"/>
      <c r="P353" s="900"/>
      <c r="Q353" s="900"/>
      <c r="R353" s="900"/>
      <c r="S353" s="900"/>
      <c r="T353" s="900"/>
      <c r="U353" s="900"/>
      <c r="V353" s="900"/>
      <c r="W353" s="900"/>
      <c r="X353" s="900"/>
      <c r="Y353" s="900"/>
      <c r="Z353" s="900"/>
      <c r="AA353" s="900"/>
      <c r="AB353" s="900"/>
      <c r="AC353" s="900"/>
      <c r="AD353" s="900"/>
      <c r="AE353" s="900"/>
      <c r="AF353" s="900"/>
      <c r="AG353" s="900"/>
      <c r="AH353" s="900"/>
    </row>
    <row r="354" spans="1:34">
      <c r="A354" s="1136"/>
      <c r="B354" s="908" t="s">
        <v>1625</v>
      </c>
      <c r="C354" s="1137"/>
      <c r="D354" s="913"/>
      <c r="E354" s="900"/>
      <c r="F354" s="912"/>
      <c r="G354" s="913"/>
      <c r="H354" s="913"/>
      <c r="I354" s="913"/>
      <c r="J354" s="913"/>
      <c r="K354" s="911" t="s">
        <v>1621</v>
      </c>
      <c r="L354" s="913"/>
      <c r="M354" s="900"/>
      <c r="N354" s="900"/>
      <c r="O354" s="900"/>
      <c r="P354" s="900"/>
      <c r="Q354" s="900"/>
      <c r="R354" s="900"/>
      <c r="S354" s="900"/>
      <c r="T354" s="900"/>
      <c r="U354" s="900"/>
      <c r="V354" s="900"/>
      <c r="W354" s="900"/>
      <c r="X354" s="900"/>
      <c r="Y354" s="900"/>
      <c r="Z354" s="900"/>
      <c r="AA354" s="900"/>
      <c r="AB354" s="900"/>
      <c r="AC354" s="900"/>
      <c r="AD354" s="900"/>
      <c r="AE354" s="900"/>
      <c r="AF354" s="900"/>
      <c r="AG354" s="900"/>
      <c r="AH354" s="900"/>
    </row>
    <row r="355" spans="1:34">
      <c r="A355" s="1136"/>
      <c r="B355" s="908" t="s">
        <v>1626</v>
      </c>
      <c r="C355" s="1137"/>
      <c r="D355" s="913"/>
      <c r="E355" s="900"/>
      <c r="F355" s="900"/>
      <c r="G355" s="913"/>
      <c r="H355" s="913"/>
      <c r="I355" s="912"/>
      <c r="J355" s="913"/>
      <c r="K355" s="913"/>
      <c r="L355" s="913"/>
      <c r="M355" s="913"/>
      <c r="N355" s="913"/>
      <c r="O355" s="911" t="s">
        <v>1621</v>
      </c>
      <c r="P355" s="913"/>
      <c r="Q355" s="900"/>
      <c r="R355" s="900"/>
      <c r="S355" s="900"/>
      <c r="T355" s="900"/>
      <c r="U355" s="900"/>
      <c r="V355" s="900"/>
      <c r="W355" s="900"/>
      <c r="X355" s="900"/>
      <c r="Y355" s="900"/>
      <c r="Z355" s="900"/>
      <c r="AA355" s="900"/>
      <c r="AB355" s="900"/>
      <c r="AC355" s="900"/>
      <c r="AD355" s="900"/>
      <c r="AE355" s="900"/>
      <c r="AF355" s="900"/>
      <c r="AG355" s="900"/>
      <c r="AH355" s="900"/>
    </row>
    <row r="356" spans="1:34">
      <c r="A356" s="1136"/>
      <c r="B356" s="908" t="s">
        <v>1627</v>
      </c>
      <c r="C356" s="1137"/>
      <c r="D356" s="912"/>
      <c r="E356" s="912"/>
      <c r="F356" s="912"/>
      <c r="G356" s="912"/>
      <c r="H356" s="912"/>
      <c r="I356" s="913"/>
      <c r="J356" s="913"/>
      <c r="K356" s="913"/>
      <c r="L356" s="913"/>
      <c r="M356" s="913"/>
      <c r="N356" s="913"/>
      <c r="O356" s="912"/>
      <c r="P356" s="911" t="s">
        <v>1621</v>
      </c>
      <c r="Q356" s="913"/>
      <c r="R356" s="913"/>
      <c r="S356" s="912"/>
      <c r="T356" s="912"/>
      <c r="U356" s="912"/>
      <c r="V356" s="912"/>
      <c r="W356" s="912"/>
      <c r="X356" s="912"/>
      <c r="Y356" s="912"/>
      <c r="Z356" s="912"/>
      <c r="AA356" s="912"/>
      <c r="AB356" s="912"/>
      <c r="AC356" s="912"/>
      <c r="AD356" s="912"/>
      <c r="AE356" s="912"/>
      <c r="AF356" s="912"/>
      <c r="AG356" s="912"/>
      <c r="AH356" s="912"/>
    </row>
    <row r="357" spans="1:34">
      <c r="A357" s="1136"/>
      <c r="B357" s="908" t="s">
        <v>1628</v>
      </c>
      <c r="C357" s="1137"/>
      <c r="D357" s="900"/>
      <c r="E357" s="900"/>
      <c r="F357" s="900"/>
      <c r="G357" s="900"/>
      <c r="H357" s="900"/>
      <c r="I357" s="913"/>
      <c r="J357" s="912"/>
      <c r="K357" s="913"/>
      <c r="L357" s="913"/>
      <c r="M357" s="913"/>
      <c r="N357" s="913"/>
      <c r="O357" s="912"/>
      <c r="P357" s="913"/>
      <c r="Q357" s="911" t="s">
        <v>1621</v>
      </c>
      <c r="R357" s="913"/>
      <c r="S357" s="900"/>
      <c r="T357" s="900"/>
      <c r="U357" s="900"/>
      <c r="V357" s="900"/>
      <c r="W357" s="900"/>
      <c r="X357" s="900"/>
      <c r="Y357" s="900"/>
      <c r="Z357" s="900"/>
      <c r="AA357" s="900"/>
      <c r="AB357" s="900"/>
      <c r="AC357" s="900"/>
      <c r="AD357" s="900"/>
      <c r="AE357" s="900"/>
      <c r="AF357" s="900"/>
      <c r="AG357" s="900"/>
      <c r="AH357" s="900"/>
    </row>
    <row r="358" spans="1:34">
      <c r="A358" s="1136"/>
      <c r="B358" s="908" t="s">
        <v>1629</v>
      </c>
      <c r="C358" s="1137"/>
      <c r="D358" s="912"/>
      <c r="E358" s="912"/>
      <c r="F358" s="912"/>
      <c r="G358" s="912"/>
      <c r="H358" s="912"/>
      <c r="I358" s="912"/>
      <c r="J358" s="912"/>
      <c r="K358" s="913"/>
      <c r="L358" s="913"/>
      <c r="M358" s="912"/>
      <c r="N358" s="913"/>
      <c r="O358" s="913"/>
      <c r="P358" s="913"/>
      <c r="Q358" s="913"/>
      <c r="R358" s="911" t="s">
        <v>1621</v>
      </c>
      <c r="S358" s="900"/>
      <c r="T358" s="900"/>
      <c r="U358" s="900"/>
      <c r="V358" s="900"/>
      <c r="W358" s="912"/>
      <c r="X358" s="912"/>
      <c r="Y358" s="912"/>
      <c r="Z358" s="912"/>
      <c r="AA358" s="912"/>
      <c r="AB358" s="912"/>
      <c r="AC358" s="912"/>
      <c r="AD358" s="912"/>
      <c r="AE358" s="912"/>
      <c r="AF358" s="912"/>
      <c r="AG358" s="912"/>
      <c r="AH358" s="912"/>
    </row>
    <row r="359" spans="1:34">
      <c r="A359" s="1136"/>
      <c r="B359" s="908" t="s">
        <v>1630</v>
      </c>
      <c r="C359" s="1137"/>
      <c r="D359" s="912"/>
      <c r="E359" s="912"/>
      <c r="F359" s="912"/>
      <c r="G359" s="912"/>
      <c r="H359" s="912"/>
      <c r="I359" s="912"/>
      <c r="J359" s="912"/>
      <c r="K359" s="913"/>
      <c r="L359" s="900"/>
      <c r="M359" s="913"/>
      <c r="N359" s="900"/>
      <c r="O359" s="913"/>
      <c r="P359" s="913"/>
      <c r="Q359" s="913"/>
      <c r="R359" s="913"/>
      <c r="S359" s="913"/>
      <c r="T359" s="900"/>
      <c r="U359" s="913"/>
      <c r="V359" s="911" t="s">
        <v>1621</v>
      </c>
      <c r="W359" s="913"/>
      <c r="X359" s="900"/>
      <c r="Y359" s="900"/>
      <c r="Z359" s="912"/>
      <c r="AA359" s="912"/>
      <c r="AB359" s="912"/>
      <c r="AC359" s="912"/>
      <c r="AD359" s="912"/>
      <c r="AE359" s="912"/>
      <c r="AF359" s="912"/>
      <c r="AG359" s="912"/>
      <c r="AH359" s="912"/>
    </row>
    <row r="360" spans="1:34">
      <c r="A360" s="1114"/>
      <c r="B360" s="1140"/>
      <c r="C360" s="1127">
        <v>42826</v>
      </c>
      <c r="D360" s="954" t="s">
        <v>1617</v>
      </c>
      <c r="E360" s="894" t="s">
        <v>1611</v>
      </c>
      <c r="F360" s="894" t="s">
        <v>1612</v>
      </c>
      <c r="G360" s="894" t="s">
        <v>1613</v>
      </c>
      <c r="H360" s="894" t="s">
        <v>1614</v>
      </c>
      <c r="I360" s="894" t="s">
        <v>1615</v>
      </c>
      <c r="J360" s="954" t="s">
        <v>1616</v>
      </c>
      <c r="K360" s="954" t="s">
        <v>1617</v>
      </c>
      <c r="L360" s="894" t="s">
        <v>1611</v>
      </c>
      <c r="M360" s="894" t="s">
        <v>1612</v>
      </c>
      <c r="N360" s="894" t="s">
        <v>1613</v>
      </c>
      <c r="O360" s="894" t="s">
        <v>1614</v>
      </c>
      <c r="P360" s="894" t="s">
        <v>1615</v>
      </c>
      <c r="Q360" s="954" t="s">
        <v>1616</v>
      </c>
      <c r="R360" s="954" t="s">
        <v>1617</v>
      </c>
      <c r="S360" s="894" t="s">
        <v>1611</v>
      </c>
      <c r="T360" s="894" t="s">
        <v>1612</v>
      </c>
      <c r="U360" s="894" t="s">
        <v>1613</v>
      </c>
      <c r="V360" s="894" t="s">
        <v>1614</v>
      </c>
      <c r="W360" s="894" t="s">
        <v>1615</v>
      </c>
      <c r="X360" s="954" t="s">
        <v>1616</v>
      </c>
      <c r="Y360" s="954" t="s">
        <v>1617</v>
      </c>
      <c r="Z360" s="894" t="s">
        <v>1611</v>
      </c>
      <c r="AA360" s="894" t="s">
        <v>1612</v>
      </c>
      <c r="AB360" s="894" t="s">
        <v>1613</v>
      </c>
      <c r="AC360" s="894" t="s">
        <v>1614</v>
      </c>
      <c r="AD360" s="894" t="s">
        <v>1615</v>
      </c>
      <c r="AE360" s="954" t="s">
        <v>1616</v>
      </c>
      <c r="AF360" s="954" t="s">
        <v>1617</v>
      </c>
      <c r="AG360" s="894" t="s">
        <v>1611</v>
      </c>
      <c r="AH360" s="595"/>
    </row>
    <row r="361" spans="1:34">
      <c r="A361" s="1116"/>
      <c r="B361" s="1138"/>
      <c r="C361" s="1138"/>
      <c r="D361" s="968">
        <v>1</v>
      </c>
      <c r="E361" s="894">
        <v>2</v>
      </c>
      <c r="F361" s="894">
        <v>3</v>
      </c>
      <c r="G361" s="894">
        <v>4</v>
      </c>
      <c r="H361" s="894">
        <v>5</v>
      </c>
      <c r="I361" s="894">
        <v>6</v>
      </c>
      <c r="J361" s="954">
        <v>7</v>
      </c>
      <c r="K361" s="954">
        <v>8</v>
      </c>
      <c r="L361" s="894">
        <v>9</v>
      </c>
      <c r="M361" s="894">
        <v>10</v>
      </c>
      <c r="N361" s="894">
        <v>11</v>
      </c>
      <c r="O361" s="894">
        <v>12</v>
      </c>
      <c r="P361" s="894">
        <v>13</v>
      </c>
      <c r="Q361" s="1009">
        <v>14</v>
      </c>
      <c r="R361" s="954">
        <v>15</v>
      </c>
      <c r="S361" s="894">
        <v>16</v>
      </c>
      <c r="T361" s="894">
        <v>17</v>
      </c>
      <c r="U361" s="894">
        <v>18</v>
      </c>
      <c r="V361" s="894">
        <v>19</v>
      </c>
      <c r="W361" s="894">
        <v>20</v>
      </c>
      <c r="X361" s="954">
        <v>21</v>
      </c>
      <c r="Y361" s="954">
        <v>22</v>
      </c>
      <c r="Z361" s="894">
        <v>23</v>
      </c>
      <c r="AA361" s="894">
        <v>24</v>
      </c>
      <c r="AB361" s="894">
        <v>25</v>
      </c>
      <c r="AC361" s="894">
        <v>26</v>
      </c>
      <c r="AD361" s="894">
        <v>27</v>
      </c>
      <c r="AE361" s="954">
        <v>28</v>
      </c>
      <c r="AF361" s="954">
        <v>29</v>
      </c>
      <c r="AG361" s="894">
        <v>30</v>
      </c>
      <c r="AH361" s="595"/>
    </row>
    <row r="362" spans="1:34">
      <c r="A362" s="1124">
        <v>26</v>
      </c>
      <c r="B362" s="908" t="s">
        <v>1609</v>
      </c>
      <c r="C362" s="1125">
        <v>42826</v>
      </c>
      <c r="D362" s="913"/>
      <c r="E362" s="911" t="s">
        <v>1621</v>
      </c>
      <c r="F362" s="900"/>
      <c r="G362" s="900"/>
      <c r="H362" s="900"/>
      <c r="I362" s="900"/>
      <c r="J362" s="912"/>
      <c r="K362" s="912"/>
      <c r="L362" s="912"/>
      <c r="M362" s="912"/>
      <c r="N362" s="912"/>
      <c r="O362" s="912"/>
      <c r="P362" s="912"/>
      <c r="Q362" s="912"/>
      <c r="R362" s="912"/>
      <c r="S362" s="912"/>
      <c r="T362" s="913"/>
      <c r="U362" s="912"/>
      <c r="V362" s="900"/>
      <c r="W362" s="912"/>
      <c r="X362" s="912"/>
      <c r="Y362" s="912"/>
      <c r="Z362" s="912"/>
      <c r="AA362" s="912"/>
      <c r="AB362" s="912"/>
      <c r="AC362" s="912"/>
      <c r="AD362" s="912"/>
      <c r="AE362" s="912"/>
      <c r="AF362" s="912"/>
      <c r="AG362" s="912"/>
      <c r="AH362" s="912"/>
    </row>
    <row r="363" spans="1:34">
      <c r="A363" s="1124"/>
      <c r="B363" s="908" t="s">
        <v>1622</v>
      </c>
      <c r="C363" s="1126"/>
      <c r="D363" s="913"/>
      <c r="E363" s="913"/>
      <c r="F363" s="911" t="s">
        <v>1621</v>
      </c>
      <c r="G363" s="913"/>
      <c r="H363" s="900"/>
      <c r="I363" s="900"/>
      <c r="J363" s="912"/>
      <c r="K363" s="900"/>
      <c r="L363" s="912"/>
      <c r="M363" s="912"/>
      <c r="N363" s="913"/>
      <c r="O363" s="912"/>
      <c r="P363" s="912"/>
      <c r="Q363" s="912"/>
      <c r="R363" s="912"/>
      <c r="S363" s="912"/>
      <c r="T363" s="913"/>
      <c r="U363" s="912"/>
      <c r="V363" s="900"/>
      <c r="W363" s="912"/>
      <c r="X363" s="912"/>
      <c r="Y363" s="912"/>
      <c r="Z363" s="912"/>
      <c r="AA363" s="912"/>
      <c r="AB363" s="912"/>
      <c r="AC363" s="912"/>
      <c r="AD363" s="912"/>
      <c r="AE363" s="912"/>
      <c r="AF363" s="912"/>
      <c r="AG363" s="912"/>
      <c r="AH363" s="912"/>
    </row>
    <row r="364" spans="1:34">
      <c r="A364" s="1124"/>
      <c r="B364" s="908" t="s">
        <v>1623</v>
      </c>
      <c r="C364" s="1126"/>
      <c r="D364" s="912"/>
      <c r="E364" s="912"/>
      <c r="F364" s="913"/>
      <c r="G364" s="911" t="s">
        <v>1621</v>
      </c>
      <c r="H364" s="913"/>
      <c r="I364" s="913"/>
      <c r="J364" s="913"/>
      <c r="K364" s="900"/>
      <c r="L364" s="900"/>
      <c r="M364" s="912"/>
      <c r="N364" s="912"/>
      <c r="O364" s="912"/>
      <c r="P364" s="912"/>
      <c r="Q364" s="912"/>
      <c r="R364" s="912"/>
      <c r="S364" s="912"/>
      <c r="T364" s="913"/>
      <c r="U364" s="912"/>
      <c r="V364" s="900"/>
      <c r="W364" s="912"/>
      <c r="X364" s="912"/>
      <c r="Y364" s="912"/>
      <c r="Z364" s="912"/>
      <c r="AA364" s="912"/>
      <c r="AB364" s="912"/>
      <c r="AC364" s="912"/>
      <c r="AD364" s="912"/>
      <c r="AE364" s="912"/>
      <c r="AF364" s="912"/>
      <c r="AG364" s="912"/>
      <c r="AH364" s="912"/>
    </row>
    <row r="365" spans="1:34">
      <c r="A365" s="1124"/>
      <c r="B365" s="908" t="s">
        <v>1624</v>
      </c>
      <c r="C365" s="1126"/>
      <c r="D365" s="900"/>
      <c r="E365" s="900"/>
      <c r="F365" s="912"/>
      <c r="G365" s="913"/>
      <c r="H365" s="911" t="s">
        <v>1621</v>
      </c>
      <c r="I365" s="913"/>
      <c r="J365" s="913"/>
      <c r="K365" s="900"/>
      <c r="L365" s="900"/>
      <c r="M365" s="912"/>
      <c r="N365" s="900"/>
      <c r="O365" s="912"/>
      <c r="P365" s="912"/>
      <c r="Q365" s="912"/>
      <c r="R365" s="912"/>
      <c r="S365" s="912"/>
      <c r="T365" s="913"/>
      <c r="U365" s="912"/>
      <c r="V365" s="900"/>
      <c r="W365" s="912"/>
      <c r="X365" s="912"/>
      <c r="Y365" s="912"/>
      <c r="Z365" s="912"/>
      <c r="AA365" s="912"/>
      <c r="AB365" s="912"/>
      <c r="AC365" s="912"/>
      <c r="AD365" s="912"/>
      <c r="AE365" s="912"/>
      <c r="AF365" s="912"/>
      <c r="AG365" s="912"/>
      <c r="AH365" s="912"/>
    </row>
    <row r="366" spans="1:34">
      <c r="A366" s="1124"/>
      <c r="B366" s="908" t="s">
        <v>1625</v>
      </c>
      <c r="C366" s="1126"/>
      <c r="D366" s="900"/>
      <c r="E366" s="900"/>
      <c r="F366" s="912"/>
      <c r="G366" s="912"/>
      <c r="H366" s="913"/>
      <c r="I366" s="913"/>
      <c r="J366" s="913"/>
      <c r="K366" s="913"/>
      <c r="L366" s="911" t="s">
        <v>1621</v>
      </c>
      <c r="M366" s="900"/>
      <c r="N366" s="900"/>
      <c r="O366" s="900"/>
      <c r="P366" s="912"/>
      <c r="Q366" s="912"/>
      <c r="R366" s="912"/>
      <c r="S366" s="912"/>
      <c r="T366" s="913"/>
      <c r="U366" s="912"/>
      <c r="V366" s="900"/>
      <c r="W366" s="912"/>
      <c r="X366" s="912"/>
      <c r="Y366" s="912"/>
      <c r="Z366" s="912"/>
      <c r="AA366" s="912"/>
      <c r="AB366" s="912"/>
      <c r="AC366" s="912"/>
      <c r="AD366" s="912"/>
      <c r="AE366" s="912"/>
      <c r="AF366" s="912"/>
      <c r="AG366" s="912"/>
      <c r="AH366" s="912"/>
    </row>
    <row r="367" spans="1:34">
      <c r="A367" s="1124"/>
      <c r="B367" s="908" t="s">
        <v>1626</v>
      </c>
      <c r="C367" s="1126"/>
      <c r="D367" s="912"/>
      <c r="E367" s="912"/>
      <c r="F367" s="912"/>
      <c r="G367" s="912"/>
      <c r="H367" s="913"/>
      <c r="I367" s="912"/>
      <c r="J367" s="913"/>
      <c r="K367" s="913"/>
      <c r="L367" s="913"/>
      <c r="M367" s="911" t="s">
        <v>1621</v>
      </c>
      <c r="N367" s="912"/>
      <c r="O367" s="900"/>
      <c r="P367" s="900"/>
      <c r="Q367" s="912"/>
      <c r="R367" s="912"/>
      <c r="S367" s="912"/>
      <c r="T367" s="913"/>
      <c r="U367" s="912"/>
      <c r="V367" s="900"/>
      <c r="W367" s="912"/>
      <c r="X367" s="912"/>
      <c r="Y367" s="912"/>
      <c r="Z367" s="912"/>
      <c r="AA367" s="912"/>
      <c r="AB367" s="912"/>
      <c r="AC367" s="912"/>
      <c r="AD367" s="912"/>
      <c r="AE367" s="912"/>
      <c r="AF367" s="912"/>
      <c r="AG367" s="912"/>
      <c r="AH367" s="912"/>
    </row>
    <row r="368" spans="1:34">
      <c r="A368" s="1124"/>
      <c r="B368" s="908" t="s">
        <v>1627</v>
      </c>
      <c r="C368" s="1126"/>
      <c r="D368" s="912"/>
      <c r="E368" s="912"/>
      <c r="F368" s="912"/>
      <c r="G368" s="912"/>
      <c r="H368" s="913"/>
      <c r="I368" s="900"/>
      <c r="J368" s="912"/>
      <c r="K368" s="913"/>
      <c r="L368" s="912"/>
      <c r="M368" s="913"/>
      <c r="N368" s="911" t="s">
        <v>1621</v>
      </c>
      <c r="O368" s="913"/>
      <c r="P368" s="900"/>
      <c r="Q368" s="912"/>
      <c r="R368" s="900"/>
      <c r="S368" s="912"/>
      <c r="T368" s="913"/>
      <c r="U368" s="912"/>
      <c r="V368" s="900"/>
      <c r="W368" s="912"/>
      <c r="X368" s="912"/>
      <c r="Y368" s="912"/>
      <c r="Z368" s="912"/>
      <c r="AA368" s="912"/>
      <c r="AB368" s="912"/>
      <c r="AC368" s="912"/>
      <c r="AD368" s="912"/>
      <c r="AE368" s="912"/>
      <c r="AF368" s="912"/>
      <c r="AG368" s="912"/>
      <c r="AH368" s="912"/>
    </row>
    <row r="369" spans="1:34">
      <c r="A369" s="1124"/>
      <c r="B369" s="908" t="s">
        <v>1628</v>
      </c>
      <c r="C369" s="1126"/>
      <c r="D369" s="912"/>
      <c r="E369" s="912"/>
      <c r="F369" s="912"/>
      <c r="G369" s="912"/>
      <c r="H369" s="912"/>
      <c r="I369" s="912"/>
      <c r="J369" s="912"/>
      <c r="K369" s="913"/>
      <c r="L369" s="900"/>
      <c r="M369" s="912"/>
      <c r="N369" s="912"/>
      <c r="O369" s="911" t="s">
        <v>1621</v>
      </c>
      <c r="P369" s="913"/>
      <c r="Q369" s="913"/>
      <c r="R369" s="900"/>
      <c r="S369" s="900"/>
      <c r="T369" s="913"/>
      <c r="U369" s="912"/>
      <c r="V369" s="900"/>
      <c r="W369" s="912"/>
      <c r="X369" s="912"/>
      <c r="Y369" s="912"/>
      <c r="Z369" s="912"/>
      <c r="AA369" s="912"/>
      <c r="AB369" s="912"/>
      <c r="AC369" s="912"/>
      <c r="AD369" s="912"/>
      <c r="AE369" s="912"/>
      <c r="AF369" s="912"/>
      <c r="AG369" s="912"/>
      <c r="AH369" s="912"/>
    </row>
    <row r="370" spans="1:34">
      <c r="A370" s="1124"/>
      <c r="B370" s="908" t="s">
        <v>1629</v>
      </c>
      <c r="C370" s="1126"/>
      <c r="D370" s="912"/>
      <c r="E370" s="912"/>
      <c r="F370" s="912"/>
      <c r="G370" s="912"/>
      <c r="H370" s="912"/>
      <c r="I370" s="912"/>
      <c r="J370" s="912"/>
      <c r="K370" s="913"/>
      <c r="L370" s="913"/>
      <c r="M370" s="900"/>
      <c r="N370" s="912"/>
      <c r="O370" s="913"/>
      <c r="P370" s="913"/>
      <c r="Q370" s="913"/>
      <c r="R370" s="900"/>
      <c r="S370" s="911" t="s">
        <v>1621</v>
      </c>
      <c r="T370" s="900"/>
      <c r="U370" s="900"/>
      <c r="V370" s="900"/>
      <c r="W370" s="912"/>
      <c r="X370" s="912"/>
      <c r="Y370" s="912"/>
      <c r="Z370" s="912"/>
      <c r="AA370" s="912"/>
      <c r="AB370" s="912"/>
      <c r="AC370" s="912"/>
      <c r="AD370" s="912"/>
      <c r="AE370" s="912"/>
      <c r="AF370" s="912"/>
      <c r="AG370" s="912"/>
      <c r="AH370" s="912"/>
    </row>
    <row r="371" spans="1:34">
      <c r="A371" s="1124"/>
      <c r="B371" s="908" t="s">
        <v>1630</v>
      </c>
      <c r="C371" s="1126"/>
      <c r="D371" s="912"/>
      <c r="E371" s="912"/>
      <c r="F371" s="912"/>
      <c r="G371" s="912"/>
      <c r="H371" s="912"/>
      <c r="I371" s="912"/>
      <c r="J371" s="912"/>
      <c r="K371" s="913"/>
      <c r="L371" s="900"/>
      <c r="M371" s="912"/>
      <c r="N371" s="912"/>
      <c r="O371" s="913"/>
      <c r="P371" s="913"/>
      <c r="Q371" s="913"/>
      <c r="R371" s="913"/>
      <c r="S371" s="913"/>
      <c r="T371" s="911" t="s">
        <v>1621</v>
      </c>
      <c r="U371" s="913"/>
      <c r="V371" s="900"/>
      <c r="W371" s="912"/>
      <c r="X371" s="912"/>
      <c r="Y371" s="912"/>
      <c r="Z371" s="912"/>
      <c r="AA371" s="912"/>
      <c r="AB371" s="912"/>
      <c r="AC371" s="912"/>
      <c r="AD371" s="912"/>
      <c r="AE371" s="912"/>
      <c r="AF371" s="912"/>
      <c r="AG371" s="912"/>
      <c r="AH371" s="912"/>
    </row>
    <row r="372" spans="1:34">
      <c r="A372" s="903"/>
      <c r="B372" s="904"/>
      <c r="C372" s="905"/>
      <c r="D372" s="661"/>
      <c r="E372" s="661"/>
      <c r="F372" s="906"/>
      <c r="G372" s="661"/>
      <c r="H372" s="661"/>
      <c r="I372" s="661"/>
      <c r="J372" s="661"/>
      <c r="K372" s="661"/>
      <c r="L372" s="661"/>
      <c r="M372" s="661"/>
      <c r="N372" s="661"/>
      <c r="O372" s="661"/>
      <c r="P372" s="661"/>
      <c r="Q372" s="661"/>
      <c r="R372" s="661"/>
      <c r="S372" s="661"/>
      <c r="T372" s="661"/>
      <c r="U372" s="661"/>
      <c r="V372" s="661"/>
      <c r="W372" s="661"/>
      <c r="X372" s="661"/>
      <c r="Y372" s="661"/>
      <c r="Z372" s="661"/>
      <c r="AA372" s="661"/>
      <c r="AB372" s="661"/>
      <c r="AC372" s="661"/>
      <c r="AD372" s="661"/>
      <c r="AE372" s="661"/>
      <c r="AF372" s="661"/>
      <c r="AG372" s="661"/>
      <c r="AH372" s="661"/>
    </row>
    <row r="373" spans="1:34">
      <c r="B373" s="247" t="s">
        <v>1663</v>
      </c>
      <c r="C373" s="896"/>
    </row>
  </sheetData>
  <mergeCells count="128">
    <mergeCell ref="C350:C359"/>
    <mergeCell ref="A360:A361"/>
    <mergeCell ref="B360:B361"/>
    <mergeCell ref="C360:C361"/>
    <mergeCell ref="A362:A371"/>
    <mergeCell ref="C362:C371"/>
    <mergeCell ref="A340:AH340"/>
    <mergeCell ref="A341:AH341"/>
    <mergeCell ref="A342:AH342"/>
    <mergeCell ref="A343:AH343"/>
    <mergeCell ref="A344:AH344"/>
    <mergeCell ref="A347:A349"/>
    <mergeCell ref="B347:B349"/>
    <mergeCell ref="D347:AH347"/>
    <mergeCell ref="C348:C349"/>
    <mergeCell ref="A316:A325"/>
    <mergeCell ref="C316:C325"/>
    <mergeCell ref="A326:A327"/>
    <mergeCell ref="B326:B327"/>
    <mergeCell ref="C326:C327"/>
    <mergeCell ref="A328:A337"/>
    <mergeCell ref="C328:C337"/>
    <mergeCell ref="A285:A302"/>
    <mergeCell ref="C285:C302"/>
    <mergeCell ref="A306:AH306"/>
    <mergeCell ref="A313:A315"/>
    <mergeCell ref="B313:B315"/>
    <mergeCell ref="D313:AH313"/>
    <mergeCell ref="C314:C315"/>
    <mergeCell ref="B262:B264"/>
    <mergeCell ref="D262:AH262"/>
    <mergeCell ref="C263:C264"/>
    <mergeCell ref="A265:A282"/>
    <mergeCell ref="C265:C282"/>
    <mergeCell ref="A283:A284"/>
    <mergeCell ref="B283:B284"/>
    <mergeCell ref="C283:C284"/>
    <mergeCell ref="A232:A233"/>
    <mergeCell ref="B232:B233"/>
    <mergeCell ref="C232:C233"/>
    <mergeCell ref="A234:A251"/>
    <mergeCell ref="C234:C251"/>
    <mergeCell ref="A255:AH255"/>
    <mergeCell ref="A208:AH208"/>
    <mergeCell ref="A211:A213"/>
    <mergeCell ref="B211:B213"/>
    <mergeCell ref="D211:AH211"/>
    <mergeCell ref="C212:C213"/>
    <mergeCell ref="A214:A231"/>
    <mergeCell ref="C214:C231"/>
    <mergeCell ref="A173:A174"/>
    <mergeCell ref="B173:B174"/>
    <mergeCell ref="C173:C174"/>
    <mergeCell ref="A175:A184"/>
    <mergeCell ref="C175:C184"/>
    <mergeCell ref="A157:AH157"/>
    <mergeCell ref="A160:A162"/>
    <mergeCell ref="B160:B162"/>
    <mergeCell ref="D160:AH160"/>
    <mergeCell ref="C161:C162"/>
    <mergeCell ref="A163:A172"/>
    <mergeCell ref="C163:C172"/>
    <mergeCell ref="A124:A133"/>
    <mergeCell ref="C124:C133"/>
    <mergeCell ref="A153:AH153"/>
    <mergeCell ref="A154:AH154"/>
    <mergeCell ref="A155:AH155"/>
    <mergeCell ref="A156:AH156"/>
    <mergeCell ref="A106:AH106"/>
    <mergeCell ref="A109:A111"/>
    <mergeCell ref="B109:B111"/>
    <mergeCell ref="D109:AH109"/>
    <mergeCell ref="C110:C111"/>
    <mergeCell ref="A112:A121"/>
    <mergeCell ref="C112:C121"/>
    <mergeCell ref="A80:A96"/>
    <mergeCell ref="C80:C96"/>
    <mergeCell ref="A102:AH102"/>
    <mergeCell ref="A103:AH103"/>
    <mergeCell ref="A104:AH104"/>
    <mergeCell ref="A105:AH105"/>
    <mergeCell ref="B58:B60"/>
    <mergeCell ref="D58:AH58"/>
    <mergeCell ref="C59:C60"/>
    <mergeCell ref="A61:A77"/>
    <mergeCell ref="C61:C77"/>
    <mergeCell ref="A78:A79"/>
    <mergeCell ref="B78:B79"/>
    <mergeCell ref="C78:C79"/>
    <mergeCell ref="A350:A359"/>
    <mergeCell ref="A308:AH308"/>
    <mergeCell ref="A309:AH309"/>
    <mergeCell ref="A310:AH310"/>
    <mergeCell ref="A307:AH307"/>
    <mergeCell ref="A256:AH256"/>
    <mergeCell ref="A257:AH257"/>
    <mergeCell ref="A258:AH258"/>
    <mergeCell ref="A259:AH259"/>
    <mergeCell ref="A262:A264"/>
    <mergeCell ref="A207:AH207"/>
    <mergeCell ref="A122:A123"/>
    <mergeCell ref="B122:B123"/>
    <mergeCell ref="C122:C123"/>
    <mergeCell ref="A8:A10"/>
    <mergeCell ref="B8:B10"/>
    <mergeCell ref="C9:C10"/>
    <mergeCell ref="D8:AH8"/>
    <mergeCell ref="A54:AH54"/>
    <mergeCell ref="A204:AH204"/>
    <mergeCell ref="A58:A60"/>
    <mergeCell ref="A11:A27"/>
    <mergeCell ref="C11:C27"/>
    <mergeCell ref="A28:A29"/>
    <mergeCell ref="B28:B29"/>
    <mergeCell ref="A206:AH206"/>
    <mergeCell ref="A205:AH205"/>
    <mergeCell ref="C28:C29"/>
    <mergeCell ref="A30:A46"/>
    <mergeCell ref="C30:C46"/>
    <mergeCell ref="A1:AH1"/>
    <mergeCell ref="A2:AH2"/>
    <mergeCell ref="A3:AH3"/>
    <mergeCell ref="A4:AH4"/>
    <mergeCell ref="A5:AH5"/>
    <mergeCell ref="A55:AH55"/>
    <mergeCell ref="A51:AH51"/>
    <mergeCell ref="A52:AH52"/>
    <mergeCell ref="A53:AH53"/>
  </mergeCells>
  <printOptions horizontalCentered="1"/>
  <pageMargins left="0.4" right="0.3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AL391"/>
  <sheetViews>
    <sheetView view="pageBreakPreview" topLeftCell="A381" zoomScaleSheetLayoutView="100" workbookViewId="0">
      <selection activeCell="D404" sqref="D404"/>
    </sheetView>
  </sheetViews>
  <sheetFormatPr defaultRowHeight="12.75"/>
  <cols>
    <col min="1" max="1" width="6" customWidth="1"/>
    <col min="2" max="2" width="12.85546875" customWidth="1"/>
    <col min="3" max="3" width="7.7109375" customWidth="1"/>
    <col min="4" max="4" width="5" customWidth="1"/>
    <col min="5" max="5" width="4.42578125" customWidth="1"/>
    <col min="6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2" width="4.7109375" customWidth="1"/>
    <col min="23" max="23" width="4.85546875" customWidth="1"/>
    <col min="24" max="24" width="4" customWidth="1"/>
    <col min="25" max="25" width="4.7109375" customWidth="1"/>
    <col min="26" max="26" width="4.5703125" customWidth="1"/>
    <col min="27" max="27" width="4.42578125" customWidth="1"/>
    <col min="28" max="28" width="4.7109375" customWidth="1"/>
    <col min="29" max="29" width="4.5703125" customWidth="1"/>
    <col min="30" max="30" width="4.28515625" customWidth="1"/>
    <col min="31" max="31" width="4.140625" customWidth="1"/>
    <col min="32" max="32" width="4.85546875" customWidth="1"/>
    <col min="33" max="33" width="4.7109375" customWidth="1"/>
    <col min="34" max="34" width="4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1000"/>
      <c r="C6" s="1000"/>
      <c r="D6" s="1000"/>
      <c r="E6" s="1000"/>
      <c r="F6" s="1000"/>
      <c r="G6" s="1000"/>
      <c r="H6" s="1000"/>
      <c r="I6" s="1000"/>
      <c r="J6" s="1000"/>
      <c r="K6" s="1000"/>
      <c r="L6" s="1000"/>
      <c r="M6" s="1000"/>
      <c r="N6" s="1000"/>
      <c r="O6" s="1000"/>
      <c r="P6" s="1000"/>
      <c r="Q6" s="1000"/>
      <c r="R6" s="1000"/>
      <c r="S6" s="1000"/>
      <c r="T6" s="1000"/>
      <c r="U6" s="1000"/>
      <c r="V6" s="1000"/>
      <c r="W6" s="1000"/>
      <c r="X6" s="1000"/>
      <c r="Y6" s="1000"/>
      <c r="Z6" s="1000"/>
      <c r="AA6" s="1000"/>
      <c r="AB6" s="1000"/>
      <c r="AC6" s="1000"/>
      <c r="AD6" s="1000"/>
      <c r="AE6" s="1000"/>
      <c r="AF6" s="1000"/>
      <c r="AG6" s="1000"/>
      <c r="AH6" s="1000"/>
    </row>
    <row r="7" spans="1:38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130" t="s">
        <v>129</v>
      </c>
      <c r="B8" s="1133" t="s">
        <v>1610</v>
      </c>
      <c r="C8" s="955" t="s">
        <v>1618</v>
      </c>
      <c r="D8" s="1121" t="s">
        <v>1619</v>
      </c>
      <c r="E8" s="1122"/>
      <c r="F8" s="1122"/>
      <c r="G8" s="1122"/>
      <c r="H8" s="1122"/>
      <c r="I8" s="1122"/>
      <c r="J8" s="1122"/>
      <c r="K8" s="1122"/>
      <c r="L8" s="1122"/>
      <c r="M8" s="1122"/>
      <c r="N8" s="1122"/>
      <c r="O8" s="1122"/>
      <c r="P8" s="1122"/>
      <c r="Q8" s="1122"/>
      <c r="R8" s="1122"/>
      <c r="S8" s="1122"/>
      <c r="T8" s="1122"/>
      <c r="U8" s="1122"/>
      <c r="V8" s="1122"/>
      <c r="W8" s="1122"/>
      <c r="X8" s="1122"/>
      <c r="Y8" s="1122"/>
      <c r="Z8" s="1122"/>
      <c r="AA8" s="1122"/>
      <c r="AB8" s="1122"/>
      <c r="AC8" s="1122"/>
      <c r="AD8" s="1122"/>
      <c r="AE8" s="1122"/>
      <c r="AF8" s="1122"/>
      <c r="AG8" s="1122"/>
      <c r="AH8" s="1123"/>
    </row>
    <row r="9" spans="1:38" ht="15" customHeight="1">
      <c r="A9" s="1131"/>
      <c r="B9" s="1134"/>
      <c r="C9" s="1141">
        <v>42736</v>
      </c>
      <c r="D9" s="894" t="s">
        <v>1611</v>
      </c>
      <c r="E9" s="894" t="s">
        <v>1612</v>
      </c>
      <c r="F9" s="894" t="s">
        <v>1613</v>
      </c>
      <c r="G9" s="894" t="s">
        <v>1614</v>
      </c>
      <c r="H9" s="894" t="s">
        <v>1615</v>
      </c>
      <c r="I9" s="954" t="s">
        <v>1616</v>
      </c>
      <c r="J9" s="954" t="s">
        <v>1617</v>
      </c>
      <c r="K9" s="894" t="s">
        <v>1611</v>
      </c>
      <c r="L9" s="894" t="s">
        <v>1612</v>
      </c>
      <c r="M9" s="894" t="s">
        <v>1613</v>
      </c>
      <c r="N9" s="894" t="s">
        <v>1614</v>
      </c>
      <c r="O9" s="894" t="s">
        <v>1615</v>
      </c>
      <c r="P9" s="954" t="s">
        <v>1616</v>
      </c>
      <c r="Q9" s="954" t="s">
        <v>1617</v>
      </c>
      <c r="R9" s="894" t="s">
        <v>1611</v>
      </c>
      <c r="S9" s="894" t="s">
        <v>1612</v>
      </c>
      <c r="T9" s="894" t="s">
        <v>1613</v>
      </c>
      <c r="U9" s="894" t="s">
        <v>1614</v>
      </c>
      <c r="V9" s="894" t="s">
        <v>1615</v>
      </c>
      <c r="W9" s="954" t="s">
        <v>1616</v>
      </c>
      <c r="X9" s="954" t="s">
        <v>1617</v>
      </c>
      <c r="Y9" s="894" t="s">
        <v>1611</v>
      </c>
      <c r="Z9" s="894" t="s">
        <v>1612</v>
      </c>
      <c r="AA9" s="894" t="s">
        <v>1613</v>
      </c>
      <c r="AB9" s="894" t="s">
        <v>1614</v>
      </c>
      <c r="AC9" s="894" t="s">
        <v>1615</v>
      </c>
      <c r="AD9" s="954" t="s">
        <v>1616</v>
      </c>
      <c r="AE9" s="954" t="s">
        <v>1617</v>
      </c>
      <c r="AF9" s="894" t="s">
        <v>1611</v>
      </c>
      <c r="AG9" s="894" t="s">
        <v>1612</v>
      </c>
      <c r="AH9" s="894" t="s">
        <v>1613</v>
      </c>
      <c r="AI9" s="893"/>
      <c r="AJ9" s="893"/>
      <c r="AK9" s="893"/>
      <c r="AL9" s="893"/>
    </row>
    <row r="10" spans="1:38" ht="15" customHeight="1">
      <c r="A10" s="1132"/>
      <c r="B10" s="1135"/>
      <c r="C10" s="1142"/>
      <c r="D10" s="895">
        <v>1</v>
      </c>
      <c r="E10" s="894">
        <v>2</v>
      </c>
      <c r="F10" s="894">
        <v>3</v>
      </c>
      <c r="G10" s="894">
        <v>4</v>
      </c>
      <c r="H10" s="894">
        <v>5</v>
      </c>
      <c r="I10" s="954">
        <v>6</v>
      </c>
      <c r="J10" s="954">
        <v>7</v>
      </c>
      <c r="K10" s="894">
        <v>8</v>
      </c>
      <c r="L10" s="894">
        <v>9</v>
      </c>
      <c r="M10" s="894">
        <v>10</v>
      </c>
      <c r="N10" s="894">
        <v>11</v>
      </c>
      <c r="O10" s="894">
        <v>12</v>
      </c>
      <c r="P10" s="954">
        <v>13</v>
      </c>
      <c r="Q10" s="954">
        <v>14</v>
      </c>
      <c r="R10" s="894">
        <v>15</v>
      </c>
      <c r="S10" s="894">
        <v>16</v>
      </c>
      <c r="T10" s="894">
        <v>17</v>
      </c>
      <c r="U10" s="894">
        <v>18</v>
      </c>
      <c r="V10" s="894">
        <v>19</v>
      </c>
      <c r="W10" s="954">
        <v>20</v>
      </c>
      <c r="X10" s="954">
        <v>21</v>
      </c>
      <c r="Y10" s="894">
        <v>22</v>
      </c>
      <c r="Z10" s="894">
        <v>23</v>
      </c>
      <c r="AA10" s="894">
        <v>24</v>
      </c>
      <c r="AB10" s="894">
        <v>25</v>
      </c>
      <c r="AC10" s="894">
        <v>26</v>
      </c>
      <c r="AD10" s="954">
        <v>27</v>
      </c>
      <c r="AE10" s="954">
        <v>28</v>
      </c>
      <c r="AF10" s="894">
        <v>29</v>
      </c>
      <c r="AG10" s="894">
        <v>30</v>
      </c>
      <c r="AH10" s="894">
        <v>31</v>
      </c>
      <c r="AI10" s="893"/>
      <c r="AJ10" s="893"/>
      <c r="AK10" s="893"/>
      <c r="AL10" s="893"/>
    </row>
    <row r="11" spans="1:38">
      <c r="A11" s="1114">
        <v>23</v>
      </c>
      <c r="B11" s="908" t="s">
        <v>1609</v>
      </c>
      <c r="C11" s="1127">
        <v>42736</v>
      </c>
      <c r="D11" s="911" t="s">
        <v>1621</v>
      </c>
      <c r="E11" s="913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08" t="s">
        <v>1622</v>
      </c>
      <c r="C12" s="1128"/>
      <c r="D12" s="912"/>
      <c r="E12" s="911" t="s">
        <v>1621</v>
      </c>
      <c r="F12" s="913"/>
      <c r="G12" s="913"/>
      <c r="H12" s="913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08" t="s">
        <v>1623</v>
      </c>
      <c r="C13" s="1128"/>
      <c r="D13" s="912"/>
      <c r="E13" s="913"/>
      <c r="F13" s="911" t="s">
        <v>1621</v>
      </c>
      <c r="G13" s="913"/>
      <c r="H13" s="913"/>
      <c r="I13" s="900"/>
      <c r="J13" s="913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07"/>
      <c r="E14" s="913"/>
      <c r="F14" s="913"/>
      <c r="G14" s="913"/>
      <c r="H14" s="913"/>
      <c r="I14" s="900"/>
      <c r="J14" s="913"/>
      <c r="K14" s="911" t="s">
        <v>1621</v>
      </c>
      <c r="L14" s="913"/>
      <c r="M14" s="913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07"/>
      <c r="E15" s="900"/>
      <c r="F15" s="912"/>
      <c r="G15" s="913"/>
      <c r="H15" s="913"/>
      <c r="I15" s="913"/>
      <c r="J15" s="913"/>
      <c r="K15" s="913"/>
      <c r="L15" s="911" t="s">
        <v>1621</v>
      </c>
      <c r="M15" s="913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07"/>
      <c r="E16" s="900"/>
      <c r="F16" s="900"/>
      <c r="G16" s="913"/>
      <c r="H16" s="900"/>
      <c r="I16" s="912"/>
      <c r="J16" s="912"/>
      <c r="K16" s="913"/>
      <c r="L16" s="912"/>
      <c r="M16" s="911" t="s">
        <v>1621</v>
      </c>
      <c r="N16" s="913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08" t="s">
        <v>1627</v>
      </c>
      <c r="C17" s="1128"/>
      <c r="D17" s="899"/>
      <c r="E17" s="912"/>
      <c r="F17" s="912"/>
      <c r="G17" s="912"/>
      <c r="H17" s="912"/>
      <c r="I17" s="912"/>
      <c r="J17" s="912"/>
      <c r="K17" s="913"/>
      <c r="L17" s="912"/>
      <c r="M17" s="913"/>
      <c r="N17" s="911" t="s">
        <v>1621</v>
      </c>
      <c r="O17" s="913"/>
      <c r="P17" s="900"/>
      <c r="Q17" s="913"/>
      <c r="R17" s="900"/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00"/>
      <c r="J18" s="913"/>
      <c r="K18" s="913"/>
      <c r="L18" s="912"/>
      <c r="M18" s="913"/>
      <c r="N18" s="913"/>
      <c r="O18" s="913"/>
      <c r="P18" s="913"/>
      <c r="Q18" s="913"/>
      <c r="R18" s="911" t="s">
        <v>1621</v>
      </c>
      <c r="S18" s="913"/>
      <c r="T18" s="913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899"/>
      <c r="E19" s="912"/>
      <c r="F19" s="912"/>
      <c r="G19" s="912"/>
      <c r="H19" s="912"/>
      <c r="I19" s="912"/>
      <c r="J19" s="912"/>
      <c r="K19" s="913"/>
      <c r="L19" s="913"/>
      <c r="M19" s="913"/>
      <c r="N19" s="913"/>
      <c r="O19" s="913"/>
      <c r="P19" s="913"/>
      <c r="Q19" s="913"/>
      <c r="R19" s="913"/>
      <c r="S19" s="911" t="s">
        <v>1621</v>
      </c>
      <c r="T19" s="913"/>
      <c r="U19" s="900"/>
      <c r="V19" s="900"/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899"/>
      <c r="E20" s="912"/>
      <c r="F20" s="912"/>
      <c r="G20" s="912"/>
      <c r="H20" s="912"/>
      <c r="I20" s="912"/>
      <c r="J20" s="912"/>
      <c r="K20" s="913"/>
      <c r="L20" s="913"/>
      <c r="M20" s="912"/>
      <c r="N20" s="913"/>
      <c r="O20" s="913"/>
      <c r="P20" s="913"/>
      <c r="Q20" s="913"/>
      <c r="R20" s="913"/>
      <c r="S20" s="912"/>
      <c r="T20" s="911" t="s">
        <v>1621</v>
      </c>
      <c r="U20" s="913"/>
      <c r="V20" s="912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899"/>
      <c r="E21" s="912"/>
      <c r="F21" s="912"/>
      <c r="G21" s="912"/>
      <c r="H21" s="912"/>
      <c r="I21" s="912"/>
      <c r="J21" s="912"/>
      <c r="K21" s="912"/>
      <c r="L21" s="912"/>
      <c r="M21" s="900"/>
      <c r="N21" s="913"/>
      <c r="O21" s="900"/>
      <c r="P21" s="913"/>
      <c r="Q21" s="913"/>
      <c r="R21" s="913"/>
      <c r="S21" s="912"/>
      <c r="T21" s="913"/>
      <c r="U21" s="911" t="s">
        <v>1621</v>
      </c>
      <c r="V21" s="912"/>
      <c r="W21" s="912"/>
      <c r="X21" s="912"/>
      <c r="Y21" s="912"/>
      <c r="Z21" s="912"/>
      <c r="AA21" s="912"/>
      <c r="AB21" s="912"/>
      <c r="AC21" s="912"/>
      <c r="AD21" s="912"/>
      <c r="AE21" s="912"/>
      <c r="AF21" s="912"/>
      <c r="AG21" s="912"/>
      <c r="AH21" s="912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2"/>
      <c r="Q22" s="912"/>
      <c r="R22" s="913"/>
      <c r="S22" s="913"/>
      <c r="T22" s="913"/>
      <c r="U22" s="913"/>
      <c r="V22" s="900"/>
      <c r="W22" s="900"/>
      <c r="X22" s="900"/>
      <c r="Y22" s="911" t="s">
        <v>1621</v>
      </c>
      <c r="Z22" s="913"/>
      <c r="AA22" s="913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12"/>
      <c r="Q23" s="912"/>
      <c r="R23" s="913"/>
      <c r="S23" s="913"/>
      <c r="T23" s="913"/>
      <c r="U23" s="913"/>
      <c r="V23" s="900"/>
      <c r="W23" s="900"/>
      <c r="X23" s="900"/>
      <c r="Y23" s="913"/>
      <c r="Z23" s="911" t="s">
        <v>1621</v>
      </c>
      <c r="AA23" s="913"/>
      <c r="AB23" s="900"/>
      <c r="AC23" s="900"/>
      <c r="AD23" s="900"/>
      <c r="AE23" s="900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12"/>
      <c r="Q24" s="912"/>
      <c r="R24" s="913"/>
      <c r="S24" s="913"/>
      <c r="T24" s="913"/>
      <c r="U24" s="913"/>
      <c r="V24" s="900"/>
      <c r="W24" s="900"/>
      <c r="X24" s="900"/>
      <c r="Y24" s="913"/>
      <c r="Z24" s="912"/>
      <c r="AA24" s="911" t="s">
        <v>1621</v>
      </c>
      <c r="AB24" s="913"/>
      <c r="AC24" s="900"/>
      <c r="AD24" s="900"/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12"/>
      <c r="Q25" s="912"/>
      <c r="R25" s="913"/>
      <c r="S25" s="913"/>
      <c r="T25" s="913"/>
      <c r="U25" s="913"/>
      <c r="V25" s="900"/>
      <c r="W25" s="900"/>
      <c r="X25" s="900"/>
      <c r="Y25" s="913"/>
      <c r="Z25" s="912"/>
      <c r="AA25" s="913"/>
      <c r="AB25" s="911" t="s">
        <v>1621</v>
      </c>
      <c r="AC25" s="900"/>
      <c r="AD25" s="900"/>
      <c r="AE25" s="900"/>
      <c r="AF25" s="900"/>
      <c r="AG25" s="900"/>
      <c r="AH25" s="900"/>
    </row>
    <row r="26" spans="1:34">
      <c r="A26" s="1115"/>
      <c r="B26" s="908" t="s">
        <v>1646</v>
      </c>
      <c r="C26" s="1128"/>
      <c r="D26" s="899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2"/>
      <c r="Q26" s="913"/>
      <c r="R26" s="900"/>
      <c r="S26" s="913"/>
      <c r="T26" s="913"/>
      <c r="U26" s="913"/>
      <c r="V26" s="913"/>
      <c r="W26" s="913"/>
      <c r="X26" s="912"/>
      <c r="Y26" s="912"/>
      <c r="Z26" s="912"/>
      <c r="AA26" s="912"/>
      <c r="AB26" s="912"/>
      <c r="AC26" s="912"/>
      <c r="AD26" s="912"/>
      <c r="AE26" s="912"/>
      <c r="AF26" s="911" t="s">
        <v>1621</v>
      </c>
      <c r="AG26" s="912"/>
      <c r="AH26" s="912"/>
    </row>
    <row r="27" spans="1:34">
      <c r="A27" s="1116"/>
      <c r="B27" s="908" t="s">
        <v>1647</v>
      </c>
      <c r="C27" s="1129"/>
      <c r="D27" s="899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3"/>
      <c r="R27" s="900"/>
      <c r="S27" s="913"/>
      <c r="T27" s="913"/>
      <c r="U27" s="913"/>
      <c r="V27" s="913"/>
      <c r="W27" s="913"/>
      <c r="X27" s="912"/>
      <c r="Y27" s="912"/>
      <c r="Z27" s="912"/>
      <c r="AA27" s="912"/>
      <c r="AB27" s="912"/>
      <c r="AC27" s="912"/>
      <c r="AD27" s="912"/>
      <c r="AE27" s="912"/>
      <c r="AF27" s="900"/>
      <c r="AG27" s="911" t="s">
        <v>1621</v>
      </c>
      <c r="AH27" s="912"/>
    </row>
    <row r="28" spans="1:34">
      <c r="A28" s="1114"/>
      <c r="B28" s="1140"/>
      <c r="C28" s="1127">
        <v>42767</v>
      </c>
      <c r="D28" s="894" t="s">
        <v>1614</v>
      </c>
      <c r="E28" s="894" t="s">
        <v>1615</v>
      </c>
      <c r="F28" s="954" t="s">
        <v>1616</v>
      </c>
      <c r="G28" s="954" t="s">
        <v>1617</v>
      </c>
      <c r="H28" s="894" t="s">
        <v>1611</v>
      </c>
      <c r="I28" s="894" t="s">
        <v>1612</v>
      </c>
      <c r="J28" s="894" t="s">
        <v>1613</v>
      </c>
      <c r="K28" s="894" t="s">
        <v>1614</v>
      </c>
      <c r="L28" s="894" t="s">
        <v>1615</v>
      </c>
      <c r="M28" s="954" t="s">
        <v>1616</v>
      </c>
      <c r="N28" s="954" t="s">
        <v>1617</v>
      </c>
      <c r="O28" s="894" t="s">
        <v>1611</v>
      </c>
      <c r="P28" s="894" t="s">
        <v>1612</v>
      </c>
      <c r="Q28" s="894" t="s">
        <v>1613</v>
      </c>
      <c r="R28" s="894" t="s">
        <v>1614</v>
      </c>
      <c r="S28" s="894" t="s">
        <v>1615</v>
      </c>
      <c r="T28" s="954" t="s">
        <v>1616</v>
      </c>
      <c r="U28" s="954" t="s">
        <v>1617</v>
      </c>
      <c r="V28" s="894" t="s">
        <v>1611</v>
      </c>
      <c r="W28" s="894" t="s">
        <v>1612</v>
      </c>
      <c r="X28" s="954" t="s">
        <v>1613</v>
      </c>
      <c r="Y28" s="894" t="s">
        <v>1614</v>
      </c>
      <c r="Z28" s="894" t="s">
        <v>1615</v>
      </c>
      <c r="AA28" s="954" t="s">
        <v>1616</v>
      </c>
      <c r="AB28" s="954" t="s">
        <v>1617</v>
      </c>
      <c r="AC28" s="894" t="s">
        <v>1611</v>
      </c>
      <c r="AD28" s="894" t="s">
        <v>1612</v>
      </c>
      <c r="AE28" s="894" t="s">
        <v>1613</v>
      </c>
      <c r="AF28" s="894" t="s">
        <v>1614</v>
      </c>
      <c r="AG28" s="894"/>
      <c r="AH28" s="894"/>
    </row>
    <row r="29" spans="1:34">
      <c r="A29" s="1116"/>
      <c r="B29" s="1138"/>
      <c r="C29" s="1138"/>
      <c r="D29" s="895">
        <v>1</v>
      </c>
      <c r="E29" s="894">
        <v>2</v>
      </c>
      <c r="F29" s="954">
        <v>3</v>
      </c>
      <c r="G29" s="954">
        <v>4</v>
      </c>
      <c r="H29" s="894">
        <v>5</v>
      </c>
      <c r="I29" s="894">
        <v>6</v>
      </c>
      <c r="J29" s="894">
        <v>7</v>
      </c>
      <c r="K29" s="894">
        <v>8</v>
      </c>
      <c r="L29" s="894">
        <v>9</v>
      </c>
      <c r="M29" s="954">
        <v>10</v>
      </c>
      <c r="N29" s="954">
        <v>11</v>
      </c>
      <c r="O29" s="894">
        <v>12</v>
      </c>
      <c r="P29" s="894">
        <v>13</v>
      </c>
      <c r="Q29" s="894">
        <v>14</v>
      </c>
      <c r="R29" s="894">
        <v>15</v>
      </c>
      <c r="S29" s="894">
        <v>16</v>
      </c>
      <c r="T29" s="954">
        <v>17</v>
      </c>
      <c r="U29" s="954">
        <v>18</v>
      </c>
      <c r="V29" s="894">
        <v>19</v>
      </c>
      <c r="W29" s="894">
        <v>20</v>
      </c>
      <c r="X29" s="954">
        <v>21</v>
      </c>
      <c r="Y29" s="894">
        <v>22</v>
      </c>
      <c r="Z29" s="894">
        <v>23</v>
      </c>
      <c r="AA29" s="954">
        <v>24</v>
      </c>
      <c r="AB29" s="954">
        <v>25</v>
      </c>
      <c r="AC29" s="894">
        <v>26</v>
      </c>
      <c r="AD29" s="894">
        <v>27</v>
      </c>
      <c r="AE29" s="894">
        <v>28</v>
      </c>
      <c r="AF29" s="894">
        <v>29</v>
      </c>
      <c r="AG29" s="894"/>
      <c r="AH29" s="894"/>
    </row>
    <row r="30" spans="1:34">
      <c r="A30" s="1114">
        <v>24</v>
      </c>
      <c r="B30" s="1012" t="s">
        <v>1609</v>
      </c>
      <c r="C30" s="1127">
        <v>42767</v>
      </c>
      <c r="D30" s="911" t="s">
        <v>1621</v>
      </c>
      <c r="E30" s="913"/>
      <c r="F30" s="913"/>
      <c r="G30" s="900"/>
      <c r="H30" s="913"/>
      <c r="I30" s="900"/>
      <c r="J30" s="900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899"/>
      <c r="AF30" s="899"/>
      <c r="AG30" s="899"/>
      <c r="AH30" s="899"/>
    </row>
    <row r="31" spans="1:34">
      <c r="A31" s="1115"/>
      <c r="B31" s="1012" t="s">
        <v>1622</v>
      </c>
      <c r="C31" s="1128"/>
      <c r="D31" s="913"/>
      <c r="E31" s="913"/>
      <c r="F31" s="913"/>
      <c r="G31" s="913"/>
      <c r="H31" s="911" t="s">
        <v>1621</v>
      </c>
      <c r="I31" s="900"/>
      <c r="J31" s="900"/>
      <c r="K31" s="900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899"/>
      <c r="AF31" s="899"/>
      <c r="AG31" s="899"/>
      <c r="AH31" s="899"/>
    </row>
    <row r="32" spans="1:34">
      <c r="A32" s="1115"/>
      <c r="B32" s="1012" t="s">
        <v>1623</v>
      </c>
      <c r="C32" s="1128"/>
      <c r="D32" s="912"/>
      <c r="E32" s="912"/>
      <c r="F32" s="913"/>
      <c r="G32" s="913"/>
      <c r="H32" s="913"/>
      <c r="I32" s="911" t="s">
        <v>1621</v>
      </c>
      <c r="J32" s="913"/>
      <c r="K32" s="900"/>
      <c r="L32" s="912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899"/>
      <c r="AF32" s="899"/>
      <c r="AG32" s="899"/>
      <c r="AH32" s="899"/>
    </row>
    <row r="33" spans="1:34">
      <c r="A33" s="1115"/>
      <c r="B33" s="1012" t="s">
        <v>1624</v>
      </c>
      <c r="C33" s="1128"/>
      <c r="D33" s="913"/>
      <c r="E33" s="913"/>
      <c r="F33" s="913"/>
      <c r="G33" s="913"/>
      <c r="H33" s="912"/>
      <c r="I33" s="913"/>
      <c r="J33" s="911" t="s">
        <v>1621</v>
      </c>
      <c r="K33" s="913"/>
      <c r="L33" s="913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899"/>
      <c r="AF33" s="899"/>
      <c r="AG33" s="899"/>
      <c r="AH33" s="899"/>
    </row>
    <row r="34" spans="1:34">
      <c r="A34" s="1115"/>
      <c r="B34" s="1012" t="s">
        <v>1625</v>
      </c>
      <c r="C34" s="1128"/>
      <c r="D34" s="913"/>
      <c r="E34" s="900"/>
      <c r="F34" s="913"/>
      <c r="G34" s="900"/>
      <c r="H34" s="900"/>
      <c r="I34" s="912"/>
      <c r="J34" s="913"/>
      <c r="K34" s="911" t="s">
        <v>1621</v>
      </c>
      <c r="L34" s="913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899"/>
      <c r="AF34" s="899"/>
      <c r="AG34" s="899"/>
      <c r="AH34" s="899"/>
    </row>
    <row r="35" spans="1:34">
      <c r="A35" s="1115"/>
      <c r="B35" s="1012" t="s">
        <v>1626</v>
      </c>
      <c r="C35" s="1128"/>
      <c r="D35" s="912"/>
      <c r="E35" s="912"/>
      <c r="F35" s="912"/>
      <c r="G35" s="912"/>
      <c r="H35" s="912"/>
      <c r="I35" s="912"/>
      <c r="J35" s="913"/>
      <c r="K35" s="913"/>
      <c r="L35" s="911" t="s">
        <v>1621</v>
      </c>
      <c r="M35" s="913"/>
      <c r="N35" s="900"/>
      <c r="O35" s="913"/>
      <c r="P35" s="900"/>
      <c r="Q35" s="900"/>
      <c r="R35" s="900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899"/>
      <c r="AF35" s="899"/>
      <c r="AG35" s="899"/>
      <c r="AH35" s="899"/>
    </row>
    <row r="36" spans="1:34">
      <c r="A36" s="1115"/>
      <c r="B36" s="1012" t="s">
        <v>1627</v>
      </c>
      <c r="C36" s="1128"/>
      <c r="D36" s="912"/>
      <c r="E36" s="912"/>
      <c r="F36" s="912"/>
      <c r="G36" s="912"/>
      <c r="H36" s="913"/>
      <c r="I36" s="900"/>
      <c r="J36" s="912"/>
      <c r="K36" s="913"/>
      <c r="L36" s="913"/>
      <c r="M36" s="913"/>
      <c r="N36" s="900"/>
      <c r="O36" s="911" t="s">
        <v>1621</v>
      </c>
      <c r="P36" s="900"/>
      <c r="Q36" s="900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899"/>
      <c r="AF36" s="899"/>
      <c r="AG36" s="899"/>
      <c r="AH36" s="899"/>
    </row>
    <row r="37" spans="1:34">
      <c r="A37" s="1115"/>
      <c r="B37" s="1012" t="s">
        <v>1628</v>
      </c>
      <c r="C37" s="1128"/>
      <c r="D37" s="912"/>
      <c r="E37" s="912"/>
      <c r="F37" s="912"/>
      <c r="G37" s="912"/>
      <c r="H37" s="912"/>
      <c r="I37" s="912"/>
      <c r="J37" s="912"/>
      <c r="K37" s="913"/>
      <c r="L37" s="913"/>
      <c r="M37" s="913"/>
      <c r="N37" s="913"/>
      <c r="O37" s="913"/>
      <c r="P37" s="911" t="s">
        <v>1621</v>
      </c>
      <c r="Q37" s="913"/>
      <c r="R37" s="900"/>
      <c r="S37" s="912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899"/>
      <c r="AF37" s="899"/>
      <c r="AG37" s="899"/>
      <c r="AH37" s="899"/>
    </row>
    <row r="38" spans="1:34">
      <c r="A38" s="1115"/>
      <c r="B38" s="1012" t="s">
        <v>1629</v>
      </c>
      <c r="C38" s="1128"/>
      <c r="D38" s="912"/>
      <c r="E38" s="912"/>
      <c r="F38" s="912"/>
      <c r="G38" s="912"/>
      <c r="H38" s="912"/>
      <c r="I38" s="912"/>
      <c r="J38" s="912"/>
      <c r="K38" s="913"/>
      <c r="L38" s="913"/>
      <c r="M38" s="913"/>
      <c r="N38" s="913"/>
      <c r="O38" s="912"/>
      <c r="P38" s="913"/>
      <c r="Q38" s="911" t="s">
        <v>1621</v>
      </c>
      <c r="R38" s="913"/>
      <c r="S38" s="913"/>
      <c r="T38" s="912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899"/>
      <c r="AF38" s="899"/>
      <c r="AG38" s="899"/>
      <c r="AH38" s="899"/>
    </row>
    <row r="39" spans="1:34">
      <c r="A39" s="1115"/>
      <c r="B39" s="1012" t="s">
        <v>1630</v>
      </c>
      <c r="C39" s="1128"/>
      <c r="D39" s="912"/>
      <c r="E39" s="912"/>
      <c r="F39" s="912"/>
      <c r="G39" s="912"/>
      <c r="H39" s="912"/>
      <c r="I39" s="912"/>
      <c r="J39" s="912"/>
      <c r="K39" s="913"/>
      <c r="L39" s="900"/>
      <c r="M39" s="913"/>
      <c r="N39" s="913"/>
      <c r="O39" s="900"/>
      <c r="P39" s="912"/>
      <c r="Q39" s="913"/>
      <c r="R39" s="911" t="s">
        <v>1621</v>
      </c>
      <c r="S39" s="913"/>
      <c r="T39" s="912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899"/>
      <c r="AF39" s="899"/>
      <c r="AG39" s="899"/>
      <c r="AH39" s="899"/>
    </row>
    <row r="40" spans="1:34">
      <c r="A40" s="1115"/>
      <c r="B40" s="1012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3"/>
      <c r="N40" s="900"/>
      <c r="O40" s="912"/>
      <c r="P40" s="912"/>
      <c r="Q40" s="913"/>
      <c r="R40" s="913"/>
      <c r="S40" s="911" t="s">
        <v>1621</v>
      </c>
      <c r="T40" s="913"/>
      <c r="U40" s="912"/>
      <c r="V40" s="900"/>
      <c r="W40" s="912"/>
      <c r="X40" s="912"/>
      <c r="Y40" s="912"/>
      <c r="Z40" s="912"/>
      <c r="AA40" s="912"/>
      <c r="AB40" s="912"/>
      <c r="AC40" s="912"/>
      <c r="AD40" s="912"/>
      <c r="AE40" s="899"/>
      <c r="AF40" s="899"/>
      <c r="AG40" s="899"/>
      <c r="AH40" s="899"/>
    </row>
    <row r="41" spans="1:34">
      <c r="A41" s="1115"/>
      <c r="B41" s="1012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3"/>
      <c r="P41" s="900"/>
      <c r="Q41" s="912"/>
      <c r="R41" s="913"/>
      <c r="S41" s="913"/>
      <c r="T41" s="913"/>
      <c r="U41" s="912"/>
      <c r="V41" s="911" t="s">
        <v>1621</v>
      </c>
      <c r="W41" s="912"/>
      <c r="X41" s="912"/>
      <c r="Y41" s="912"/>
      <c r="Z41" s="912"/>
      <c r="AA41" s="912"/>
      <c r="AB41" s="912"/>
      <c r="AC41" s="912"/>
      <c r="AD41" s="912"/>
      <c r="AE41" s="899"/>
      <c r="AF41" s="899"/>
      <c r="AG41" s="899"/>
      <c r="AH41" s="899"/>
    </row>
    <row r="42" spans="1:34">
      <c r="A42" s="1115"/>
      <c r="B42" s="1012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3"/>
      <c r="P42" s="900"/>
      <c r="Q42" s="912"/>
      <c r="R42" s="913"/>
      <c r="S42" s="913"/>
      <c r="T42" s="913"/>
      <c r="U42" s="912"/>
      <c r="V42" s="900"/>
      <c r="W42" s="911" t="s">
        <v>1621</v>
      </c>
      <c r="X42" s="912"/>
      <c r="Y42" s="912"/>
      <c r="Z42" s="912"/>
      <c r="AA42" s="912"/>
      <c r="AB42" s="912"/>
      <c r="AC42" s="912"/>
      <c r="AD42" s="912"/>
      <c r="AE42" s="899"/>
      <c r="AF42" s="899"/>
      <c r="AG42" s="899"/>
      <c r="AH42" s="899"/>
    </row>
    <row r="43" spans="1:34">
      <c r="A43" s="1115"/>
      <c r="B43" s="1012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3"/>
      <c r="P43" s="900"/>
      <c r="Q43" s="912"/>
      <c r="R43" s="913"/>
      <c r="S43" s="913"/>
      <c r="T43" s="913"/>
      <c r="U43" s="912"/>
      <c r="V43" s="900"/>
      <c r="W43" s="912"/>
      <c r="X43" s="912"/>
      <c r="Y43" s="912"/>
      <c r="Z43" s="912"/>
      <c r="AA43" s="912"/>
      <c r="AB43" s="912"/>
      <c r="AC43" s="911" t="s">
        <v>1621</v>
      </c>
      <c r="AD43" s="912"/>
      <c r="AE43" s="899"/>
      <c r="AF43" s="899"/>
      <c r="AG43" s="899"/>
      <c r="AH43" s="899"/>
    </row>
    <row r="44" spans="1:34">
      <c r="A44" s="1115"/>
      <c r="B44" s="1012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3"/>
      <c r="P44" s="900"/>
      <c r="Q44" s="912"/>
      <c r="R44" s="913"/>
      <c r="S44" s="913"/>
      <c r="T44" s="913"/>
      <c r="U44" s="912"/>
      <c r="V44" s="900"/>
      <c r="W44" s="912"/>
      <c r="X44" s="912"/>
      <c r="Y44" s="912"/>
      <c r="Z44" s="912"/>
      <c r="AA44" s="912"/>
      <c r="AB44" s="912"/>
      <c r="AC44" s="912"/>
      <c r="AD44" s="911" t="s">
        <v>1621</v>
      </c>
      <c r="AE44" s="899"/>
      <c r="AF44" s="899"/>
      <c r="AG44" s="899"/>
      <c r="AH44" s="899"/>
    </row>
    <row r="45" spans="1:34">
      <c r="A45" s="1115"/>
      <c r="B45" s="1012" t="s">
        <v>1646</v>
      </c>
      <c r="C45" s="1128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13"/>
      <c r="S45" s="913"/>
      <c r="T45" s="913"/>
      <c r="U45" s="913"/>
      <c r="V45" s="913"/>
      <c r="W45" s="912"/>
      <c r="X45" s="912"/>
      <c r="Y45" s="912"/>
      <c r="Z45" s="912"/>
      <c r="AA45" s="912"/>
      <c r="AB45" s="912"/>
      <c r="AC45" s="912"/>
      <c r="AD45" s="912"/>
      <c r="AE45" s="911" t="s">
        <v>1621</v>
      </c>
      <c r="AF45" s="899"/>
      <c r="AG45" s="899"/>
      <c r="AH45" s="899"/>
    </row>
    <row r="46" spans="1:34">
      <c r="A46" s="1116"/>
      <c r="B46" s="1012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3"/>
      <c r="S46" s="913"/>
      <c r="T46" s="913"/>
      <c r="U46" s="913"/>
      <c r="V46" s="913"/>
      <c r="W46" s="912"/>
      <c r="X46" s="912"/>
      <c r="Y46" s="912"/>
      <c r="Z46" s="912"/>
      <c r="AA46" s="912"/>
      <c r="AB46" s="912"/>
      <c r="AC46" s="912"/>
      <c r="AD46" s="912"/>
      <c r="AE46" s="899"/>
      <c r="AF46" s="911" t="s">
        <v>1621</v>
      </c>
      <c r="AG46" s="899"/>
      <c r="AH46" s="899"/>
    </row>
    <row r="47" spans="1:34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</row>
    <row r="48" spans="1:34" ht="12" customHeight="1">
      <c r="B48" s="247" t="s">
        <v>1663</v>
      </c>
      <c r="C48" s="896"/>
    </row>
    <row r="52" spans="1:34" ht="15.75">
      <c r="A52" s="1117" t="s">
        <v>3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5.75">
      <c r="A53" s="1117" t="s">
        <v>1586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17"/>
      <c r="W53" s="1117"/>
      <c r="X53" s="1117"/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</row>
    <row r="54" spans="1:34" ht="18">
      <c r="A54" s="1118" t="s">
        <v>1666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1587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8">
      <c r="A56" s="1118" t="s">
        <v>1667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4" ht="15.75">
      <c r="A57" s="915" t="s">
        <v>1608</v>
      </c>
      <c r="B57" s="1000"/>
      <c r="C57" s="1000"/>
      <c r="D57" s="1000"/>
      <c r="E57" s="1000"/>
      <c r="F57" s="1000"/>
      <c r="G57" s="1000"/>
      <c r="H57" s="1000"/>
      <c r="I57" s="1000"/>
      <c r="J57" s="1000"/>
      <c r="K57" s="1000"/>
      <c r="L57" s="1000"/>
      <c r="M57" s="1000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  <c r="AA57" s="1000"/>
      <c r="AB57" s="1000"/>
      <c r="AC57" s="1000"/>
      <c r="AD57" s="1000"/>
      <c r="AE57" s="1000"/>
      <c r="AF57" s="1000"/>
      <c r="AG57" s="1000"/>
      <c r="AH57" s="1000"/>
    </row>
    <row r="58" spans="1:34" ht="18">
      <c r="A58" s="967" t="s">
        <v>1679</v>
      </c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  <c r="AB58" s="965"/>
      <c r="AC58" s="965"/>
      <c r="AD58" s="965"/>
      <c r="AE58" s="965"/>
      <c r="AF58" s="965"/>
      <c r="AG58" s="965"/>
      <c r="AH58" s="965"/>
    </row>
    <row r="59" spans="1:34">
      <c r="A59" s="1130" t="s">
        <v>129</v>
      </c>
      <c r="B59" s="1133" t="s">
        <v>1610</v>
      </c>
      <c r="C59" s="955" t="s">
        <v>1618</v>
      </c>
      <c r="D59" s="1121" t="s">
        <v>1619</v>
      </c>
      <c r="E59" s="1122"/>
      <c r="F59" s="1122"/>
      <c r="G59" s="1122"/>
      <c r="H59" s="1122"/>
      <c r="I59" s="1122"/>
      <c r="J59" s="1122"/>
      <c r="K59" s="1122"/>
      <c r="L59" s="1122"/>
      <c r="M59" s="1122"/>
      <c r="N59" s="1122"/>
      <c r="O59" s="1122"/>
      <c r="P59" s="1122"/>
      <c r="Q59" s="1122"/>
      <c r="R59" s="1122"/>
      <c r="S59" s="1122"/>
      <c r="T59" s="1122"/>
      <c r="U59" s="1122"/>
      <c r="V59" s="1122"/>
      <c r="W59" s="1122"/>
      <c r="X59" s="1122"/>
      <c r="Y59" s="1122"/>
      <c r="Z59" s="1122"/>
      <c r="AA59" s="1122"/>
      <c r="AB59" s="1122"/>
      <c r="AC59" s="1122"/>
      <c r="AD59" s="1122"/>
      <c r="AE59" s="1122"/>
      <c r="AF59" s="1122"/>
      <c r="AG59" s="1122"/>
      <c r="AH59" s="1123"/>
    </row>
    <row r="60" spans="1:34">
      <c r="A60" s="1131"/>
      <c r="B60" s="1134"/>
      <c r="C60" s="1141">
        <v>42736</v>
      </c>
      <c r="D60" s="894" t="s">
        <v>1611</v>
      </c>
      <c r="E60" s="894" t="s">
        <v>1612</v>
      </c>
      <c r="F60" s="894" t="s">
        <v>1613</v>
      </c>
      <c r="G60" s="894" t="s">
        <v>1614</v>
      </c>
      <c r="H60" s="894" t="s">
        <v>1615</v>
      </c>
      <c r="I60" s="954" t="s">
        <v>1616</v>
      </c>
      <c r="J60" s="954" t="s">
        <v>1617</v>
      </c>
      <c r="K60" s="894" t="s">
        <v>1611</v>
      </c>
      <c r="L60" s="894" t="s">
        <v>1612</v>
      </c>
      <c r="M60" s="894" t="s">
        <v>1613</v>
      </c>
      <c r="N60" s="894" t="s">
        <v>1614</v>
      </c>
      <c r="O60" s="894" t="s">
        <v>1615</v>
      </c>
      <c r="P60" s="954" t="s">
        <v>1616</v>
      </c>
      <c r="Q60" s="954" t="s">
        <v>1617</v>
      </c>
      <c r="R60" s="894" t="s">
        <v>1611</v>
      </c>
      <c r="S60" s="894" t="s">
        <v>1612</v>
      </c>
      <c r="T60" s="894" t="s">
        <v>1613</v>
      </c>
      <c r="U60" s="894" t="s">
        <v>1614</v>
      </c>
      <c r="V60" s="894" t="s">
        <v>1615</v>
      </c>
      <c r="W60" s="954" t="s">
        <v>1616</v>
      </c>
      <c r="X60" s="954" t="s">
        <v>1617</v>
      </c>
      <c r="Y60" s="894" t="s">
        <v>1611</v>
      </c>
      <c r="Z60" s="894" t="s">
        <v>1612</v>
      </c>
      <c r="AA60" s="894" t="s">
        <v>1613</v>
      </c>
      <c r="AB60" s="894" t="s">
        <v>1614</v>
      </c>
      <c r="AC60" s="894" t="s">
        <v>1615</v>
      </c>
      <c r="AD60" s="954" t="s">
        <v>1616</v>
      </c>
      <c r="AE60" s="954" t="s">
        <v>1617</v>
      </c>
      <c r="AF60" s="894" t="s">
        <v>1611</v>
      </c>
      <c r="AG60" s="894" t="s">
        <v>1612</v>
      </c>
      <c r="AH60" s="894" t="s">
        <v>1613</v>
      </c>
    </row>
    <row r="61" spans="1:34">
      <c r="A61" s="1132"/>
      <c r="B61" s="1135"/>
      <c r="C61" s="1142"/>
      <c r="D61" s="895">
        <v>1</v>
      </c>
      <c r="E61" s="894">
        <v>2</v>
      </c>
      <c r="F61" s="894">
        <v>3</v>
      </c>
      <c r="G61" s="894">
        <v>4</v>
      </c>
      <c r="H61" s="894">
        <v>5</v>
      </c>
      <c r="I61" s="954">
        <v>6</v>
      </c>
      <c r="J61" s="954">
        <v>7</v>
      </c>
      <c r="K61" s="894">
        <v>8</v>
      </c>
      <c r="L61" s="894">
        <v>9</v>
      </c>
      <c r="M61" s="894">
        <v>10</v>
      </c>
      <c r="N61" s="894">
        <v>11</v>
      </c>
      <c r="O61" s="894">
        <v>12</v>
      </c>
      <c r="P61" s="954">
        <v>13</v>
      </c>
      <c r="Q61" s="954">
        <v>14</v>
      </c>
      <c r="R61" s="894">
        <v>15</v>
      </c>
      <c r="S61" s="894">
        <v>16</v>
      </c>
      <c r="T61" s="894">
        <v>17</v>
      </c>
      <c r="U61" s="894">
        <v>18</v>
      </c>
      <c r="V61" s="894">
        <v>19</v>
      </c>
      <c r="W61" s="954">
        <v>20</v>
      </c>
      <c r="X61" s="954">
        <v>21</v>
      </c>
      <c r="Y61" s="894">
        <v>22</v>
      </c>
      <c r="Z61" s="894">
        <v>23</v>
      </c>
      <c r="AA61" s="894">
        <v>24</v>
      </c>
      <c r="AB61" s="894">
        <v>25</v>
      </c>
      <c r="AC61" s="894">
        <v>26</v>
      </c>
      <c r="AD61" s="954">
        <v>27</v>
      </c>
      <c r="AE61" s="954">
        <v>28</v>
      </c>
      <c r="AF61" s="894">
        <v>29</v>
      </c>
      <c r="AG61" s="894">
        <v>30</v>
      </c>
      <c r="AH61" s="894">
        <v>31</v>
      </c>
    </row>
    <row r="62" spans="1:34">
      <c r="A62" s="1136">
        <v>23</v>
      </c>
      <c r="B62" s="908" t="s">
        <v>1609</v>
      </c>
      <c r="C62" s="1127">
        <v>42736</v>
      </c>
      <c r="D62" s="911" t="s">
        <v>1621</v>
      </c>
      <c r="E62" s="913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4">
      <c r="A63" s="1136"/>
      <c r="B63" s="908" t="s">
        <v>1622</v>
      </c>
      <c r="C63" s="1137"/>
      <c r="D63" s="912"/>
      <c r="E63" s="911" t="s">
        <v>1621</v>
      </c>
      <c r="F63" s="913"/>
      <c r="G63" s="913"/>
      <c r="H63" s="913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4">
      <c r="A64" s="1136"/>
      <c r="B64" s="908" t="s">
        <v>1623</v>
      </c>
      <c r="C64" s="1137"/>
      <c r="D64" s="912"/>
      <c r="E64" s="913"/>
      <c r="F64" s="911" t="s">
        <v>1621</v>
      </c>
      <c r="G64" s="913"/>
      <c r="H64" s="913"/>
      <c r="I64" s="900"/>
      <c r="J64" s="913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08" t="s">
        <v>1624</v>
      </c>
      <c r="C65" s="1137"/>
      <c r="D65" s="907"/>
      <c r="E65" s="913"/>
      <c r="F65" s="913"/>
      <c r="G65" s="911" t="s">
        <v>1621</v>
      </c>
      <c r="H65" s="913"/>
      <c r="I65" s="900"/>
      <c r="J65" s="913"/>
      <c r="K65" s="900"/>
      <c r="L65" s="913"/>
      <c r="M65" s="913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08" t="s">
        <v>1625</v>
      </c>
      <c r="C66" s="1137"/>
      <c r="D66" s="907"/>
      <c r="E66" s="913"/>
      <c r="F66" s="913"/>
      <c r="G66" s="913"/>
      <c r="H66" s="913"/>
      <c r="I66" s="900"/>
      <c r="J66" s="913"/>
      <c r="K66" s="911" t="s">
        <v>1621</v>
      </c>
      <c r="L66" s="913"/>
      <c r="M66" s="913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08" t="s">
        <v>1626</v>
      </c>
      <c r="C67" s="1137"/>
      <c r="D67" s="907"/>
      <c r="E67" s="900"/>
      <c r="F67" s="912"/>
      <c r="G67" s="913"/>
      <c r="H67" s="913"/>
      <c r="I67" s="913"/>
      <c r="J67" s="913"/>
      <c r="K67" s="913"/>
      <c r="L67" s="911" t="s">
        <v>1621</v>
      </c>
      <c r="M67" s="913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900"/>
      <c r="AF67" s="900"/>
      <c r="AG67" s="900"/>
      <c r="AH67" s="900"/>
    </row>
    <row r="68" spans="1:34">
      <c r="A68" s="1136"/>
      <c r="B68" s="908" t="s">
        <v>1627</v>
      </c>
      <c r="C68" s="1137"/>
      <c r="D68" s="907"/>
      <c r="E68" s="900"/>
      <c r="F68" s="900"/>
      <c r="G68" s="913"/>
      <c r="H68" s="900"/>
      <c r="I68" s="912"/>
      <c r="J68" s="912"/>
      <c r="K68" s="913"/>
      <c r="L68" s="912"/>
      <c r="M68" s="911" t="s">
        <v>1621</v>
      </c>
      <c r="N68" s="913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900"/>
      <c r="AF68" s="900"/>
      <c r="AG68" s="900"/>
      <c r="AH68" s="900"/>
    </row>
    <row r="69" spans="1:34">
      <c r="A69" s="1136"/>
      <c r="B69" s="908" t="s">
        <v>1628</v>
      </c>
      <c r="C69" s="1137"/>
      <c r="D69" s="899"/>
      <c r="E69" s="912"/>
      <c r="F69" s="912"/>
      <c r="G69" s="912"/>
      <c r="H69" s="912"/>
      <c r="I69" s="912"/>
      <c r="J69" s="912"/>
      <c r="K69" s="913"/>
      <c r="L69" s="912"/>
      <c r="M69" s="913"/>
      <c r="N69" s="911" t="s">
        <v>1621</v>
      </c>
      <c r="O69" s="913"/>
      <c r="P69" s="900"/>
      <c r="Q69" s="913"/>
      <c r="R69" s="900"/>
      <c r="S69" s="912"/>
      <c r="T69" s="912"/>
      <c r="U69" s="912"/>
      <c r="V69" s="912"/>
      <c r="W69" s="912"/>
      <c r="X69" s="912"/>
      <c r="Y69" s="912"/>
      <c r="Z69" s="912"/>
      <c r="AA69" s="912"/>
      <c r="AB69" s="912"/>
      <c r="AC69" s="912"/>
      <c r="AD69" s="912"/>
      <c r="AE69" s="912"/>
      <c r="AF69" s="912"/>
      <c r="AG69" s="912"/>
      <c r="AH69" s="912"/>
    </row>
    <row r="70" spans="1:34">
      <c r="A70" s="1136"/>
      <c r="B70" s="908" t="s">
        <v>1629</v>
      </c>
      <c r="C70" s="1137"/>
      <c r="D70" s="900"/>
      <c r="E70" s="900"/>
      <c r="F70" s="900"/>
      <c r="G70" s="900"/>
      <c r="H70" s="900"/>
      <c r="I70" s="900"/>
      <c r="J70" s="913"/>
      <c r="K70" s="913"/>
      <c r="L70" s="912"/>
      <c r="M70" s="913"/>
      <c r="N70" s="913"/>
      <c r="O70" s="913"/>
      <c r="P70" s="913"/>
      <c r="Q70" s="913"/>
      <c r="R70" s="911" t="s">
        <v>1621</v>
      </c>
      <c r="S70" s="913"/>
      <c r="T70" s="913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900"/>
      <c r="AF70" s="900"/>
      <c r="AG70" s="900"/>
      <c r="AH70" s="900"/>
    </row>
    <row r="71" spans="1:34">
      <c r="A71" s="1136"/>
      <c r="B71" s="908" t="s">
        <v>1630</v>
      </c>
      <c r="C71" s="1137"/>
      <c r="D71" s="899"/>
      <c r="E71" s="912"/>
      <c r="F71" s="912"/>
      <c r="G71" s="912"/>
      <c r="H71" s="912"/>
      <c r="I71" s="912"/>
      <c r="J71" s="912"/>
      <c r="K71" s="913"/>
      <c r="L71" s="913"/>
      <c r="M71" s="913"/>
      <c r="N71" s="913"/>
      <c r="O71" s="913"/>
      <c r="P71" s="913"/>
      <c r="Q71" s="913"/>
      <c r="R71" s="913"/>
      <c r="S71" s="911" t="s">
        <v>1621</v>
      </c>
      <c r="T71" s="913"/>
      <c r="U71" s="900"/>
      <c r="V71" s="900"/>
      <c r="W71" s="912"/>
      <c r="X71" s="912"/>
      <c r="Y71" s="912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4">
      <c r="A72" s="1136"/>
      <c r="B72" s="908" t="s">
        <v>1631</v>
      </c>
      <c r="C72" s="1137"/>
      <c r="D72" s="899"/>
      <c r="E72" s="912"/>
      <c r="F72" s="912"/>
      <c r="G72" s="912"/>
      <c r="H72" s="912"/>
      <c r="I72" s="912"/>
      <c r="J72" s="912"/>
      <c r="K72" s="913"/>
      <c r="L72" s="913"/>
      <c r="M72" s="912"/>
      <c r="N72" s="913"/>
      <c r="O72" s="913"/>
      <c r="P72" s="913"/>
      <c r="Q72" s="913"/>
      <c r="R72" s="913"/>
      <c r="S72" s="912"/>
      <c r="T72" s="911" t="s">
        <v>1621</v>
      </c>
      <c r="U72" s="913"/>
      <c r="V72" s="912"/>
      <c r="W72" s="912"/>
      <c r="X72" s="912"/>
      <c r="Y72" s="912"/>
      <c r="Z72" s="912"/>
      <c r="AA72" s="912"/>
      <c r="AB72" s="912"/>
      <c r="AC72" s="912"/>
      <c r="AD72" s="912"/>
      <c r="AE72" s="912"/>
      <c r="AF72" s="912"/>
      <c r="AG72" s="912"/>
      <c r="AH72" s="912"/>
    </row>
    <row r="73" spans="1:34">
      <c r="A73" s="1136"/>
      <c r="B73" s="908" t="s">
        <v>1632</v>
      </c>
      <c r="C73" s="1137"/>
      <c r="D73" s="899"/>
      <c r="E73" s="912"/>
      <c r="F73" s="912"/>
      <c r="G73" s="912"/>
      <c r="H73" s="912"/>
      <c r="I73" s="912"/>
      <c r="J73" s="912"/>
      <c r="K73" s="912"/>
      <c r="L73" s="912"/>
      <c r="M73" s="900"/>
      <c r="N73" s="913"/>
      <c r="O73" s="900"/>
      <c r="P73" s="913"/>
      <c r="Q73" s="913"/>
      <c r="R73" s="913"/>
      <c r="S73" s="912"/>
      <c r="T73" s="913"/>
      <c r="U73" s="911" t="s">
        <v>1621</v>
      </c>
      <c r="V73" s="912"/>
      <c r="W73" s="912"/>
      <c r="X73" s="912"/>
      <c r="Y73" s="912"/>
      <c r="Z73" s="912"/>
      <c r="AA73" s="912"/>
      <c r="AB73" s="912"/>
      <c r="AC73" s="912"/>
      <c r="AD73" s="912"/>
      <c r="AE73" s="912"/>
      <c r="AF73" s="912"/>
      <c r="AG73" s="912"/>
      <c r="AH73" s="912"/>
    </row>
    <row r="74" spans="1:34">
      <c r="A74" s="1136"/>
      <c r="B74" s="908" t="s">
        <v>1633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2"/>
      <c r="Q74" s="912"/>
      <c r="R74" s="913"/>
      <c r="S74" s="913"/>
      <c r="T74" s="913"/>
      <c r="U74" s="913"/>
      <c r="V74" s="900"/>
      <c r="W74" s="900"/>
      <c r="X74" s="900"/>
      <c r="Y74" s="911" t="s">
        <v>1621</v>
      </c>
      <c r="Z74" s="913"/>
      <c r="AA74" s="913"/>
      <c r="AB74" s="900"/>
      <c r="AC74" s="900"/>
      <c r="AD74" s="900"/>
      <c r="AE74" s="900"/>
      <c r="AF74" s="900"/>
      <c r="AG74" s="900"/>
      <c r="AH74" s="900"/>
    </row>
    <row r="75" spans="1:34">
      <c r="A75" s="1136"/>
      <c r="B75" s="908" t="s">
        <v>1644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12"/>
      <c r="Q75" s="912"/>
      <c r="R75" s="913"/>
      <c r="S75" s="913"/>
      <c r="T75" s="913"/>
      <c r="U75" s="913"/>
      <c r="V75" s="900"/>
      <c r="W75" s="900"/>
      <c r="X75" s="900"/>
      <c r="Y75" s="913"/>
      <c r="Z75" s="911" t="s">
        <v>1621</v>
      </c>
      <c r="AA75" s="913"/>
      <c r="AB75" s="900"/>
      <c r="AC75" s="900"/>
      <c r="AD75" s="900"/>
      <c r="AE75" s="900"/>
      <c r="AF75" s="900"/>
      <c r="AG75" s="900"/>
      <c r="AH75" s="900"/>
    </row>
    <row r="76" spans="1:34">
      <c r="A76" s="1136"/>
      <c r="B76" s="908" t="s">
        <v>1645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12"/>
      <c r="N76" s="912"/>
      <c r="O76" s="912"/>
      <c r="P76" s="912"/>
      <c r="Q76" s="912"/>
      <c r="R76" s="913"/>
      <c r="S76" s="913"/>
      <c r="T76" s="913"/>
      <c r="U76" s="913"/>
      <c r="V76" s="900"/>
      <c r="W76" s="900"/>
      <c r="X76" s="900"/>
      <c r="Y76" s="913"/>
      <c r="Z76" s="912"/>
      <c r="AA76" s="911" t="s">
        <v>1621</v>
      </c>
      <c r="AB76" s="913"/>
      <c r="AC76" s="900"/>
      <c r="AD76" s="900"/>
      <c r="AE76" s="900"/>
      <c r="AF76" s="900"/>
      <c r="AG76" s="900"/>
      <c r="AH76" s="900"/>
    </row>
    <row r="77" spans="1:34">
      <c r="A77" s="1136"/>
      <c r="B77" s="908" t="s">
        <v>1646</v>
      </c>
      <c r="C77" s="1137"/>
      <c r="D77" s="900"/>
      <c r="E77" s="900"/>
      <c r="F77" s="900"/>
      <c r="G77" s="900"/>
      <c r="H77" s="900"/>
      <c r="I77" s="900"/>
      <c r="J77" s="900"/>
      <c r="K77" s="900"/>
      <c r="L77" s="900"/>
      <c r="M77" s="912"/>
      <c r="N77" s="912"/>
      <c r="O77" s="912"/>
      <c r="P77" s="912"/>
      <c r="Q77" s="912"/>
      <c r="R77" s="913"/>
      <c r="S77" s="913"/>
      <c r="T77" s="913"/>
      <c r="U77" s="913"/>
      <c r="V77" s="900"/>
      <c r="W77" s="900"/>
      <c r="X77" s="900"/>
      <c r="Y77" s="913"/>
      <c r="Z77" s="912"/>
      <c r="AA77" s="913"/>
      <c r="AB77" s="911" t="s">
        <v>1621</v>
      </c>
      <c r="AC77" s="900"/>
      <c r="AD77" s="900"/>
      <c r="AE77" s="900"/>
      <c r="AF77" s="900"/>
      <c r="AG77" s="900"/>
      <c r="AH77" s="900"/>
    </row>
    <row r="78" spans="1:34">
      <c r="A78" s="1136"/>
      <c r="B78" s="908" t="s">
        <v>1647</v>
      </c>
      <c r="C78" s="1138"/>
      <c r="D78" s="899"/>
      <c r="E78" s="912"/>
      <c r="F78" s="912"/>
      <c r="G78" s="912"/>
      <c r="H78" s="912"/>
      <c r="I78" s="912"/>
      <c r="J78" s="912"/>
      <c r="K78" s="912"/>
      <c r="L78" s="912"/>
      <c r="M78" s="912"/>
      <c r="N78" s="912"/>
      <c r="O78" s="912"/>
      <c r="P78" s="912"/>
      <c r="Q78" s="913"/>
      <c r="R78" s="900"/>
      <c r="S78" s="913"/>
      <c r="T78" s="913"/>
      <c r="U78" s="913"/>
      <c r="V78" s="913"/>
      <c r="W78" s="913"/>
      <c r="X78" s="912"/>
      <c r="Y78" s="912"/>
      <c r="Z78" s="912"/>
      <c r="AA78" s="912"/>
      <c r="AB78" s="912"/>
      <c r="AC78" s="900"/>
      <c r="AD78" s="912"/>
      <c r="AE78" s="912"/>
      <c r="AF78" s="911" t="s">
        <v>1621</v>
      </c>
      <c r="AG78" s="912"/>
      <c r="AH78" s="912"/>
    </row>
    <row r="79" spans="1:34">
      <c r="A79" s="1114"/>
      <c r="B79" s="1140"/>
      <c r="C79" s="1127">
        <v>42767</v>
      </c>
      <c r="D79" s="894" t="s">
        <v>1614</v>
      </c>
      <c r="E79" s="894" t="s">
        <v>1615</v>
      </c>
      <c r="F79" s="954" t="s">
        <v>1616</v>
      </c>
      <c r="G79" s="954" t="s">
        <v>1617</v>
      </c>
      <c r="H79" s="894" t="s">
        <v>1611</v>
      </c>
      <c r="I79" s="894" t="s">
        <v>1612</v>
      </c>
      <c r="J79" s="894" t="s">
        <v>1613</v>
      </c>
      <c r="K79" s="894" t="s">
        <v>1614</v>
      </c>
      <c r="L79" s="894" t="s">
        <v>1615</v>
      </c>
      <c r="M79" s="954" t="s">
        <v>1616</v>
      </c>
      <c r="N79" s="954" t="s">
        <v>1617</v>
      </c>
      <c r="O79" s="894" t="s">
        <v>1611</v>
      </c>
      <c r="P79" s="894" t="s">
        <v>1612</v>
      </c>
      <c r="Q79" s="894" t="s">
        <v>1613</v>
      </c>
      <c r="R79" s="894" t="s">
        <v>1614</v>
      </c>
      <c r="S79" s="894" t="s">
        <v>1615</v>
      </c>
      <c r="T79" s="954" t="s">
        <v>1616</v>
      </c>
      <c r="U79" s="954" t="s">
        <v>1617</v>
      </c>
      <c r="V79" s="894" t="s">
        <v>1611</v>
      </c>
      <c r="W79" s="894" t="s">
        <v>1612</v>
      </c>
      <c r="X79" s="954" t="s">
        <v>1613</v>
      </c>
      <c r="Y79" s="894" t="s">
        <v>1614</v>
      </c>
      <c r="Z79" s="894" t="s">
        <v>1615</v>
      </c>
      <c r="AA79" s="954" t="s">
        <v>1616</v>
      </c>
      <c r="AB79" s="954" t="s">
        <v>1617</v>
      </c>
      <c r="AC79" s="894" t="s">
        <v>1611</v>
      </c>
      <c r="AD79" s="894" t="s">
        <v>1612</v>
      </c>
      <c r="AE79" s="894" t="s">
        <v>1613</v>
      </c>
      <c r="AF79" s="894"/>
      <c r="AG79" s="894"/>
      <c r="AH79" s="894"/>
    </row>
    <row r="80" spans="1:34">
      <c r="A80" s="1116"/>
      <c r="B80" s="1138"/>
      <c r="C80" s="1138"/>
      <c r="D80" s="895">
        <v>1</v>
      </c>
      <c r="E80" s="894">
        <v>2</v>
      </c>
      <c r="F80" s="954">
        <v>3</v>
      </c>
      <c r="G80" s="954">
        <v>4</v>
      </c>
      <c r="H80" s="894">
        <v>5</v>
      </c>
      <c r="I80" s="894">
        <v>6</v>
      </c>
      <c r="J80" s="894">
        <v>7</v>
      </c>
      <c r="K80" s="894">
        <v>8</v>
      </c>
      <c r="L80" s="894">
        <v>9</v>
      </c>
      <c r="M80" s="954">
        <v>10</v>
      </c>
      <c r="N80" s="954">
        <v>11</v>
      </c>
      <c r="O80" s="894">
        <v>12</v>
      </c>
      <c r="P80" s="894">
        <v>13</v>
      </c>
      <c r="Q80" s="894">
        <v>14</v>
      </c>
      <c r="R80" s="894">
        <v>15</v>
      </c>
      <c r="S80" s="894">
        <v>16</v>
      </c>
      <c r="T80" s="954">
        <v>17</v>
      </c>
      <c r="U80" s="954">
        <v>18</v>
      </c>
      <c r="V80" s="894">
        <v>19</v>
      </c>
      <c r="W80" s="894">
        <v>20</v>
      </c>
      <c r="X80" s="954">
        <v>21</v>
      </c>
      <c r="Y80" s="894">
        <v>22</v>
      </c>
      <c r="Z80" s="894">
        <v>23</v>
      </c>
      <c r="AA80" s="954">
        <v>24</v>
      </c>
      <c r="AB80" s="954">
        <v>25</v>
      </c>
      <c r="AC80" s="894">
        <v>26</v>
      </c>
      <c r="AD80" s="894">
        <v>27</v>
      </c>
      <c r="AE80" s="894">
        <v>28</v>
      </c>
      <c r="AF80" s="894"/>
      <c r="AG80" s="894"/>
      <c r="AH80" s="894"/>
    </row>
    <row r="81" spans="1:34">
      <c r="A81" s="1124">
        <v>24</v>
      </c>
      <c r="B81" s="908" t="s">
        <v>1609</v>
      </c>
      <c r="C81" s="1127">
        <v>42767</v>
      </c>
      <c r="D81" s="911" t="s">
        <v>1621</v>
      </c>
      <c r="E81" s="913"/>
      <c r="F81" s="913"/>
      <c r="G81" s="900"/>
      <c r="H81" s="913"/>
      <c r="I81" s="900"/>
      <c r="J81" s="900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899"/>
      <c r="AF81" s="899"/>
      <c r="AG81" s="899"/>
      <c r="AH81" s="899"/>
    </row>
    <row r="82" spans="1:34">
      <c r="A82" s="1124"/>
      <c r="B82" s="908" t="s">
        <v>1622</v>
      </c>
      <c r="C82" s="1128"/>
      <c r="D82" s="913"/>
      <c r="E82" s="911" t="s">
        <v>1621</v>
      </c>
      <c r="F82" s="913"/>
      <c r="G82" s="900"/>
      <c r="H82" s="913"/>
      <c r="I82" s="900"/>
      <c r="J82" s="900"/>
      <c r="K82" s="912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899"/>
      <c r="AF82" s="899"/>
      <c r="AG82" s="899"/>
      <c r="AH82" s="899"/>
    </row>
    <row r="83" spans="1:34">
      <c r="A83" s="1124"/>
      <c r="B83" s="908" t="s">
        <v>1623</v>
      </c>
      <c r="C83" s="1137"/>
      <c r="D83" s="913"/>
      <c r="E83" s="913"/>
      <c r="F83" s="913"/>
      <c r="G83" s="913"/>
      <c r="H83" s="911" t="s">
        <v>1621</v>
      </c>
      <c r="I83" s="900"/>
      <c r="J83" s="900"/>
      <c r="K83" s="900"/>
      <c r="L83" s="912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899"/>
      <c r="AF83" s="899"/>
      <c r="AG83" s="899"/>
      <c r="AH83" s="899"/>
    </row>
    <row r="84" spans="1:34">
      <c r="A84" s="1124"/>
      <c r="B84" s="908" t="s">
        <v>1624</v>
      </c>
      <c r="C84" s="1137"/>
      <c r="D84" s="912"/>
      <c r="E84" s="912"/>
      <c r="F84" s="913"/>
      <c r="G84" s="913"/>
      <c r="H84" s="913"/>
      <c r="I84" s="911" t="s">
        <v>1621</v>
      </c>
      <c r="J84" s="913"/>
      <c r="K84" s="900"/>
      <c r="L84" s="912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899"/>
      <c r="AF84" s="899"/>
      <c r="AG84" s="899"/>
      <c r="AH84" s="899"/>
    </row>
    <row r="85" spans="1:34">
      <c r="A85" s="1124"/>
      <c r="B85" s="908" t="s">
        <v>1625</v>
      </c>
      <c r="C85" s="1137"/>
      <c r="D85" s="913"/>
      <c r="E85" s="913"/>
      <c r="F85" s="913"/>
      <c r="G85" s="913"/>
      <c r="H85" s="912"/>
      <c r="I85" s="913"/>
      <c r="J85" s="911" t="s">
        <v>1621</v>
      </c>
      <c r="K85" s="913"/>
      <c r="L85" s="913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899"/>
      <c r="AF85" s="899"/>
      <c r="AG85" s="899"/>
      <c r="AH85" s="899"/>
    </row>
    <row r="86" spans="1:34">
      <c r="A86" s="1124"/>
      <c r="B86" s="908" t="s">
        <v>1626</v>
      </c>
      <c r="C86" s="1137"/>
      <c r="D86" s="913"/>
      <c r="E86" s="900"/>
      <c r="F86" s="913"/>
      <c r="G86" s="900"/>
      <c r="H86" s="900"/>
      <c r="I86" s="912"/>
      <c r="J86" s="913"/>
      <c r="K86" s="911" t="s">
        <v>1621</v>
      </c>
      <c r="L86" s="913"/>
      <c r="M86" s="912"/>
      <c r="N86" s="912"/>
      <c r="O86" s="912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899"/>
      <c r="AF86" s="899"/>
      <c r="AG86" s="899"/>
      <c r="AH86" s="899"/>
    </row>
    <row r="87" spans="1:34">
      <c r="A87" s="1124"/>
      <c r="B87" s="908" t="s">
        <v>1627</v>
      </c>
      <c r="C87" s="1137"/>
      <c r="D87" s="912"/>
      <c r="E87" s="912"/>
      <c r="F87" s="912"/>
      <c r="G87" s="912"/>
      <c r="H87" s="912"/>
      <c r="I87" s="912"/>
      <c r="J87" s="913"/>
      <c r="K87" s="913"/>
      <c r="L87" s="911" t="s">
        <v>1621</v>
      </c>
      <c r="M87" s="913"/>
      <c r="N87" s="900"/>
      <c r="O87" s="913"/>
      <c r="P87" s="900"/>
      <c r="Q87" s="900"/>
      <c r="R87" s="900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899"/>
      <c r="AF87" s="899"/>
      <c r="AG87" s="899"/>
      <c r="AH87" s="899"/>
    </row>
    <row r="88" spans="1:34">
      <c r="A88" s="1124"/>
      <c r="B88" s="908" t="s">
        <v>1628</v>
      </c>
      <c r="C88" s="1137"/>
      <c r="D88" s="912"/>
      <c r="E88" s="912"/>
      <c r="F88" s="912"/>
      <c r="G88" s="912"/>
      <c r="H88" s="913"/>
      <c r="I88" s="900"/>
      <c r="J88" s="912"/>
      <c r="K88" s="913"/>
      <c r="L88" s="913"/>
      <c r="M88" s="913"/>
      <c r="N88" s="900"/>
      <c r="O88" s="911" t="s">
        <v>1621</v>
      </c>
      <c r="P88" s="900"/>
      <c r="Q88" s="900"/>
      <c r="R88" s="900"/>
      <c r="S88" s="912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899"/>
      <c r="AF88" s="899"/>
      <c r="AG88" s="899"/>
      <c r="AH88" s="899"/>
    </row>
    <row r="89" spans="1:34">
      <c r="A89" s="1124"/>
      <c r="B89" s="908" t="s">
        <v>1629</v>
      </c>
      <c r="C89" s="1137"/>
      <c r="D89" s="912"/>
      <c r="E89" s="912"/>
      <c r="F89" s="912"/>
      <c r="G89" s="912"/>
      <c r="H89" s="912"/>
      <c r="I89" s="912"/>
      <c r="J89" s="912"/>
      <c r="K89" s="913"/>
      <c r="L89" s="913"/>
      <c r="M89" s="913"/>
      <c r="N89" s="913"/>
      <c r="O89" s="913"/>
      <c r="P89" s="911" t="s">
        <v>1621</v>
      </c>
      <c r="Q89" s="913"/>
      <c r="R89" s="900"/>
      <c r="S89" s="912"/>
      <c r="T89" s="913"/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899"/>
      <c r="AF89" s="899"/>
      <c r="AG89" s="899"/>
      <c r="AH89" s="899"/>
    </row>
    <row r="90" spans="1:34">
      <c r="A90" s="1124"/>
      <c r="B90" s="908" t="s">
        <v>1630</v>
      </c>
      <c r="C90" s="1137"/>
      <c r="D90" s="912"/>
      <c r="E90" s="912"/>
      <c r="F90" s="912"/>
      <c r="G90" s="912"/>
      <c r="H90" s="912"/>
      <c r="I90" s="912"/>
      <c r="J90" s="912"/>
      <c r="K90" s="913"/>
      <c r="L90" s="913"/>
      <c r="M90" s="913"/>
      <c r="N90" s="913"/>
      <c r="O90" s="912"/>
      <c r="P90" s="913"/>
      <c r="Q90" s="911" t="s">
        <v>1621</v>
      </c>
      <c r="R90" s="913"/>
      <c r="S90" s="913"/>
      <c r="T90" s="912"/>
      <c r="U90" s="912"/>
      <c r="V90" s="900"/>
      <c r="W90" s="912"/>
      <c r="X90" s="912"/>
      <c r="Y90" s="912"/>
      <c r="Z90" s="912"/>
      <c r="AA90" s="912"/>
      <c r="AB90" s="912"/>
      <c r="AC90" s="912"/>
      <c r="AD90" s="912"/>
      <c r="AE90" s="899"/>
      <c r="AF90" s="899"/>
      <c r="AG90" s="899"/>
      <c r="AH90" s="899"/>
    </row>
    <row r="91" spans="1:34">
      <c r="A91" s="1124"/>
      <c r="B91" s="908" t="s">
        <v>1631</v>
      </c>
      <c r="C91" s="1137"/>
      <c r="D91" s="912"/>
      <c r="E91" s="912"/>
      <c r="F91" s="912"/>
      <c r="G91" s="912"/>
      <c r="H91" s="912"/>
      <c r="I91" s="912"/>
      <c r="J91" s="912"/>
      <c r="K91" s="913"/>
      <c r="L91" s="900"/>
      <c r="M91" s="913"/>
      <c r="N91" s="913"/>
      <c r="O91" s="900"/>
      <c r="P91" s="912"/>
      <c r="Q91" s="913"/>
      <c r="R91" s="911" t="s">
        <v>1621</v>
      </c>
      <c r="S91" s="913"/>
      <c r="T91" s="912"/>
      <c r="U91" s="912"/>
      <c r="V91" s="900"/>
      <c r="W91" s="912"/>
      <c r="X91" s="912"/>
      <c r="Y91" s="912"/>
      <c r="Z91" s="912"/>
      <c r="AA91" s="912"/>
      <c r="AB91" s="912"/>
      <c r="AC91" s="912"/>
      <c r="AD91" s="912"/>
      <c r="AE91" s="899"/>
      <c r="AF91" s="899"/>
      <c r="AG91" s="899"/>
      <c r="AH91" s="899"/>
    </row>
    <row r="92" spans="1:34">
      <c r="A92" s="1124"/>
      <c r="B92" s="908" t="s">
        <v>1632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3"/>
      <c r="N92" s="900"/>
      <c r="O92" s="912"/>
      <c r="P92" s="912"/>
      <c r="Q92" s="913"/>
      <c r="R92" s="913"/>
      <c r="S92" s="911" t="s">
        <v>1621</v>
      </c>
      <c r="T92" s="913"/>
      <c r="U92" s="912"/>
      <c r="V92" s="900"/>
      <c r="W92" s="912"/>
      <c r="X92" s="912"/>
      <c r="Y92" s="912"/>
      <c r="Z92" s="912"/>
      <c r="AA92" s="912"/>
      <c r="AB92" s="912"/>
      <c r="AC92" s="912"/>
      <c r="AD92" s="912"/>
      <c r="AE92" s="899"/>
      <c r="AF92" s="899"/>
      <c r="AG92" s="899"/>
      <c r="AH92" s="899"/>
    </row>
    <row r="93" spans="1:34">
      <c r="A93" s="1124"/>
      <c r="B93" s="908" t="s">
        <v>1633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3"/>
      <c r="P93" s="900"/>
      <c r="Q93" s="912"/>
      <c r="R93" s="913"/>
      <c r="S93" s="913"/>
      <c r="T93" s="913"/>
      <c r="U93" s="912"/>
      <c r="V93" s="911" t="s">
        <v>1621</v>
      </c>
      <c r="W93" s="912"/>
      <c r="X93" s="912"/>
      <c r="Y93" s="912"/>
      <c r="Z93" s="912"/>
      <c r="AA93" s="912"/>
      <c r="AB93" s="912"/>
      <c r="AC93" s="912"/>
      <c r="AD93" s="912"/>
      <c r="AE93" s="899"/>
      <c r="AF93" s="899"/>
      <c r="AG93" s="899"/>
      <c r="AH93" s="899"/>
    </row>
    <row r="94" spans="1:34">
      <c r="A94" s="1124"/>
      <c r="B94" s="908" t="s">
        <v>1644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3"/>
      <c r="P94" s="900"/>
      <c r="Q94" s="912"/>
      <c r="R94" s="913"/>
      <c r="S94" s="913"/>
      <c r="T94" s="913"/>
      <c r="U94" s="912"/>
      <c r="V94" s="900"/>
      <c r="W94" s="911" t="s">
        <v>1621</v>
      </c>
      <c r="X94" s="912"/>
      <c r="Y94" s="912"/>
      <c r="Z94" s="912"/>
      <c r="AA94" s="912"/>
      <c r="AB94" s="912"/>
      <c r="AC94" s="912"/>
      <c r="AD94" s="912"/>
      <c r="AE94" s="899"/>
      <c r="AF94" s="899"/>
      <c r="AG94" s="899"/>
      <c r="AH94" s="899"/>
    </row>
    <row r="95" spans="1:34">
      <c r="A95" s="1124"/>
      <c r="B95" s="908" t="s">
        <v>1645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3"/>
      <c r="P95" s="900"/>
      <c r="Q95" s="912"/>
      <c r="R95" s="913"/>
      <c r="S95" s="913"/>
      <c r="T95" s="913"/>
      <c r="U95" s="912"/>
      <c r="V95" s="900"/>
      <c r="W95" s="912"/>
      <c r="X95" s="912"/>
      <c r="Y95" s="912"/>
      <c r="Z95" s="912"/>
      <c r="AA95" s="912"/>
      <c r="AB95" s="912"/>
      <c r="AC95" s="911" t="s">
        <v>1621</v>
      </c>
      <c r="AD95" s="912"/>
      <c r="AE95" s="899"/>
      <c r="AF95" s="899"/>
      <c r="AG95" s="899"/>
      <c r="AH95" s="899"/>
    </row>
    <row r="96" spans="1:34">
      <c r="A96" s="1124"/>
      <c r="B96" s="908" t="s">
        <v>1646</v>
      </c>
      <c r="C96" s="1137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3"/>
      <c r="P96" s="900"/>
      <c r="Q96" s="912"/>
      <c r="R96" s="913"/>
      <c r="S96" s="913"/>
      <c r="T96" s="913"/>
      <c r="U96" s="912"/>
      <c r="V96" s="900"/>
      <c r="W96" s="912"/>
      <c r="X96" s="912"/>
      <c r="Y96" s="912"/>
      <c r="Z96" s="912"/>
      <c r="AA96" s="912"/>
      <c r="AB96" s="912"/>
      <c r="AC96" s="912"/>
      <c r="AD96" s="911" t="s">
        <v>1621</v>
      </c>
      <c r="AE96" s="899"/>
      <c r="AF96" s="899"/>
      <c r="AG96" s="899"/>
      <c r="AH96" s="899"/>
    </row>
    <row r="97" spans="1:34">
      <c r="A97" s="1124"/>
      <c r="B97" s="908" t="s">
        <v>1647</v>
      </c>
      <c r="C97" s="1138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2"/>
      <c r="P97" s="912"/>
      <c r="Q97" s="912"/>
      <c r="R97" s="913"/>
      <c r="S97" s="913"/>
      <c r="T97" s="913"/>
      <c r="U97" s="913"/>
      <c r="V97" s="913"/>
      <c r="W97" s="912"/>
      <c r="X97" s="912"/>
      <c r="Y97" s="912"/>
      <c r="Z97" s="912"/>
      <c r="AA97" s="912"/>
      <c r="AB97" s="912"/>
      <c r="AC97" s="912"/>
      <c r="AD97" s="912"/>
      <c r="AE97" s="911" t="s">
        <v>1621</v>
      </c>
      <c r="AF97" s="899"/>
      <c r="AG97" s="899"/>
      <c r="AH97" s="899"/>
    </row>
    <row r="98" spans="1:34">
      <c r="A98" s="903"/>
      <c r="B98" s="247" t="s">
        <v>1663</v>
      </c>
      <c r="C98" s="896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</row>
    <row r="103" spans="1:34" ht="15.75">
      <c r="A103" s="1117" t="s">
        <v>3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  <c r="O103" s="1117"/>
      <c r="P103" s="1117"/>
      <c r="Q103" s="1117"/>
      <c r="R103" s="1117"/>
      <c r="S103" s="1117"/>
      <c r="T103" s="1117"/>
      <c r="U103" s="1117"/>
      <c r="V103" s="1117"/>
      <c r="W103" s="1117"/>
      <c r="X103" s="1117"/>
      <c r="Y103" s="1117"/>
      <c r="Z103" s="1117"/>
      <c r="AA103" s="1117"/>
      <c r="AB103" s="1117"/>
      <c r="AC103" s="1117"/>
      <c r="AD103" s="1117"/>
      <c r="AE103" s="1117"/>
      <c r="AF103" s="1117"/>
      <c r="AG103" s="1117"/>
      <c r="AH103" s="1117"/>
    </row>
    <row r="104" spans="1:34" ht="15.75">
      <c r="A104" s="1117" t="s">
        <v>1586</v>
      </c>
      <c r="B104" s="1117"/>
      <c r="C104" s="1117"/>
      <c r="D104" s="1117"/>
      <c r="E104" s="1117"/>
      <c r="F104" s="1117"/>
      <c r="G104" s="1117"/>
      <c r="H104" s="1117"/>
      <c r="I104" s="1117"/>
      <c r="J104" s="1117"/>
      <c r="K104" s="1117"/>
      <c r="L104" s="1117"/>
      <c r="M104" s="1117"/>
      <c r="N104" s="1117"/>
      <c r="O104" s="1117"/>
      <c r="P104" s="1117"/>
      <c r="Q104" s="1117"/>
      <c r="R104" s="1117"/>
      <c r="S104" s="1117"/>
      <c r="T104" s="1117"/>
      <c r="U104" s="1117"/>
      <c r="V104" s="1117"/>
      <c r="W104" s="1117"/>
      <c r="X104" s="1117"/>
      <c r="Y104" s="1117"/>
      <c r="Z104" s="1117"/>
      <c r="AA104" s="1117"/>
      <c r="AB104" s="1117"/>
      <c r="AC104" s="1117"/>
      <c r="AD104" s="1117"/>
      <c r="AE104" s="1117"/>
      <c r="AF104" s="1117"/>
      <c r="AG104" s="1117"/>
      <c r="AH104" s="1117"/>
    </row>
    <row r="105" spans="1:34" ht="18">
      <c r="A105" s="1118" t="s">
        <v>1666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4" ht="18">
      <c r="A106" s="1118" t="s">
        <v>1587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8">
      <c r="A107" s="1118" t="s">
        <v>1667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4" ht="15.75">
      <c r="A108" s="915" t="s">
        <v>1608</v>
      </c>
      <c r="B108" s="1000"/>
      <c r="C108" s="1000"/>
      <c r="D108" s="1000"/>
      <c r="E108" s="1000"/>
      <c r="F108" s="1000"/>
      <c r="G108" s="1000"/>
      <c r="H108" s="1000"/>
      <c r="I108" s="1000"/>
      <c r="J108" s="1000"/>
      <c r="K108" s="1000"/>
      <c r="L108" s="1000"/>
      <c r="M108" s="1000"/>
      <c r="N108" s="1000"/>
      <c r="O108" s="1000"/>
      <c r="P108" s="1000"/>
      <c r="Q108" s="1000"/>
      <c r="R108" s="1000"/>
      <c r="S108" s="1000"/>
      <c r="T108" s="1000"/>
      <c r="U108" s="1000"/>
      <c r="V108" s="1000"/>
      <c r="W108" s="1000"/>
      <c r="X108" s="1000"/>
      <c r="Y108" s="1000"/>
      <c r="Z108" s="1000"/>
      <c r="AA108" s="1000"/>
      <c r="AB108" s="1000"/>
      <c r="AC108" s="1000"/>
      <c r="AD108" s="1000"/>
      <c r="AE108" s="1000"/>
      <c r="AF108" s="1000"/>
      <c r="AG108" s="1000"/>
      <c r="AH108" s="1000"/>
    </row>
    <row r="109" spans="1:34">
      <c r="A109" s="902" t="s">
        <v>1680</v>
      </c>
    </row>
    <row r="110" spans="1:34">
      <c r="A110" s="1130" t="s">
        <v>129</v>
      </c>
      <c r="B110" s="1133" t="s">
        <v>1610</v>
      </c>
      <c r="C110" s="955" t="s">
        <v>1618</v>
      </c>
      <c r="D110" s="1121" t="s">
        <v>1619</v>
      </c>
      <c r="E110" s="1122"/>
      <c r="F110" s="1122"/>
      <c r="G110" s="1122"/>
      <c r="H110" s="1122"/>
      <c r="I110" s="1122"/>
      <c r="J110" s="1122"/>
      <c r="K110" s="1122"/>
      <c r="L110" s="1122"/>
      <c r="M110" s="1122"/>
      <c r="N110" s="1122"/>
      <c r="O110" s="1122"/>
      <c r="P110" s="1122"/>
      <c r="Q110" s="1122"/>
      <c r="R110" s="1122"/>
      <c r="S110" s="1122"/>
      <c r="T110" s="1122"/>
      <c r="U110" s="1122"/>
      <c r="V110" s="1122"/>
      <c r="W110" s="1122"/>
      <c r="X110" s="1122"/>
      <c r="Y110" s="1122"/>
      <c r="Z110" s="1122"/>
      <c r="AA110" s="1122"/>
      <c r="AB110" s="1122"/>
      <c r="AC110" s="1122"/>
      <c r="AD110" s="1122"/>
      <c r="AE110" s="1122"/>
      <c r="AF110" s="1122"/>
      <c r="AG110" s="1122"/>
      <c r="AH110" s="1123"/>
    </row>
    <row r="111" spans="1:34">
      <c r="A111" s="1131"/>
      <c r="B111" s="1134"/>
      <c r="C111" s="1141">
        <v>42736</v>
      </c>
      <c r="D111" s="894" t="s">
        <v>1611</v>
      </c>
      <c r="E111" s="894" t="s">
        <v>1612</v>
      </c>
      <c r="F111" s="894" t="s">
        <v>1613</v>
      </c>
      <c r="G111" s="894" t="s">
        <v>1614</v>
      </c>
      <c r="H111" s="894" t="s">
        <v>1615</v>
      </c>
      <c r="I111" s="954" t="s">
        <v>1616</v>
      </c>
      <c r="J111" s="954" t="s">
        <v>1617</v>
      </c>
      <c r="K111" s="894" t="s">
        <v>1611</v>
      </c>
      <c r="L111" s="894" t="s">
        <v>1612</v>
      </c>
      <c r="M111" s="894" t="s">
        <v>1613</v>
      </c>
      <c r="N111" s="894" t="s">
        <v>1614</v>
      </c>
      <c r="O111" s="894" t="s">
        <v>1615</v>
      </c>
      <c r="P111" s="954" t="s">
        <v>1616</v>
      </c>
      <c r="Q111" s="954" t="s">
        <v>1617</v>
      </c>
      <c r="R111" s="894" t="s">
        <v>1611</v>
      </c>
      <c r="S111" s="894" t="s">
        <v>1612</v>
      </c>
      <c r="T111" s="894" t="s">
        <v>1613</v>
      </c>
      <c r="U111" s="894" t="s">
        <v>1614</v>
      </c>
      <c r="V111" s="894" t="s">
        <v>1615</v>
      </c>
      <c r="W111" s="954" t="s">
        <v>1616</v>
      </c>
      <c r="X111" s="954" t="s">
        <v>1617</v>
      </c>
      <c r="Y111" s="894" t="s">
        <v>1611</v>
      </c>
      <c r="Z111" s="894" t="s">
        <v>1612</v>
      </c>
      <c r="AA111" s="894" t="s">
        <v>1613</v>
      </c>
      <c r="AB111" s="894" t="s">
        <v>1614</v>
      </c>
      <c r="AC111" s="894" t="s">
        <v>1615</v>
      </c>
      <c r="AD111" s="954" t="s">
        <v>1616</v>
      </c>
      <c r="AE111" s="954" t="s">
        <v>1617</v>
      </c>
      <c r="AF111" s="894" t="s">
        <v>1611</v>
      </c>
      <c r="AG111" s="894" t="s">
        <v>1612</v>
      </c>
      <c r="AH111" s="894" t="s">
        <v>1613</v>
      </c>
    </row>
    <row r="112" spans="1:34">
      <c r="A112" s="1132"/>
      <c r="B112" s="1135"/>
      <c r="C112" s="1142"/>
      <c r="D112" s="895">
        <v>1</v>
      </c>
      <c r="E112" s="894">
        <v>2</v>
      </c>
      <c r="F112" s="894">
        <v>3</v>
      </c>
      <c r="G112" s="894">
        <v>4</v>
      </c>
      <c r="H112" s="894">
        <v>5</v>
      </c>
      <c r="I112" s="954">
        <v>6</v>
      </c>
      <c r="J112" s="954">
        <v>7</v>
      </c>
      <c r="K112" s="894">
        <v>8</v>
      </c>
      <c r="L112" s="894">
        <v>9</v>
      </c>
      <c r="M112" s="894">
        <v>10</v>
      </c>
      <c r="N112" s="894">
        <v>11</v>
      </c>
      <c r="O112" s="894">
        <v>12</v>
      </c>
      <c r="P112" s="954">
        <v>13</v>
      </c>
      <c r="Q112" s="954">
        <v>14</v>
      </c>
      <c r="R112" s="894">
        <v>15</v>
      </c>
      <c r="S112" s="894">
        <v>16</v>
      </c>
      <c r="T112" s="894">
        <v>17</v>
      </c>
      <c r="U112" s="894">
        <v>18</v>
      </c>
      <c r="V112" s="894">
        <v>19</v>
      </c>
      <c r="W112" s="954">
        <v>20</v>
      </c>
      <c r="X112" s="954">
        <v>21</v>
      </c>
      <c r="Y112" s="894">
        <v>22</v>
      </c>
      <c r="Z112" s="894">
        <v>23</v>
      </c>
      <c r="AA112" s="894">
        <v>24</v>
      </c>
      <c r="AB112" s="894">
        <v>25</v>
      </c>
      <c r="AC112" s="894">
        <v>26</v>
      </c>
      <c r="AD112" s="954">
        <v>27</v>
      </c>
      <c r="AE112" s="954">
        <v>28</v>
      </c>
      <c r="AF112" s="894">
        <v>29</v>
      </c>
      <c r="AG112" s="894">
        <v>30</v>
      </c>
      <c r="AH112" s="894">
        <v>31</v>
      </c>
    </row>
    <row r="113" spans="1:34">
      <c r="A113" s="1136">
        <v>23</v>
      </c>
      <c r="B113" s="908" t="s">
        <v>1609</v>
      </c>
      <c r="C113" s="1127">
        <v>42736</v>
      </c>
      <c r="D113" s="911" t="s">
        <v>1621</v>
      </c>
      <c r="E113" s="913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900"/>
      <c r="AF113" s="900"/>
      <c r="AG113" s="900"/>
      <c r="AH113" s="900"/>
    </row>
    <row r="114" spans="1:34">
      <c r="A114" s="1136"/>
      <c r="B114" s="908" t="s">
        <v>1622</v>
      </c>
      <c r="C114" s="1137"/>
      <c r="D114" s="912"/>
      <c r="E114" s="911" t="s">
        <v>1621</v>
      </c>
      <c r="F114" s="913"/>
      <c r="G114" s="913"/>
      <c r="H114" s="913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</row>
    <row r="115" spans="1:34">
      <c r="A115" s="1136"/>
      <c r="B115" s="908" t="s">
        <v>1623</v>
      </c>
      <c r="C115" s="1137"/>
      <c r="D115" s="912"/>
      <c r="E115" s="913"/>
      <c r="F115" s="911" t="s">
        <v>1621</v>
      </c>
      <c r="G115" s="913"/>
      <c r="H115" s="913"/>
      <c r="I115" s="900"/>
      <c r="J115" s="913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</row>
    <row r="116" spans="1:34">
      <c r="A116" s="1136"/>
      <c r="B116" s="908" t="s">
        <v>1624</v>
      </c>
      <c r="C116" s="1137"/>
      <c r="D116" s="907"/>
      <c r="E116" s="913"/>
      <c r="F116" s="913"/>
      <c r="G116" s="913"/>
      <c r="H116" s="913"/>
      <c r="I116" s="900"/>
      <c r="J116" s="913"/>
      <c r="K116" s="911" t="s">
        <v>1621</v>
      </c>
      <c r="L116" s="913"/>
      <c r="M116" s="913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</row>
    <row r="117" spans="1:34">
      <c r="A117" s="1136"/>
      <c r="B117" s="908" t="s">
        <v>1625</v>
      </c>
      <c r="C117" s="1137"/>
      <c r="D117" s="907"/>
      <c r="E117" s="900"/>
      <c r="F117" s="912"/>
      <c r="G117" s="913"/>
      <c r="H117" s="913"/>
      <c r="I117" s="913"/>
      <c r="J117" s="913"/>
      <c r="K117" s="913"/>
      <c r="L117" s="911" t="s">
        <v>1621</v>
      </c>
      <c r="M117" s="913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4">
      <c r="A118" s="1136"/>
      <c r="B118" s="908" t="s">
        <v>1626</v>
      </c>
      <c r="C118" s="1137"/>
      <c r="D118" s="907"/>
      <c r="E118" s="900"/>
      <c r="F118" s="900"/>
      <c r="G118" s="913"/>
      <c r="H118" s="900"/>
      <c r="I118" s="912"/>
      <c r="J118" s="912"/>
      <c r="K118" s="913"/>
      <c r="L118" s="912"/>
      <c r="M118" s="911" t="s">
        <v>1621</v>
      </c>
      <c r="N118" s="913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900"/>
      <c r="AF118" s="900"/>
      <c r="AG118" s="900"/>
      <c r="AH118" s="900"/>
    </row>
    <row r="119" spans="1:34">
      <c r="A119" s="1136"/>
      <c r="B119" s="908" t="s">
        <v>1627</v>
      </c>
      <c r="C119" s="1137"/>
      <c r="D119" s="899"/>
      <c r="E119" s="912"/>
      <c r="F119" s="912"/>
      <c r="G119" s="912"/>
      <c r="H119" s="912"/>
      <c r="I119" s="912"/>
      <c r="J119" s="912"/>
      <c r="K119" s="913"/>
      <c r="L119" s="912"/>
      <c r="M119" s="913"/>
      <c r="N119" s="911" t="s">
        <v>1621</v>
      </c>
      <c r="O119" s="913"/>
      <c r="P119" s="900"/>
      <c r="Q119" s="913"/>
      <c r="R119" s="900"/>
      <c r="S119" s="912"/>
      <c r="T119" s="912"/>
      <c r="U119" s="912"/>
      <c r="V119" s="912"/>
      <c r="W119" s="912"/>
      <c r="X119" s="912"/>
      <c r="Y119" s="912"/>
      <c r="Z119" s="912"/>
      <c r="AA119" s="912"/>
      <c r="AB119" s="912"/>
      <c r="AC119" s="912"/>
      <c r="AD119" s="912"/>
      <c r="AE119" s="912"/>
      <c r="AF119" s="912"/>
      <c r="AG119" s="912"/>
      <c r="AH119" s="912"/>
    </row>
    <row r="120" spans="1:34">
      <c r="A120" s="1136"/>
      <c r="B120" s="908" t="s">
        <v>1628</v>
      </c>
      <c r="C120" s="1137"/>
      <c r="D120" s="900"/>
      <c r="E120" s="900"/>
      <c r="F120" s="900"/>
      <c r="G120" s="900"/>
      <c r="H120" s="900"/>
      <c r="I120" s="900"/>
      <c r="J120" s="913"/>
      <c r="K120" s="913"/>
      <c r="L120" s="912"/>
      <c r="M120" s="913"/>
      <c r="N120" s="913"/>
      <c r="O120" s="913"/>
      <c r="P120" s="913"/>
      <c r="Q120" s="913"/>
      <c r="R120" s="911" t="s">
        <v>1621</v>
      </c>
      <c r="S120" s="913"/>
      <c r="T120" s="913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900"/>
      <c r="AF120" s="900"/>
      <c r="AG120" s="900"/>
      <c r="AH120" s="900"/>
    </row>
    <row r="121" spans="1:34">
      <c r="A121" s="1136"/>
      <c r="B121" s="908" t="s">
        <v>1629</v>
      </c>
      <c r="C121" s="1137"/>
      <c r="D121" s="899"/>
      <c r="E121" s="912"/>
      <c r="F121" s="912"/>
      <c r="G121" s="912"/>
      <c r="H121" s="912"/>
      <c r="I121" s="912"/>
      <c r="J121" s="912"/>
      <c r="K121" s="913"/>
      <c r="L121" s="913"/>
      <c r="M121" s="913"/>
      <c r="N121" s="913"/>
      <c r="O121" s="913"/>
      <c r="P121" s="913"/>
      <c r="Q121" s="913"/>
      <c r="R121" s="913"/>
      <c r="S121" s="911" t="s">
        <v>1621</v>
      </c>
      <c r="T121" s="913"/>
      <c r="U121" s="900"/>
      <c r="V121" s="900"/>
      <c r="W121" s="912"/>
      <c r="X121" s="912"/>
      <c r="Y121" s="912"/>
      <c r="Z121" s="912"/>
      <c r="AA121" s="912"/>
      <c r="AB121" s="912"/>
      <c r="AC121" s="912"/>
      <c r="AD121" s="912"/>
      <c r="AE121" s="912"/>
      <c r="AF121" s="912"/>
      <c r="AG121" s="912"/>
      <c r="AH121" s="912"/>
    </row>
    <row r="122" spans="1:34">
      <c r="A122" s="1136"/>
      <c r="B122" s="908" t="s">
        <v>1630</v>
      </c>
      <c r="C122" s="1137"/>
      <c r="D122" s="899"/>
      <c r="E122" s="912"/>
      <c r="F122" s="912"/>
      <c r="G122" s="912"/>
      <c r="H122" s="912"/>
      <c r="I122" s="912"/>
      <c r="J122" s="912"/>
      <c r="K122" s="913"/>
      <c r="L122" s="913"/>
      <c r="M122" s="912"/>
      <c r="N122" s="913"/>
      <c r="O122" s="913"/>
      <c r="P122" s="913"/>
      <c r="Q122" s="913"/>
      <c r="R122" s="913"/>
      <c r="S122" s="912"/>
      <c r="T122" s="911" t="s">
        <v>1621</v>
      </c>
      <c r="U122" s="913"/>
      <c r="V122" s="912"/>
      <c r="W122" s="912"/>
      <c r="X122" s="912"/>
      <c r="Y122" s="912"/>
      <c r="Z122" s="912"/>
      <c r="AA122" s="912"/>
      <c r="AB122" s="912"/>
      <c r="AC122" s="912"/>
      <c r="AD122" s="912"/>
      <c r="AE122" s="912"/>
      <c r="AF122" s="912"/>
      <c r="AG122" s="912"/>
      <c r="AH122" s="912"/>
    </row>
    <row r="123" spans="1:34">
      <c r="A123" s="1114"/>
      <c r="B123" s="1140"/>
      <c r="C123" s="1127">
        <v>42767</v>
      </c>
      <c r="D123" s="894" t="s">
        <v>1614</v>
      </c>
      <c r="E123" s="894" t="s">
        <v>1615</v>
      </c>
      <c r="F123" s="954" t="s">
        <v>1616</v>
      </c>
      <c r="G123" s="954" t="s">
        <v>1617</v>
      </c>
      <c r="H123" s="894" t="s">
        <v>1611</v>
      </c>
      <c r="I123" s="894" t="s">
        <v>1612</v>
      </c>
      <c r="J123" s="894" t="s">
        <v>1613</v>
      </c>
      <c r="K123" s="894" t="s">
        <v>1614</v>
      </c>
      <c r="L123" s="894" t="s">
        <v>1615</v>
      </c>
      <c r="M123" s="954" t="s">
        <v>1616</v>
      </c>
      <c r="N123" s="954" t="s">
        <v>1617</v>
      </c>
      <c r="O123" s="894" t="s">
        <v>1611</v>
      </c>
      <c r="P123" s="894" t="s">
        <v>1612</v>
      </c>
      <c r="Q123" s="894" t="s">
        <v>1613</v>
      </c>
      <c r="R123" s="894" t="s">
        <v>1614</v>
      </c>
      <c r="S123" s="894" t="s">
        <v>1615</v>
      </c>
      <c r="T123" s="954" t="s">
        <v>1616</v>
      </c>
      <c r="U123" s="954" t="s">
        <v>1617</v>
      </c>
      <c r="V123" s="894" t="s">
        <v>1611</v>
      </c>
      <c r="W123" s="894" t="s">
        <v>1612</v>
      </c>
      <c r="X123" s="954" t="s">
        <v>1613</v>
      </c>
      <c r="Y123" s="894" t="s">
        <v>1614</v>
      </c>
      <c r="Z123" s="894" t="s">
        <v>1615</v>
      </c>
      <c r="AA123" s="954" t="s">
        <v>1616</v>
      </c>
      <c r="AB123" s="954" t="s">
        <v>1617</v>
      </c>
      <c r="AC123" s="894" t="s">
        <v>1611</v>
      </c>
      <c r="AD123" s="894" t="s">
        <v>1612</v>
      </c>
      <c r="AE123" s="894" t="s">
        <v>1613</v>
      </c>
      <c r="AF123" s="894"/>
      <c r="AG123" s="894"/>
      <c r="AH123" s="894"/>
    </row>
    <row r="124" spans="1:34">
      <c r="A124" s="1116"/>
      <c r="B124" s="1138"/>
      <c r="C124" s="1138"/>
      <c r="D124" s="895">
        <v>1</v>
      </c>
      <c r="E124" s="894">
        <v>2</v>
      </c>
      <c r="F124" s="954">
        <v>3</v>
      </c>
      <c r="G124" s="954">
        <v>4</v>
      </c>
      <c r="H124" s="894">
        <v>5</v>
      </c>
      <c r="I124" s="894">
        <v>6</v>
      </c>
      <c r="J124" s="894">
        <v>7</v>
      </c>
      <c r="K124" s="894">
        <v>8</v>
      </c>
      <c r="L124" s="894">
        <v>9</v>
      </c>
      <c r="M124" s="954">
        <v>10</v>
      </c>
      <c r="N124" s="954">
        <v>11</v>
      </c>
      <c r="O124" s="894">
        <v>12</v>
      </c>
      <c r="P124" s="894">
        <v>13</v>
      </c>
      <c r="Q124" s="894">
        <v>14</v>
      </c>
      <c r="R124" s="894">
        <v>15</v>
      </c>
      <c r="S124" s="894">
        <v>16</v>
      </c>
      <c r="T124" s="954">
        <v>17</v>
      </c>
      <c r="U124" s="954">
        <v>18</v>
      </c>
      <c r="V124" s="894">
        <v>19</v>
      </c>
      <c r="W124" s="894">
        <v>20</v>
      </c>
      <c r="X124" s="954">
        <v>21</v>
      </c>
      <c r="Y124" s="894">
        <v>22</v>
      </c>
      <c r="Z124" s="894">
        <v>23</v>
      </c>
      <c r="AA124" s="954">
        <v>24</v>
      </c>
      <c r="AB124" s="954">
        <v>25</v>
      </c>
      <c r="AC124" s="894">
        <v>26</v>
      </c>
      <c r="AD124" s="894">
        <v>27</v>
      </c>
      <c r="AE124" s="894">
        <v>28</v>
      </c>
      <c r="AF124" s="894"/>
      <c r="AG124" s="894"/>
      <c r="AH124" s="894"/>
    </row>
    <row r="125" spans="1:34">
      <c r="A125" s="1124">
        <v>24</v>
      </c>
      <c r="B125" s="908" t="s">
        <v>1609</v>
      </c>
      <c r="C125" s="1125">
        <v>42767</v>
      </c>
      <c r="D125" s="911" t="s">
        <v>1621</v>
      </c>
      <c r="E125" s="913"/>
      <c r="F125" s="913"/>
      <c r="G125" s="900"/>
      <c r="H125" s="913"/>
      <c r="I125" s="900"/>
      <c r="J125" s="900"/>
      <c r="K125" s="912"/>
      <c r="L125" s="912"/>
      <c r="M125" s="912"/>
      <c r="N125" s="912"/>
      <c r="O125" s="912"/>
      <c r="P125" s="912"/>
      <c r="Q125" s="912"/>
      <c r="R125" s="912"/>
      <c r="S125" s="912"/>
      <c r="T125" s="913"/>
      <c r="U125" s="912"/>
      <c r="V125" s="900"/>
      <c r="W125" s="912"/>
      <c r="X125" s="912"/>
      <c r="Y125" s="912"/>
      <c r="Z125" s="912"/>
      <c r="AA125" s="912"/>
      <c r="AB125" s="912"/>
      <c r="AC125" s="912"/>
      <c r="AD125" s="912"/>
      <c r="AE125" s="899"/>
      <c r="AF125" s="899"/>
      <c r="AG125" s="899"/>
      <c r="AH125" s="899"/>
    </row>
    <row r="126" spans="1:34">
      <c r="A126" s="1124"/>
      <c r="B126" s="908" t="s">
        <v>1622</v>
      </c>
      <c r="C126" s="1126"/>
      <c r="D126" s="913"/>
      <c r="E126" s="913"/>
      <c r="F126" s="913"/>
      <c r="G126" s="913"/>
      <c r="H126" s="911" t="s">
        <v>1621</v>
      </c>
      <c r="I126" s="900"/>
      <c r="J126" s="900"/>
      <c r="K126" s="900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899"/>
      <c r="AF126" s="899"/>
      <c r="AG126" s="899"/>
      <c r="AH126" s="899"/>
    </row>
    <row r="127" spans="1:34">
      <c r="A127" s="1124"/>
      <c r="B127" s="908" t="s">
        <v>1623</v>
      </c>
      <c r="C127" s="1126"/>
      <c r="D127" s="912"/>
      <c r="E127" s="912"/>
      <c r="F127" s="913"/>
      <c r="G127" s="913"/>
      <c r="H127" s="913"/>
      <c r="I127" s="911" t="s">
        <v>1621</v>
      </c>
      <c r="J127" s="913"/>
      <c r="K127" s="900"/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899"/>
      <c r="AF127" s="899"/>
      <c r="AG127" s="899"/>
      <c r="AH127" s="899"/>
    </row>
    <row r="128" spans="1:34">
      <c r="A128" s="1124"/>
      <c r="B128" s="908" t="s">
        <v>1624</v>
      </c>
      <c r="C128" s="1126"/>
      <c r="D128" s="913"/>
      <c r="E128" s="913"/>
      <c r="F128" s="913"/>
      <c r="G128" s="913"/>
      <c r="H128" s="912"/>
      <c r="I128" s="913"/>
      <c r="J128" s="911" t="s">
        <v>1621</v>
      </c>
      <c r="K128" s="913"/>
      <c r="L128" s="913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899"/>
      <c r="AF128" s="899"/>
      <c r="AG128" s="899"/>
      <c r="AH128" s="899"/>
    </row>
    <row r="129" spans="1:34">
      <c r="A129" s="1124"/>
      <c r="B129" s="908" t="s">
        <v>1625</v>
      </c>
      <c r="C129" s="1126"/>
      <c r="D129" s="913"/>
      <c r="E129" s="900"/>
      <c r="F129" s="913"/>
      <c r="G129" s="900"/>
      <c r="H129" s="900"/>
      <c r="I129" s="912"/>
      <c r="J129" s="913"/>
      <c r="K129" s="911" t="s">
        <v>1621</v>
      </c>
      <c r="L129" s="913"/>
      <c r="M129" s="912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899"/>
      <c r="AF129" s="899"/>
      <c r="AG129" s="899"/>
      <c r="AH129" s="899"/>
    </row>
    <row r="130" spans="1:34">
      <c r="A130" s="1124"/>
      <c r="B130" s="908" t="s">
        <v>1626</v>
      </c>
      <c r="C130" s="1126"/>
      <c r="D130" s="912"/>
      <c r="E130" s="912"/>
      <c r="F130" s="912"/>
      <c r="G130" s="912"/>
      <c r="H130" s="912"/>
      <c r="I130" s="912"/>
      <c r="J130" s="913"/>
      <c r="K130" s="913"/>
      <c r="L130" s="911" t="s">
        <v>1621</v>
      </c>
      <c r="M130" s="913"/>
      <c r="N130" s="900"/>
      <c r="O130" s="913"/>
      <c r="P130" s="900"/>
      <c r="Q130" s="900"/>
      <c r="R130" s="900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899"/>
      <c r="AF130" s="899"/>
      <c r="AG130" s="899"/>
      <c r="AH130" s="899"/>
    </row>
    <row r="131" spans="1:34">
      <c r="A131" s="1124"/>
      <c r="B131" s="908" t="s">
        <v>1627</v>
      </c>
      <c r="C131" s="1126"/>
      <c r="D131" s="912"/>
      <c r="E131" s="912"/>
      <c r="F131" s="912"/>
      <c r="G131" s="912"/>
      <c r="H131" s="913"/>
      <c r="I131" s="900"/>
      <c r="J131" s="912"/>
      <c r="K131" s="913"/>
      <c r="L131" s="913"/>
      <c r="M131" s="913"/>
      <c r="N131" s="900"/>
      <c r="O131" s="911" t="s">
        <v>1621</v>
      </c>
      <c r="P131" s="900"/>
      <c r="Q131" s="900"/>
      <c r="R131" s="900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899"/>
      <c r="AF131" s="899"/>
      <c r="AG131" s="899"/>
      <c r="AH131" s="899"/>
    </row>
    <row r="132" spans="1:34">
      <c r="A132" s="1124"/>
      <c r="B132" s="908" t="s">
        <v>1628</v>
      </c>
      <c r="C132" s="1126"/>
      <c r="D132" s="912"/>
      <c r="E132" s="912"/>
      <c r="F132" s="912"/>
      <c r="G132" s="912"/>
      <c r="H132" s="912"/>
      <c r="I132" s="912"/>
      <c r="J132" s="912"/>
      <c r="K132" s="913"/>
      <c r="L132" s="913"/>
      <c r="M132" s="913"/>
      <c r="N132" s="913"/>
      <c r="O132" s="913"/>
      <c r="P132" s="911" t="s">
        <v>1621</v>
      </c>
      <c r="Q132" s="913"/>
      <c r="R132" s="900"/>
      <c r="S132" s="912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899"/>
      <c r="AF132" s="899"/>
      <c r="AG132" s="899"/>
      <c r="AH132" s="899"/>
    </row>
    <row r="133" spans="1:34">
      <c r="A133" s="1124"/>
      <c r="B133" s="908" t="s">
        <v>1629</v>
      </c>
      <c r="C133" s="1126"/>
      <c r="D133" s="912"/>
      <c r="E133" s="912"/>
      <c r="F133" s="912"/>
      <c r="G133" s="912"/>
      <c r="H133" s="912"/>
      <c r="I133" s="912"/>
      <c r="J133" s="912"/>
      <c r="K133" s="913"/>
      <c r="L133" s="913"/>
      <c r="M133" s="913"/>
      <c r="N133" s="913"/>
      <c r="O133" s="912"/>
      <c r="P133" s="913"/>
      <c r="Q133" s="911" t="s">
        <v>1621</v>
      </c>
      <c r="R133" s="913"/>
      <c r="S133" s="913"/>
      <c r="T133" s="912"/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899"/>
      <c r="AF133" s="899"/>
      <c r="AG133" s="899"/>
      <c r="AH133" s="899"/>
    </row>
    <row r="134" spans="1:34">
      <c r="A134" s="1124"/>
      <c r="B134" s="908" t="s">
        <v>1630</v>
      </c>
      <c r="C134" s="1126"/>
      <c r="D134" s="912"/>
      <c r="E134" s="912"/>
      <c r="F134" s="912"/>
      <c r="G134" s="912"/>
      <c r="H134" s="912"/>
      <c r="I134" s="912"/>
      <c r="J134" s="912"/>
      <c r="K134" s="913"/>
      <c r="L134" s="900"/>
      <c r="M134" s="913"/>
      <c r="N134" s="913"/>
      <c r="O134" s="900"/>
      <c r="P134" s="912"/>
      <c r="Q134" s="913"/>
      <c r="R134" s="911" t="s">
        <v>1621</v>
      </c>
      <c r="S134" s="913"/>
      <c r="T134" s="912"/>
      <c r="U134" s="912"/>
      <c r="V134" s="900"/>
      <c r="W134" s="912"/>
      <c r="X134" s="912"/>
      <c r="Y134" s="912"/>
      <c r="Z134" s="912"/>
      <c r="AA134" s="912"/>
      <c r="AB134" s="912"/>
      <c r="AC134" s="912"/>
      <c r="AD134" s="912"/>
      <c r="AE134" s="899"/>
      <c r="AF134" s="899"/>
      <c r="AG134" s="899"/>
      <c r="AH134" s="899"/>
    </row>
    <row r="135" spans="1:34">
      <c r="A135" s="903"/>
      <c r="B135" s="904"/>
      <c r="C135" s="905"/>
      <c r="D135" s="661"/>
      <c r="E135" s="661"/>
      <c r="F135" s="906"/>
      <c r="G135" s="661"/>
      <c r="H135" s="661"/>
      <c r="I135" s="661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</row>
    <row r="136" spans="1:34">
      <c r="B136" s="247" t="s">
        <v>1663</v>
      </c>
      <c r="C136" s="896"/>
    </row>
    <row r="137" spans="1:34">
      <c r="B137" s="247"/>
      <c r="C137" s="896"/>
    </row>
    <row r="138" spans="1:34">
      <c r="B138" s="247"/>
      <c r="C138" s="896"/>
    </row>
    <row r="139" spans="1:34">
      <c r="B139" s="247"/>
      <c r="C139" s="896"/>
    </row>
    <row r="140" spans="1:34">
      <c r="B140" s="247"/>
      <c r="C140" s="896"/>
    </row>
    <row r="141" spans="1:34">
      <c r="B141" s="247"/>
      <c r="C141" s="896"/>
    </row>
    <row r="142" spans="1:34">
      <c r="B142" s="247"/>
      <c r="C142" s="896"/>
    </row>
    <row r="143" spans="1:34">
      <c r="B143" s="247"/>
      <c r="C143" s="896"/>
    </row>
    <row r="144" spans="1:34">
      <c r="B144" s="247"/>
      <c r="C144" s="896"/>
    </row>
    <row r="145" spans="1:34">
      <c r="B145" s="247"/>
      <c r="C145" s="896"/>
    </row>
    <row r="146" spans="1:34">
      <c r="B146" s="247"/>
      <c r="C146" s="896"/>
    </row>
    <row r="147" spans="1:34">
      <c r="B147" s="247"/>
      <c r="C147" s="896"/>
    </row>
    <row r="148" spans="1:34">
      <c r="B148" s="247"/>
      <c r="C148" s="896"/>
    </row>
    <row r="149" spans="1:34">
      <c r="B149" s="247"/>
      <c r="C149" s="896"/>
    </row>
    <row r="150" spans="1:34">
      <c r="B150" s="247"/>
      <c r="C150" s="896"/>
    </row>
    <row r="151" spans="1:34">
      <c r="B151" s="247"/>
      <c r="C151" s="896"/>
    </row>
    <row r="152" spans="1:34" ht="15.75">
      <c r="A152" s="1117" t="s">
        <v>3</v>
      </c>
      <c r="B152" s="1117"/>
      <c r="C152" s="1117"/>
      <c r="D152" s="1117"/>
      <c r="E152" s="1117"/>
      <c r="F152" s="1117"/>
      <c r="G152" s="1117"/>
      <c r="H152" s="1117"/>
      <c r="I152" s="1117"/>
      <c r="J152" s="1117"/>
      <c r="K152" s="1117"/>
      <c r="L152" s="1117"/>
      <c r="M152" s="1117"/>
      <c r="N152" s="1117"/>
      <c r="O152" s="1117"/>
      <c r="P152" s="1117"/>
      <c r="Q152" s="1117"/>
      <c r="R152" s="1117"/>
      <c r="S152" s="1117"/>
      <c r="T152" s="1117"/>
      <c r="U152" s="1117"/>
      <c r="V152" s="1117"/>
      <c r="W152" s="1117"/>
      <c r="X152" s="1117"/>
      <c r="Y152" s="1117"/>
      <c r="Z152" s="1117"/>
      <c r="AA152" s="1117"/>
      <c r="AB152" s="1117"/>
      <c r="AC152" s="1117"/>
      <c r="AD152" s="1117"/>
      <c r="AE152" s="1117"/>
      <c r="AF152" s="1117"/>
      <c r="AG152" s="1117"/>
      <c r="AH152" s="1117"/>
    </row>
    <row r="153" spans="1:34" ht="15.75">
      <c r="A153" s="1117" t="s">
        <v>1586</v>
      </c>
      <c r="B153" s="1117"/>
      <c r="C153" s="1117"/>
      <c r="D153" s="1117"/>
      <c r="E153" s="1117"/>
      <c r="F153" s="1117"/>
      <c r="G153" s="1117"/>
      <c r="H153" s="1117"/>
      <c r="I153" s="1117"/>
      <c r="J153" s="1117"/>
      <c r="K153" s="1117"/>
      <c r="L153" s="1117"/>
      <c r="M153" s="1117"/>
      <c r="N153" s="1117"/>
      <c r="O153" s="1117"/>
      <c r="P153" s="1117"/>
      <c r="Q153" s="1117"/>
      <c r="R153" s="1117"/>
      <c r="S153" s="1117"/>
      <c r="T153" s="1117"/>
      <c r="U153" s="1117"/>
      <c r="V153" s="1117"/>
      <c r="W153" s="1117"/>
      <c r="X153" s="1117"/>
      <c r="Y153" s="1117"/>
      <c r="Z153" s="1117"/>
      <c r="AA153" s="1117"/>
      <c r="AB153" s="1117"/>
      <c r="AC153" s="1117"/>
      <c r="AD153" s="1117"/>
      <c r="AE153" s="1117"/>
      <c r="AF153" s="1117"/>
      <c r="AG153" s="1117"/>
      <c r="AH153" s="1117"/>
    </row>
    <row r="154" spans="1:34" ht="18">
      <c r="A154" s="1118" t="s">
        <v>1666</v>
      </c>
      <c r="B154" s="1118"/>
      <c r="C154" s="1118"/>
      <c r="D154" s="1118"/>
      <c r="E154" s="1118"/>
      <c r="F154" s="1118"/>
      <c r="G154" s="1118"/>
      <c r="H154" s="1118"/>
      <c r="I154" s="1118"/>
      <c r="J154" s="1118"/>
      <c r="K154" s="1118"/>
      <c r="L154" s="1118"/>
      <c r="M154" s="1118"/>
      <c r="N154" s="1118"/>
      <c r="O154" s="1118"/>
      <c r="P154" s="1118"/>
      <c r="Q154" s="1118"/>
      <c r="R154" s="1118"/>
      <c r="S154" s="1118"/>
      <c r="T154" s="1118"/>
      <c r="U154" s="1118"/>
      <c r="V154" s="1118"/>
      <c r="W154" s="1118"/>
      <c r="X154" s="1118"/>
      <c r="Y154" s="1118"/>
      <c r="Z154" s="1118"/>
      <c r="AA154" s="1118"/>
      <c r="AB154" s="1118"/>
      <c r="AC154" s="1118"/>
      <c r="AD154" s="1118"/>
      <c r="AE154" s="1118"/>
      <c r="AF154" s="1118"/>
      <c r="AG154" s="1118"/>
      <c r="AH154" s="1118"/>
    </row>
    <row r="155" spans="1:34" ht="18">
      <c r="A155" s="1118" t="s">
        <v>1587</v>
      </c>
      <c r="B155" s="1118"/>
      <c r="C155" s="1118"/>
      <c r="D155" s="1118"/>
      <c r="E155" s="1118"/>
      <c r="F155" s="1118"/>
      <c r="G155" s="1118"/>
      <c r="H155" s="1118"/>
      <c r="I155" s="1118"/>
      <c r="J155" s="1118"/>
      <c r="K155" s="1118"/>
      <c r="L155" s="1118"/>
      <c r="M155" s="1118"/>
      <c r="N155" s="1118"/>
      <c r="O155" s="1118"/>
      <c r="P155" s="1118"/>
      <c r="Q155" s="1118"/>
      <c r="R155" s="1118"/>
      <c r="S155" s="1118"/>
      <c r="T155" s="1118"/>
      <c r="U155" s="1118"/>
      <c r="V155" s="1118"/>
      <c r="W155" s="1118"/>
      <c r="X155" s="1118"/>
      <c r="Y155" s="1118"/>
      <c r="Z155" s="1118"/>
      <c r="AA155" s="1118"/>
      <c r="AB155" s="1118"/>
      <c r="AC155" s="1118"/>
      <c r="AD155" s="1118"/>
      <c r="AE155" s="1118"/>
      <c r="AF155" s="1118"/>
      <c r="AG155" s="1118"/>
      <c r="AH155" s="1118"/>
    </row>
    <row r="156" spans="1:34" ht="18">
      <c r="A156" s="1118" t="s">
        <v>1667</v>
      </c>
      <c r="B156" s="1118"/>
      <c r="C156" s="1118"/>
      <c r="D156" s="1118"/>
      <c r="E156" s="1118"/>
      <c r="F156" s="1118"/>
      <c r="G156" s="1118"/>
      <c r="H156" s="1118"/>
      <c r="I156" s="1118"/>
      <c r="J156" s="1118"/>
      <c r="K156" s="1118"/>
      <c r="L156" s="1118"/>
      <c r="M156" s="1118"/>
      <c r="N156" s="1118"/>
      <c r="O156" s="1118"/>
      <c r="P156" s="1118"/>
      <c r="Q156" s="1118"/>
      <c r="R156" s="1118"/>
      <c r="S156" s="1118"/>
      <c r="T156" s="1118"/>
      <c r="U156" s="1118"/>
      <c r="V156" s="1118"/>
      <c r="W156" s="1118"/>
      <c r="X156" s="1118"/>
      <c r="Y156" s="1118"/>
      <c r="Z156" s="1118"/>
      <c r="AA156" s="1118"/>
      <c r="AB156" s="1118"/>
      <c r="AC156" s="1118"/>
      <c r="AD156" s="1118"/>
      <c r="AE156" s="1118"/>
      <c r="AF156" s="1118"/>
      <c r="AG156" s="1118"/>
      <c r="AH156" s="1118"/>
    </row>
    <row r="157" spans="1:34" ht="15.75">
      <c r="A157" s="915" t="s">
        <v>1608</v>
      </c>
      <c r="B157" s="1000"/>
      <c r="C157" s="1000"/>
      <c r="D157" s="1000"/>
      <c r="E157" s="1000"/>
      <c r="F157" s="1000"/>
      <c r="G157" s="1000"/>
      <c r="H157" s="1000"/>
      <c r="I157" s="1000"/>
      <c r="J157" s="1000"/>
      <c r="K157" s="1000"/>
      <c r="L157" s="1000"/>
      <c r="M157" s="1000"/>
      <c r="N157" s="1000"/>
      <c r="O157" s="1000"/>
      <c r="P157" s="1000"/>
      <c r="Q157" s="1000"/>
      <c r="R157" s="1000"/>
      <c r="S157" s="1000"/>
      <c r="T157" s="1000"/>
      <c r="U157" s="1000"/>
      <c r="V157" s="1000"/>
      <c r="W157" s="1000"/>
      <c r="X157" s="1000"/>
      <c r="Y157" s="1000"/>
      <c r="Z157" s="1000"/>
      <c r="AA157" s="1000"/>
      <c r="AB157" s="1000"/>
      <c r="AC157" s="1000"/>
      <c r="AD157" s="1000"/>
      <c r="AE157" s="1000"/>
      <c r="AF157" s="1000"/>
      <c r="AG157" s="1000"/>
      <c r="AH157" s="1000"/>
    </row>
    <row r="158" spans="1:34" ht="15.75">
      <c r="A158" s="902" t="s">
        <v>1681</v>
      </c>
      <c r="J158" s="1000"/>
      <c r="K158" s="1000"/>
      <c r="L158" s="1000"/>
      <c r="M158" s="1000"/>
      <c r="N158" s="1000"/>
      <c r="O158" s="1000"/>
      <c r="P158" s="1000"/>
      <c r="Q158" s="1000"/>
      <c r="R158" s="1000"/>
      <c r="S158" s="1000"/>
      <c r="T158" s="1000"/>
      <c r="U158" s="1000"/>
      <c r="V158" s="1000"/>
      <c r="W158" s="1000"/>
      <c r="X158" s="1000"/>
      <c r="Y158" s="1000"/>
      <c r="Z158" s="1000"/>
      <c r="AA158" s="1000"/>
      <c r="AB158" s="1000"/>
      <c r="AC158" s="1000"/>
      <c r="AD158" s="1000"/>
      <c r="AE158" s="1000"/>
      <c r="AF158" s="1000"/>
      <c r="AG158" s="1000"/>
      <c r="AH158" s="1000"/>
    </row>
    <row r="159" spans="1:34">
      <c r="A159" s="1130" t="s">
        <v>129</v>
      </c>
      <c r="B159" s="1133" t="s">
        <v>1610</v>
      </c>
      <c r="C159" s="955" t="s">
        <v>1618</v>
      </c>
      <c r="D159" s="1121" t="s">
        <v>1619</v>
      </c>
      <c r="E159" s="1122"/>
      <c r="F159" s="1122"/>
      <c r="G159" s="1122"/>
      <c r="H159" s="1122"/>
      <c r="I159" s="1122"/>
      <c r="J159" s="1122"/>
      <c r="K159" s="1122"/>
      <c r="L159" s="1122"/>
      <c r="M159" s="1122"/>
      <c r="N159" s="1122"/>
      <c r="O159" s="1122"/>
      <c r="P159" s="1122"/>
      <c r="Q159" s="1122"/>
      <c r="R159" s="1122"/>
      <c r="S159" s="1122"/>
      <c r="T159" s="1122"/>
      <c r="U159" s="1122"/>
      <c r="V159" s="1122"/>
      <c r="W159" s="1122"/>
      <c r="X159" s="1122"/>
      <c r="Y159" s="1122"/>
      <c r="Z159" s="1122"/>
      <c r="AA159" s="1122"/>
      <c r="AB159" s="1122"/>
      <c r="AC159" s="1122"/>
      <c r="AD159" s="1122"/>
      <c r="AE159" s="1122"/>
      <c r="AF159" s="1122"/>
      <c r="AG159" s="1122"/>
      <c r="AH159" s="1123"/>
    </row>
    <row r="160" spans="1:34">
      <c r="A160" s="1131"/>
      <c r="B160" s="1134"/>
      <c r="C160" s="1141">
        <v>42736</v>
      </c>
      <c r="D160" s="894" t="s">
        <v>1611</v>
      </c>
      <c r="E160" s="894" t="s">
        <v>1612</v>
      </c>
      <c r="F160" s="894" t="s">
        <v>1613</v>
      </c>
      <c r="G160" s="894" t="s">
        <v>1614</v>
      </c>
      <c r="H160" s="894" t="s">
        <v>1615</v>
      </c>
      <c r="I160" s="954" t="s">
        <v>1616</v>
      </c>
      <c r="J160" s="954" t="s">
        <v>1617</v>
      </c>
      <c r="K160" s="894" t="s">
        <v>1611</v>
      </c>
      <c r="L160" s="894" t="s">
        <v>1612</v>
      </c>
      <c r="M160" s="894" t="s">
        <v>1613</v>
      </c>
      <c r="N160" s="894" t="s">
        <v>1614</v>
      </c>
      <c r="O160" s="894" t="s">
        <v>1615</v>
      </c>
      <c r="P160" s="954" t="s">
        <v>1616</v>
      </c>
      <c r="Q160" s="954" t="s">
        <v>1617</v>
      </c>
      <c r="R160" s="894" t="s">
        <v>1611</v>
      </c>
      <c r="S160" s="894" t="s">
        <v>1612</v>
      </c>
      <c r="T160" s="894" t="s">
        <v>1613</v>
      </c>
      <c r="U160" s="894" t="s">
        <v>1614</v>
      </c>
      <c r="V160" s="894" t="s">
        <v>1615</v>
      </c>
      <c r="W160" s="954" t="s">
        <v>1616</v>
      </c>
      <c r="X160" s="954" t="s">
        <v>1617</v>
      </c>
      <c r="Y160" s="894" t="s">
        <v>1611</v>
      </c>
      <c r="Z160" s="894" t="s">
        <v>1612</v>
      </c>
      <c r="AA160" s="894" t="s">
        <v>1613</v>
      </c>
      <c r="AB160" s="894" t="s">
        <v>1614</v>
      </c>
      <c r="AC160" s="894" t="s">
        <v>1615</v>
      </c>
      <c r="AD160" s="954" t="s">
        <v>1616</v>
      </c>
      <c r="AE160" s="954" t="s">
        <v>1617</v>
      </c>
      <c r="AF160" s="894" t="s">
        <v>1611</v>
      </c>
      <c r="AG160" s="894" t="s">
        <v>1612</v>
      </c>
      <c r="AH160" s="894" t="s">
        <v>1613</v>
      </c>
    </row>
    <row r="161" spans="1:34">
      <c r="A161" s="1132"/>
      <c r="B161" s="1135"/>
      <c r="C161" s="1142"/>
      <c r="D161" s="895">
        <v>1</v>
      </c>
      <c r="E161" s="894">
        <v>2</v>
      </c>
      <c r="F161" s="894">
        <v>3</v>
      </c>
      <c r="G161" s="894">
        <v>4</v>
      </c>
      <c r="H161" s="894">
        <v>5</v>
      </c>
      <c r="I161" s="954">
        <v>6</v>
      </c>
      <c r="J161" s="954">
        <v>7</v>
      </c>
      <c r="K161" s="894">
        <v>8</v>
      </c>
      <c r="L161" s="894">
        <v>9</v>
      </c>
      <c r="M161" s="894">
        <v>10</v>
      </c>
      <c r="N161" s="894">
        <v>11</v>
      </c>
      <c r="O161" s="894">
        <v>12</v>
      </c>
      <c r="P161" s="954">
        <v>13</v>
      </c>
      <c r="Q161" s="954">
        <v>14</v>
      </c>
      <c r="R161" s="894">
        <v>15</v>
      </c>
      <c r="S161" s="894">
        <v>16</v>
      </c>
      <c r="T161" s="894">
        <v>17</v>
      </c>
      <c r="U161" s="894">
        <v>18</v>
      </c>
      <c r="V161" s="894">
        <v>19</v>
      </c>
      <c r="W161" s="954">
        <v>20</v>
      </c>
      <c r="X161" s="954">
        <v>21</v>
      </c>
      <c r="Y161" s="894">
        <v>22</v>
      </c>
      <c r="Z161" s="894">
        <v>23</v>
      </c>
      <c r="AA161" s="894">
        <v>24</v>
      </c>
      <c r="AB161" s="894">
        <v>25</v>
      </c>
      <c r="AC161" s="894">
        <v>26</v>
      </c>
      <c r="AD161" s="954">
        <v>27</v>
      </c>
      <c r="AE161" s="954">
        <v>28</v>
      </c>
      <c r="AF161" s="894">
        <v>29</v>
      </c>
      <c r="AG161" s="894">
        <v>30</v>
      </c>
      <c r="AH161" s="894">
        <v>31</v>
      </c>
    </row>
    <row r="162" spans="1:34">
      <c r="A162" s="1136">
        <v>23</v>
      </c>
      <c r="B162" s="908" t="s">
        <v>1609</v>
      </c>
      <c r="C162" s="1127">
        <v>42736</v>
      </c>
      <c r="D162" s="911" t="s">
        <v>1621</v>
      </c>
      <c r="E162" s="913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900"/>
      <c r="AF162" s="900"/>
      <c r="AG162" s="900"/>
      <c r="AH162" s="900"/>
    </row>
    <row r="163" spans="1:34">
      <c r="A163" s="1136"/>
      <c r="B163" s="908" t="s">
        <v>1622</v>
      </c>
      <c r="C163" s="1137"/>
      <c r="D163" s="912"/>
      <c r="E163" s="911" t="s">
        <v>1621</v>
      </c>
      <c r="F163" s="913"/>
      <c r="G163" s="913"/>
      <c r="H163" s="913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900"/>
      <c r="AF163" s="900"/>
      <c r="AG163" s="900"/>
      <c r="AH163" s="900"/>
    </row>
    <row r="164" spans="1:34">
      <c r="A164" s="1136"/>
      <c r="B164" s="908" t="s">
        <v>1623</v>
      </c>
      <c r="C164" s="1137"/>
      <c r="D164" s="912"/>
      <c r="E164" s="913"/>
      <c r="F164" s="911" t="s">
        <v>1621</v>
      </c>
      <c r="G164" s="913"/>
      <c r="H164" s="913"/>
      <c r="I164" s="900"/>
      <c r="J164" s="913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900"/>
      <c r="AF164" s="900"/>
      <c r="AG164" s="900"/>
      <c r="AH164" s="900"/>
    </row>
    <row r="165" spans="1:34">
      <c r="A165" s="1136"/>
      <c r="B165" s="908" t="s">
        <v>1624</v>
      </c>
      <c r="C165" s="1137"/>
      <c r="D165" s="907"/>
      <c r="E165" s="913"/>
      <c r="F165" s="913"/>
      <c r="G165" s="913"/>
      <c r="H165" s="913"/>
      <c r="I165" s="900"/>
      <c r="J165" s="913"/>
      <c r="K165" s="911" t="s">
        <v>1621</v>
      </c>
      <c r="L165" s="913"/>
      <c r="M165" s="913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900"/>
      <c r="AF165" s="900"/>
      <c r="AG165" s="900"/>
      <c r="AH165" s="900"/>
    </row>
    <row r="166" spans="1:34">
      <c r="A166" s="1136"/>
      <c r="B166" s="908" t="s">
        <v>1625</v>
      </c>
      <c r="C166" s="1137"/>
      <c r="D166" s="907"/>
      <c r="E166" s="900"/>
      <c r="F166" s="912"/>
      <c r="G166" s="913"/>
      <c r="H166" s="913"/>
      <c r="I166" s="913"/>
      <c r="J166" s="913"/>
      <c r="K166" s="913"/>
      <c r="L166" s="911" t="s">
        <v>1621</v>
      </c>
      <c r="M166" s="913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36"/>
      <c r="B167" s="908" t="s">
        <v>1626</v>
      </c>
      <c r="C167" s="1137"/>
      <c r="D167" s="907"/>
      <c r="E167" s="900"/>
      <c r="F167" s="900"/>
      <c r="G167" s="913"/>
      <c r="H167" s="900"/>
      <c r="I167" s="912"/>
      <c r="J167" s="912"/>
      <c r="K167" s="913"/>
      <c r="L167" s="912"/>
      <c r="M167" s="911" t="s">
        <v>1621</v>
      </c>
      <c r="N167" s="913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36"/>
      <c r="B168" s="908" t="s">
        <v>1627</v>
      </c>
      <c r="C168" s="1137"/>
      <c r="D168" s="899"/>
      <c r="E168" s="912"/>
      <c r="F168" s="912"/>
      <c r="G168" s="912"/>
      <c r="H168" s="912"/>
      <c r="I168" s="912"/>
      <c r="J168" s="912"/>
      <c r="K168" s="913"/>
      <c r="L168" s="912"/>
      <c r="M168" s="913"/>
      <c r="N168" s="911" t="s">
        <v>1621</v>
      </c>
      <c r="O168" s="913"/>
      <c r="P168" s="900"/>
      <c r="Q168" s="913"/>
      <c r="R168" s="900"/>
      <c r="S168" s="912"/>
      <c r="T168" s="912"/>
      <c r="U168" s="912"/>
      <c r="V168" s="912"/>
      <c r="W168" s="912"/>
      <c r="X168" s="912"/>
      <c r="Y168" s="912"/>
      <c r="Z168" s="912"/>
      <c r="AA168" s="912"/>
      <c r="AB168" s="912"/>
      <c r="AC168" s="912"/>
      <c r="AD168" s="912"/>
      <c r="AE168" s="912"/>
      <c r="AF168" s="912"/>
      <c r="AG168" s="912"/>
      <c r="AH168" s="912"/>
    </row>
    <row r="169" spans="1:34">
      <c r="A169" s="1136"/>
      <c r="B169" s="908" t="s">
        <v>1628</v>
      </c>
      <c r="C169" s="1137"/>
      <c r="D169" s="900"/>
      <c r="E169" s="900"/>
      <c r="F169" s="900"/>
      <c r="G169" s="900"/>
      <c r="H169" s="900"/>
      <c r="I169" s="900"/>
      <c r="J169" s="913"/>
      <c r="K169" s="913"/>
      <c r="L169" s="912"/>
      <c r="M169" s="913"/>
      <c r="N169" s="913"/>
      <c r="O169" s="913"/>
      <c r="P169" s="913"/>
      <c r="Q169" s="913"/>
      <c r="R169" s="911" t="s">
        <v>1621</v>
      </c>
      <c r="S169" s="913"/>
      <c r="T169" s="913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900"/>
      <c r="AF169" s="900"/>
      <c r="AG169" s="900"/>
      <c r="AH169" s="900"/>
    </row>
    <row r="170" spans="1:34">
      <c r="A170" s="1136"/>
      <c r="B170" s="908" t="s">
        <v>1629</v>
      </c>
      <c r="C170" s="1137"/>
      <c r="D170" s="899"/>
      <c r="E170" s="912"/>
      <c r="F170" s="912"/>
      <c r="G170" s="912"/>
      <c r="H170" s="912"/>
      <c r="I170" s="912"/>
      <c r="J170" s="912"/>
      <c r="K170" s="913"/>
      <c r="L170" s="913"/>
      <c r="M170" s="913"/>
      <c r="N170" s="913"/>
      <c r="O170" s="913"/>
      <c r="P170" s="913"/>
      <c r="Q170" s="913"/>
      <c r="R170" s="913"/>
      <c r="S170" s="911" t="s">
        <v>1621</v>
      </c>
      <c r="T170" s="913"/>
      <c r="U170" s="900"/>
      <c r="V170" s="900"/>
      <c r="W170" s="912"/>
      <c r="X170" s="912"/>
      <c r="Y170" s="912"/>
      <c r="Z170" s="912"/>
      <c r="AA170" s="912"/>
      <c r="AB170" s="912"/>
      <c r="AC170" s="912"/>
      <c r="AD170" s="912"/>
      <c r="AE170" s="912"/>
      <c r="AF170" s="912"/>
      <c r="AG170" s="912"/>
      <c r="AH170" s="912"/>
    </row>
    <row r="171" spans="1:34">
      <c r="A171" s="1136"/>
      <c r="B171" s="908" t="s">
        <v>1630</v>
      </c>
      <c r="C171" s="1137"/>
      <c r="D171" s="899"/>
      <c r="E171" s="912"/>
      <c r="F171" s="912"/>
      <c r="G171" s="912"/>
      <c r="H171" s="912"/>
      <c r="I171" s="912"/>
      <c r="J171" s="912"/>
      <c r="K171" s="913"/>
      <c r="L171" s="913"/>
      <c r="M171" s="912"/>
      <c r="N171" s="913"/>
      <c r="O171" s="913"/>
      <c r="P171" s="913"/>
      <c r="Q171" s="913"/>
      <c r="R171" s="913"/>
      <c r="S171" s="912"/>
      <c r="T171" s="911" t="s">
        <v>1621</v>
      </c>
      <c r="U171" s="913"/>
      <c r="V171" s="912"/>
      <c r="W171" s="912"/>
      <c r="X171" s="912"/>
      <c r="Y171" s="912"/>
      <c r="Z171" s="912"/>
      <c r="AA171" s="912"/>
      <c r="AB171" s="912"/>
      <c r="AC171" s="912"/>
      <c r="AD171" s="912"/>
      <c r="AE171" s="912"/>
      <c r="AF171" s="912"/>
      <c r="AG171" s="912"/>
      <c r="AH171" s="912"/>
    </row>
    <row r="172" spans="1:34">
      <c r="A172" s="1114"/>
      <c r="B172" s="1140"/>
      <c r="C172" s="1127">
        <v>42767</v>
      </c>
      <c r="D172" s="894" t="s">
        <v>1614</v>
      </c>
      <c r="E172" s="894" t="s">
        <v>1615</v>
      </c>
      <c r="F172" s="954" t="s">
        <v>1616</v>
      </c>
      <c r="G172" s="954" t="s">
        <v>1617</v>
      </c>
      <c r="H172" s="894" t="s">
        <v>1611</v>
      </c>
      <c r="I172" s="894" t="s">
        <v>1612</v>
      </c>
      <c r="J172" s="894" t="s">
        <v>1613</v>
      </c>
      <c r="K172" s="894" t="s">
        <v>1614</v>
      </c>
      <c r="L172" s="894" t="s">
        <v>1615</v>
      </c>
      <c r="M172" s="954" t="s">
        <v>1616</v>
      </c>
      <c r="N172" s="954" t="s">
        <v>1617</v>
      </c>
      <c r="O172" s="894" t="s">
        <v>1611</v>
      </c>
      <c r="P172" s="894" t="s">
        <v>1612</v>
      </c>
      <c r="Q172" s="894" t="s">
        <v>1613</v>
      </c>
      <c r="R172" s="894" t="s">
        <v>1614</v>
      </c>
      <c r="S172" s="894" t="s">
        <v>1615</v>
      </c>
      <c r="T172" s="954" t="s">
        <v>1616</v>
      </c>
      <c r="U172" s="954" t="s">
        <v>1617</v>
      </c>
      <c r="V172" s="894" t="s">
        <v>1611</v>
      </c>
      <c r="W172" s="894" t="s">
        <v>1612</v>
      </c>
      <c r="X172" s="954" t="s">
        <v>1613</v>
      </c>
      <c r="Y172" s="894" t="s">
        <v>1614</v>
      </c>
      <c r="Z172" s="894" t="s">
        <v>1615</v>
      </c>
      <c r="AA172" s="954" t="s">
        <v>1616</v>
      </c>
      <c r="AB172" s="954" t="s">
        <v>1617</v>
      </c>
      <c r="AC172" s="894" t="s">
        <v>1611</v>
      </c>
      <c r="AD172" s="894" t="s">
        <v>1612</v>
      </c>
      <c r="AE172" s="894" t="s">
        <v>1613</v>
      </c>
      <c r="AF172" s="894"/>
      <c r="AG172" s="894"/>
      <c r="AH172" s="894"/>
    </row>
    <row r="173" spans="1:34">
      <c r="A173" s="1116"/>
      <c r="B173" s="1138"/>
      <c r="C173" s="1138"/>
      <c r="D173" s="895">
        <v>1</v>
      </c>
      <c r="E173" s="894">
        <v>2</v>
      </c>
      <c r="F173" s="954">
        <v>3</v>
      </c>
      <c r="G173" s="954">
        <v>4</v>
      </c>
      <c r="H173" s="894">
        <v>5</v>
      </c>
      <c r="I173" s="894">
        <v>6</v>
      </c>
      <c r="J173" s="894">
        <v>7</v>
      </c>
      <c r="K173" s="894">
        <v>8</v>
      </c>
      <c r="L173" s="894">
        <v>9</v>
      </c>
      <c r="M173" s="954">
        <v>10</v>
      </c>
      <c r="N173" s="954">
        <v>11</v>
      </c>
      <c r="O173" s="894">
        <v>12</v>
      </c>
      <c r="P173" s="894">
        <v>13</v>
      </c>
      <c r="Q173" s="894">
        <v>14</v>
      </c>
      <c r="R173" s="894">
        <v>15</v>
      </c>
      <c r="S173" s="894">
        <v>16</v>
      </c>
      <c r="T173" s="954">
        <v>17</v>
      </c>
      <c r="U173" s="954">
        <v>18</v>
      </c>
      <c r="V173" s="894">
        <v>19</v>
      </c>
      <c r="W173" s="894">
        <v>20</v>
      </c>
      <c r="X173" s="954">
        <v>21</v>
      </c>
      <c r="Y173" s="894">
        <v>22</v>
      </c>
      <c r="Z173" s="894">
        <v>23</v>
      </c>
      <c r="AA173" s="954">
        <v>24</v>
      </c>
      <c r="AB173" s="954">
        <v>25</v>
      </c>
      <c r="AC173" s="894">
        <v>26</v>
      </c>
      <c r="AD173" s="894">
        <v>27</v>
      </c>
      <c r="AE173" s="894">
        <v>28</v>
      </c>
      <c r="AF173" s="894"/>
      <c r="AG173" s="894"/>
      <c r="AH173" s="894"/>
    </row>
    <row r="174" spans="1:34">
      <c r="A174" s="1124">
        <v>24</v>
      </c>
      <c r="B174" s="908" t="s">
        <v>1609</v>
      </c>
      <c r="C174" s="1125">
        <v>42767</v>
      </c>
      <c r="D174" s="911" t="s">
        <v>1621</v>
      </c>
      <c r="E174" s="913"/>
      <c r="F174" s="913"/>
      <c r="G174" s="900"/>
      <c r="H174" s="913"/>
      <c r="I174" s="900"/>
      <c r="J174" s="900"/>
      <c r="K174" s="912"/>
      <c r="L174" s="912"/>
      <c r="M174" s="912"/>
      <c r="N174" s="912"/>
      <c r="O174" s="912"/>
      <c r="P174" s="912"/>
      <c r="Q174" s="912"/>
      <c r="R174" s="912"/>
      <c r="S174" s="912"/>
      <c r="T174" s="913"/>
      <c r="U174" s="912"/>
      <c r="V174" s="900"/>
      <c r="W174" s="912"/>
      <c r="X174" s="912"/>
      <c r="Y174" s="912"/>
      <c r="Z174" s="912"/>
      <c r="AA174" s="912"/>
      <c r="AB174" s="912"/>
      <c r="AC174" s="912"/>
      <c r="AD174" s="912"/>
      <c r="AE174" s="899"/>
      <c r="AF174" s="899"/>
      <c r="AG174" s="899"/>
      <c r="AH174" s="899"/>
    </row>
    <row r="175" spans="1:34">
      <c r="A175" s="1124"/>
      <c r="B175" s="908" t="s">
        <v>1622</v>
      </c>
      <c r="C175" s="1126"/>
      <c r="D175" s="913"/>
      <c r="E175" s="913"/>
      <c r="F175" s="913"/>
      <c r="G175" s="913"/>
      <c r="H175" s="911" t="s">
        <v>1621</v>
      </c>
      <c r="I175" s="900"/>
      <c r="J175" s="900"/>
      <c r="K175" s="900"/>
      <c r="L175" s="912"/>
      <c r="M175" s="912"/>
      <c r="N175" s="912"/>
      <c r="O175" s="912"/>
      <c r="P175" s="912"/>
      <c r="Q175" s="912"/>
      <c r="R175" s="912"/>
      <c r="S175" s="912"/>
      <c r="T175" s="913"/>
      <c r="U175" s="912"/>
      <c r="V175" s="900"/>
      <c r="W175" s="912"/>
      <c r="X175" s="912"/>
      <c r="Y175" s="912"/>
      <c r="Z175" s="912"/>
      <c r="AA175" s="912"/>
      <c r="AB175" s="912"/>
      <c r="AC175" s="912"/>
      <c r="AD175" s="912"/>
      <c r="AE175" s="899"/>
      <c r="AF175" s="899"/>
      <c r="AG175" s="899"/>
      <c r="AH175" s="899"/>
    </row>
    <row r="176" spans="1:34">
      <c r="A176" s="1124"/>
      <c r="B176" s="908" t="s">
        <v>1623</v>
      </c>
      <c r="C176" s="1126"/>
      <c r="D176" s="912"/>
      <c r="E176" s="912"/>
      <c r="F176" s="913"/>
      <c r="G176" s="913"/>
      <c r="H176" s="913"/>
      <c r="I176" s="911" t="s">
        <v>1621</v>
      </c>
      <c r="J176" s="913"/>
      <c r="K176" s="900"/>
      <c r="L176" s="912"/>
      <c r="M176" s="912"/>
      <c r="N176" s="912"/>
      <c r="O176" s="912"/>
      <c r="P176" s="912"/>
      <c r="Q176" s="912"/>
      <c r="R176" s="912"/>
      <c r="S176" s="912"/>
      <c r="T176" s="913"/>
      <c r="U176" s="912"/>
      <c r="V176" s="900"/>
      <c r="W176" s="912"/>
      <c r="X176" s="912"/>
      <c r="Y176" s="912"/>
      <c r="Z176" s="912"/>
      <c r="AA176" s="912"/>
      <c r="AB176" s="912"/>
      <c r="AC176" s="912"/>
      <c r="AD176" s="912"/>
      <c r="AE176" s="899"/>
      <c r="AF176" s="899"/>
      <c r="AG176" s="899"/>
      <c r="AH176" s="899"/>
    </row>
    <row r="177" spans="1:34">
      <c r="A177" s="1124"/>
      <c r="B177" s="908" t="s">
        <v>1624</v>
      </c>
      <c r="C177" s="1126"/>
      <c r="D177" s="913"/>
      <c r="E177" s="913"/>
      <c r="F177" s="913"/>
      <c r="G177" s="913"/>
      <c r="H177" s="912"/>
      <c r="I177" s="913"/>
      <c r="J177" s="911" t="s">
        <v>1621</v>
      </c>
      <c r="K177" s="913"/>
      <c r="L177" s="913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899"/>
      <c r="AF177" s="899"/>
      <c r="AG177" s="899"/>
      <c r="AH177" s="899"/>
    </row>
    <row r="178" spans="1:34">
      <c r="A178" s="1124"/>
      <c r="B178" s="908" t="s">
        <v>1625</v>
      </c>
      <c r="C178" s="1126"/>
      <c r="D178" s="913"/>
      <c r="E178" s="900"/>
      <c r="F178" s="913"/>
      <c r="G178" s="900"/>
      <c r="H178" s="900"/>
      <c r="I178" s="912"/>
      <c r="J178" s="913"/>
      <c r="K178" s="911" t="s">
        <v>1621</v>
      </c>
      <c r="L178" s="913"/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899"/>
      <c r="AF178" s="899"/>
      <c r="AG178" s="899"/>
      <c r="AH178" s="899"/>
    </row>
    <row r="179" spans="1:34">
      <c r="A179" s="1124"/>
      <c r="B179" s="908" t="s">
        <v>1626</v>
      </c>
      <c r="C179" s="1126"/>
      <c r="D179" s="912"/>
      <c r="E179" s="912"/>
      <c r="F179" s="912"/>
      <c r="G179" s="912"/>
      <c r="H179" s="912"/>
      <c r="I179" s="912"/>
      <c r="J179" s="913"/>
      <c r="K179" s="913"/>
      <c r="L179" s="911" t="s">
        <v>1621</v>
      </c>
      <c r="M179" s="913"/>
      <c r="N179" s="900"/>
      <c r="O179" s="913"/>
      <c r="P179" s="900"/>
      <c r="Q179" s="900"/>
      <c r="R179" s="900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899"/>
      <c r="AF179" s="899"/>
      <c r="AG179" s="899"/>
      <c r="AH179" s="899"/>
    </row>
    <row r="180" spans="1:34">
      <c r="A180" s="1124"/>
      <c r="B180" s="908" t="s">
        <v>1627</v>
      </c>
      <c r="C180" s="1126"/>
      <c r="D180" s="912"/>
      <c r="E180" s="912"/>
      <c r="F180" s="912"/>
      <c r="G180" s="912"/>
      <c r="H180" s="913"/>
      <c r="I180" s="900"/>
      <c r="J180" s="912"/>
      <c r="K180" s="913"/>
      <c r="L180" s="913"/>
      <c r="M180" s="913"/>
      <c r="N180" s="900"/>
      <c r="O180" s="911" t="s">
        <v>1621</v>
      </c>
      <c r="P180" s="900"/>
      <c r="Q180" s="900"/>
      <c r="R180" s="900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899"/>
      <c r="AF180" s="899"/>
      <c r="AG180" s="899"/>
      <c r="AH180" s="899"/>
    </row>
    <row r="181" spans="1:34">
      <c r="A181" s="1124"/>
      <c r="B181" s="908" t="s">
        <v>1628</v>
      </c>
      <c r="C181" s="1126"/>
      <c r="D181" s="912"/>
      <c r="E181" s="912"/>
      <c r="F181" s="912"/>
      <c r="G181" s="912"/>
      <c r="H181" s="912"/>
      <c r="I181" s="912"/>
      <c r="J181" s="912"/>
      <c r="K181" s="913"/>
      <c r="L181" s="913"/>
      <c r="M181" s="913"/>
      <c r="N181" s="913"/>
      <c r="O181" s="913"/>
      <c r="P181" s="911" t="s">
        <v>1621</v>
      </c>
      <c r="Q181" s="913"/>
      <c r="R181" s="900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899"/>
      <c r="AF181" s="899"/>
      <c r="AG181" s="899"/>
      <c r="AH181" s="899"/>
    </row>
    <row r="182" spans="1:34">
      <c r="A182" s="1124"/>
      <c r="B182" s="908" t="s">
        <v>1629</v>
      </c>
      <c r="C182" s="1126"/>
      <c r="D182" s="912"/>
      <c r="E182" s="912"/>
      <c r="F182" s="912"/>
      <c r="G182" s="912"/>
      <c r="H182" s="912"/>
      <c r="I182" s="912"/>
      <c r="J182" s="912"/>
      <c r="K182" s="913"/>
      <c r="L182" s="913"/>
      <c r="M182" s="913"/>
      <c r="N182" s="913"/>
      <c r="O182" s="912"/>
      <c r="P182" s="913"/>
      <c r="Q182" s="911" t="s">
        <v>1621</v>
      </c>
      <c r="R182" s="913"/>
      <c r="S182" s="913"/>
      <c r="T182" s="912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899"/>
      <c r="AF182" s="899"/>
      <c r="AG182" s="899"/>
      <c r="AH182" s="899"/>
    </row>
    <row r="183" spans="1:34">
      <c r="A183" s="1124"/>
      <c r="B183" s="908" t="s">
        <v>1630</v>
      </c>
      <c r="C183" s="1126"/>
      <c r="D183" s="912"/>
      <c r="E183" s="912"/>
      <c r="F183" s="912"/>
      <c r="G183" s="912"/>
      <c r="H183" s="912"/>
      <c r="I183" s="912"/>
      <c r="J183" s="912"/>
      <c r="K183" s="913"/>
      <c r="L183" s="900"/>
      <c r="M183" s="913"/>
      <c r="N183" s="913"/>
      <c r="O183" s="900"/>
      <c r="P183" s="912"/>
      <c r="Q183" s="913"/>
      <c r="R183" s="911" t="s">
        <v>1621</v>
      </c>
      <c r="S183" s="913"/>
      <c r="T183" s="912"/>
      <c r="U183" s="912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899"/>
      <c r="AF183" s="899"/>
      <c r="AG183" s="899"/>
      <c r="AH183" s="899"/>
    </row>
    <row r="184" spans="1:34">
      <c r="A184" s="903"/>
      <c r="B184" s="904"/>
      <c r="C184" s="905"/>
      <c r="D184" s="661"/>
      <c r="E184" s="661"/>
      <c r="F184" s="906"/>
      <c r="G184" s="661"/>
      <c r="H184" s="661"/>
      <c r="I184" s="661"/>
      <c r="J184" s="661"/>
      <c r="K184" s="661"/>
      <c r="L184" s="661"/>
      <c r="M184" s="661"/>
      <c r="N184" s="661"/>
      <c r="O184" s="661"/>
      <c r="P184" s="661"/>
      <c r="Q184" s="661"/>
      <c r="R184" s="661"/>
      <c r="S184" s="661"/>
      <c r="T184" s="661"/>
      <c r="U184" s="661"/>
      <c r="V184" s="661"/>
      <c r="W184" s="661"/>
      <c r="X184" s="661"/>
      <c r="Y184" s="661"/>
      <c r="Z184" s="661"/>
      <c r="AA184" s="661"/>
      <c r="AB184" s="661"/>
      <c r="AC184" s="661"/>
      <c r="AD184" s="661"/>
      <c r="AE184" s="661"/>
      <c r="AF184" s="661"/>
      <c r="AG184" s="661"/>
      <c r="AH184" s="661"/>
    </row>
    <row r="185" spans="1:34">
      <c r="B185" s="247" t="s">
        <v>1663</v>
      </c>
      <c r="C185" s="896"/>
    </row>
    <row r="186" spans="1:34">
      <c r="B186" s="247"/>
      <c r="C186" s="896"/>
    </row>
    <row r="187" spans="1:34">
      <c r="B187" s="247"/>
      <c r="C187" s="896"/>
    </row>
    <row r="188" spans="1:34">
      <c r="B188" s="247"/>
      <c r="C188" s="896"/>
    </row>
    <row r="189" spans="1:34">
      <c r="B189" s="247"/>
      <c r="C189" s="896"/>
    </row>
    <row r="190" spans="1:34">
      <c r="B190" s="247"/>
      <c r="C190" s="896"/>
    </row>
    <row r="191" spans="1:34">
      <c r="B191" s="247"/>
      <c r="C191" s="896"/>
    </row>
    <row r="192" spans="1:34">
      <c r="B192" s="247"/>
      <c r="C192" s="896"/>
    </row>
    <row r="193" spans="1:34">
      <c r="B193" s="247"/>
      <c r="C193" s="896"/>
    </row>
    <row r="194" spans="1:34">
      <c r="B194" s="247"/>
      <c r="C194" s="896"/>
    </row>
    <row r="195" spans="1:34">
      <c r="B195" s="247"/>
      <c r="C195" s="896"/>
    </row>
    <row r="196" spans="1:34">
      <c r="B196" s="247"/>
      <c r="C196" s="896"/>
    </row>
    <row r="197" spans="1:34">
      <c r="B197" s="247"/>
      <c r="C197" s="896"/>
    </row>
    <row r="198" spans="1:34">
      <c r="B198" s="247"/>
      <c r="C198" s="896"/>
    </row>
    <row r="199" spans="1:34">
      <c r="B199" s="247"/>
      <c r="C199" s="896"/>
    </row>
    <row r="200" spans="1:34">
      <c r="B200" s="247"/>
      <c r="C200" s="896"/>
    </row>
    <row r="201" spans="1:34">
      <c r="B201" s="247"/>
      <c r="C201" s="896"/>
    </row>
    <row r="202" spans="1:34">
      <c r="B202" s="247"/>
      <c r="C202" s="896"/>
    </row>
    <row r="203" spans="1:34">
      <c r="B203" s="247"/>
      <c r="C203" s="896"/>
    </row>
    <row r="204" spans="1:34">
      <c r="B204" s="247"/>
      <c r="C204" s="896"/>
    </row>
    <row r="205" spans="1:34" ht="15.75">
      <c r="A205" s="1117" t="s">
        <v>3</v>
      </c>
      <c r="B205" s="1117"/>
      <c r="C205" s="1117"/>
      <c r="D205" s="1117"/>
      <c r="E205" s="1117"/>
      <c r="F205" s="1117"/>
      <c r="G205" s="1117"/>
      <c r="H205" s="1117"/>
      <c r="I205" s="1117"/>
      <c r="J205" s="1117"/>
      <c r="K205" s="1117"/>
      <c r="L205" s="1117"/>
      <c r="M205" s="1117"/>
      <c r="N205" s="1117"/>
      <c r="O205" s="1117"/>
      <c r="P205" s="1117"/>
      <c r="Q205" s="1117"/>
      <c r="R205" s="1117"/>
      <c r="S205" s="1117"/>
      <c r="T205" s="1117"/>
      <c r="U205" s="1117"/>
      <c r="V205" s="1117"/>
      <c r="W205" s="1117"/>
      <c r="X205" s="1117"/>
      <c r="Y205" s="1117"/>
      <c r="Z205" s="1117"/>
      <c r="AA205" s="1117"/>
      <c r="AB205" s="1117"/>
      <c r="AC205" s="1117"/>
      <c r="AD205" s="1117"/>
      <c r="AE205" s="1117"/>
      <c r="AF205" s="1117"/>
      <c r="AG205" s="1117"/>
      <c r="AH205" s="1117"/>
    </row>
    <row r="206" spans="1:34" ht="15.75">
      <c r="A206" s="1117" t="s">
        <v>1586</v>
      </c>
      <c r="B206" s="1117"/>
      <c r="C206" s="1117"/>
      <c r="D206" s="1117"/>
      <c r="E206" s="1117"/>
      <c r="F206" s="1117"/>
      <c r="G206" s="1117"/>
      <c r="H206" s="1117"/>
      <c r="I206" s="1117"/>
      <c r="J206" s="1117"/>
      <c r="K206" s="1117"/>
      <c r="L206" s="1117"/>
      <c r="M206" s="1117"/>
      <c r="N206" s="1117"/>
      <c r="O206" s="1117"/>
      <c r="P206" s="1117"/>
      <c r="Q206" s="1117"/>
      <c r="R206" s="1117"/>
      <c r="S206" s="1117"/>
      <c r="T206" s="1117"/>
      <c r="U206" s="1117"/>
      <c r="V206" s="1117"/>
      <c r="W206" s="1117"/>
      <c r="X206" s="1117"/>
      <c r="Y206" s="1117"/>
      <c r="Z206" s="1117"/>
      <c r="AA206" s="1117"/>
      <c r="AB206" s="1117"/>
      <c r="AC206" s="1117"/>
      <c r="AD206" s="1117"/>
      <c r="AE206" s="1117"/>
      <c r="AF206" s="1117"/>
      <c r="AG206" s="1117"/>
      <c r="AH206" s="1117"/>
    </row>
    <row r="207" spans="1:34" ht="18">
      <c r="A207" s="1118" t="s">
        <v>1666</v>
      </c>
      <c r="B207" s="1118"/>
      <c r="C207" s="1118"/>
      <c r="D207" s="1118"/>
      <c r="E207" s="1118"/>
      <c r="F207" s="1118"/>
      <c r="G207" s="1118"/>
      <c r="H207" s="1118"/>
      <c r="I207" s="1118"/>
      <c r="J207" s="1118"/>
      <c r="K207" s="1118"/>
      <c r="L207" s="1118"/>
      <c r="M207" s="1118"/>
      <c r="N207" s="1118"/>
      <c r="O207" s="1118"/>
      <c r="P207" s="1118"/>
      <c r="Q207" s="1118"/>
      <c r="R207" s="1118"/>
      <c r="S207" s="1118"/>
      <c r="T207" s="1118"/>
      <c r="U207" s="1118"/>
      <c r="V207" s="1118"/>
      <c r="W207" s="1118"/>
      <c r="X207" s="1118"/>
      <c r="Y207" s="1118"/>
      <c r="Z207" s="1118"/>
      <c r="AA207" s="1118"/>
      <c r="AB207" s="1118"/>
      <c r="AC207" s="1118"/>
      <c r="AD207" s="1118"/>
      <c r="AE207" s="1118"/>
      <c r="AF207" s="1118"/>
      <c r="AG207" s="1118"/>
      <c r="AH207" s="1118"/>
    </row>
    <row r="208" spans="1:34" ht="18">
      <c r="A208" s="1118" t="s">
        <v>1587</v>
      </c>
      <c r="B208" s="1118"/>
      <c r="C208" s="1118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18"/>
      <c r="O208" s="1118"/>
      <c r="P208" s="1118"/>
      <c r="Q208" s="1118"/>
      <c r="R208" s="1118"/>
      <c r="S208" s="1118"/>
      <c r="T208" s="1118"/>
      <c r="U208" s="1118"/>
      <c r="V208" s="1118"/>
      <c r="W208" s="1118"/>
      <c r="X208" s="1118"/>
      <c r="Y208" s="1118"/>
      <c r="Z208" s="1118"/>
      <c r="AA208" s="1118"/>
      <c r="AB208" s="1118"/>
      <c r="AC208" s="1118"/>
      <c r="AD208" s="1118"/>
      <c r="AE208" s="1118"/>
      <c r="AF208" s="1118"/>
      <c r="AG208" s="1118"/>
      <c r="AH208" s="1118"/>
    </row>
    <row r="209" spans="1:34" ht="18">
      <c r="A209" s="1118" t="s">
        <v>1667</v>
      </c>
      <c r="B209" s="1118"/>
      <c r="C209" s="1118"/>
      <c r="D209" s="1118"/>
      <c r="E209" s="1118"/>
      <c r="F209" s="1118"/>
      <c r="G209" s="1118"/>
      <c r="H209" s="1118"/>
      <c r="I209" s="1118"/>
      <c r="J209" s="1118"/>
      <c r="K209" s="1118"/>
      <c r="L209" s="1118"/>
      <c r="M209" s="1118"/>
      <c r="N209" s="1118"/>
      <c r="O209" s="1118"/>
      <c r="P209" s="1118"/>
      <c r="Q209" s="1118"/>
      <c r="R209" s="1118"/>
      <c r="S209" s="1118"/>
      <c r="T209" s="1118"/>
      <c r="U209" s="1118"/>
      <c r="V209" s="1118"/>
      <c r="W209" s="1118"/>
      <c r="X209" s="1118"/>
      <c r="Y209" s="1118"/>
      <c r="Z209" s="1118"/>
      <c r="AA209" s="1118"/>
      <c r="AB209" s="1118"/>
      <c r="AC209" s="1118"/>
      <c r="AD209" s="1118"/>
      <c r="AE209" s="1118"/>
      <c r="AF209" s="1118"/>
      <c r="AG209" s="1118"/>
      <c r="AH209" s="1118"/>
    </row>
    <row r="210" spans="1:34" ht="15.75">
      <c r="A210" s="915" t="s">
        <v>1608</v>
      </c>
      <c r="B210" s="1000"/>
      <c r="C210" s="1000"/>
      <c r="D210" s="1000"/>
      <c r="E210" s="1000"/>
      <c r="F210" s="1000"/>
      <c r="G210" s="1000"/>
      <c r="H210" s="1000"/>
      <c r="I210" s="1000"/>
      <c r="J210" s="1000"/>
      <c r="K210" s="1000"/>
      <c r="L210" s="1000"/>
      <c r="M210" s="1000"/>
      <c r="N210" s="1000"/>
      <c r="O210" s="1000"/>
      <c r="P210" s="1000"/>
      <c r="Q210" s="1000"/>
      <c r="R210" s="1000"/>
      <c r="S210" s="1000"/>
      <c r="T210" s="1000"/>
      <c r="U210" s="1000"/>
      <c r="V210" s="1000"/>
      <c r="W210" s="1000"/>
      <c r="X210" s="1000"/>
      <c r="Y210" s="1000"/>
      <c r="Z210" s="1000"/>
      <c r="AA210" s="1000"/>
      <c r="AB210" s="1000"/>
      <c r="AC210" s="1000"/>
      <c r="AD210" s="1000"/>
      <c r="AE210" s="1000"/>
      <c r="AF210" s="1000"/>
      <c r="AG210" s="1000"/>
      <c r="AH210" s="1000"/>
    </row>
    <row r="211" spans="1:34" ht="15.75">
      <c r="A211" s="902" t="s">
        <v>1682</v>
      </c>
      <c r="L211" s="1000"/>
      <c r="M211" s="1000"/>
      <c r="N211" s="1000"/>
      <c r="O211" s="1000"/>
      <c r="P211" s="1000"/>
      <c r="Q211" s="1000"/>
      <c r="R211" s="1000"/>
      <c r="S211" s="1000"/>
      <c r="T211" s="1000"/>
      <c r="U211" s="1000"/>
      <c r="V211" s="1000"/>
      <c r="W211" s="1000"/>
      <c r="X211" s="1000"/>
      <c r="Y211" s="1000"/>
      <c r="Z211" s="1000"/>
      <c r="AA211" s="1000"/>
      <c r="AB211" s="1000"/>
      <c r="AC211" s="1000"/>
      <c r="AD211" s="1000"/>
      <c r="AE211" s="1000"/>
      <c r="AF211" s="1000"/>
      <c r="AG211" s="1000"/>
      <c r="AH211" s="1000"/>
    </row>
    <row r="212" spans="1:34">
      <c r="A212" s="1130" t="s">
        <v>129</v>
      </c>
      <c r="B212" s="1133" t="s">
        <v>1610</v>
      </c>
      <c r="C212" s="955" t="s">
        <v>1618</v>
      </c>
      <c r="D212" s="1121" t="s">
        <v>1619</v>
      </c>
      <c r="E212" s="1122"/>
      <c r="F212" s="1122"/>
      <c r="G212" s="1122"/>
      <c r="H212" s="1122"/>
      <c r="I212" s="1122"/>
      <c r="J212" s="1122"/>
      <c r="K212" s="1122"/>
      <c r="L212" s="1122"/>
      <c r="M212" s="1122"/>
      <c r="N212" s="1122"/>
      <c r="O212" s="1122"/>
      <c r="P212" s="1122"/>
      <c r="Q212" s="1122"/>
      <c r="R212" s="1122"/>
      <c r="S212" s="1122"/>
      <c r="T212" s="1122"/>
      <c r="U212" s="1122"/>
      <c r="V212" s="1122"/>
      <c r="W212" s="1122"/>
      <c r="X212" s="1122"/>
      <c r="Y212" s="1122"/>
      <c r="Z212" s="1122"/>
      <c r="AA212" s="1122"/>
      <c r="AB212" s="1122"/>
      <c r="AC212" s="1122"/>
      <c r="AD212" s="1122"/>
      <c r="AE212" s="1122"/>
      <c r="AF212" s="1122"/>
      <c r="AG212" s="1122"/>
      <c r="AH212" s="1123"/>
    </row>
    <row r="213" spans="1:34">
      <c r="A213" s="1131"/>
      <c r="B213" s="1134"/>
      <c r="C213" s="1141">
        <v>42736</v>
      </c>
      <c r="D213" s="894" t="s">
        <v>1611</v>
      </c>
      <c r="E213" s="894" t="s">
        <v>1612</v>
      </c>
      <c r="F213" s="894" t="s">
        <v>1613</v>
      </c>
      <c r="G213" s="894" t="s">
        <v>1614</v>
      </c>
      <c r="H213" s="894" t="s">
        <v>1615</v>
      </c>
      <c r="I213" s="954" t="s">
        <v>1616</v>
      </c>
      <c r="J213" s="954" t="s">
        <v>1617</v>
      </c>
      <c r="K213" s="894" t="s">
        <v>1611</v>
      </c>
      <c r="L213" s="894" t="s">
        <v>1612</v>
      </c>
      <c r="M213" s="894" t="s">
        <v>1613</v>
      </c>
      <c r="N213" s="894" t="s">
        <v>1614</v>
      </c>
      <c r="O213" s="894" t="s">
        <v>1615</v>
      </c>
      <c r="P213" s="954" t="s">
        <v>1616</v>
      </c>
      <c r="Q213" s="954" t="s">
        <v>1617</v>
      </c>
      <c r="R213" s="894" t="s">
        <v>1611</v>
      </c>
      <c r="S213" s="894" t="s">
        <v>1612</v>
      </c>
      <c r="T213" s="894" t="s">
        <v>1613</v>
      </c>
      <c r="U213" s="894" t="s">
        <v>1614</v>
      </c>
      <c r="V213" s="894" t="s">
        <v>1615</v>
      </c>
      <c r="W213" s="954" t="s">
        <v>1616</v>
      </c>
      <c r="X213" s="954" t="s">
        <v>1617</v>
      </c>
      <c r="Y213" s="894" t="s">
        <v>1611</v>
      </c>
      <c r="Z213" s="894" t="s">
        <v>1612</v>
      </c>
      <c r="AA213" s="894" t="s">
        <v>1613</v>
      </c>
      <c r="AB213" s="894" t="s">
        <v>1614</v>
      </c>
      <c r="AC213" s="894" t="s">
        <v>1615</v>
      </c>
      <c r="AD213" s="954" t="s">
        <v>1616</v>
      </c>
      <c r="AE213" s="954" t="s">
        <v>1617</v>
      </c>
      <c r="AF213" s="894" t="s">
        <v>1611</v>
      </c>
      <c r="AG213" s="894" t="s">
        <v>1612</v>
      </c>
      <c r="AH213" s="894" t="s">
        <v>1613</v>
      </c>
    </row>
    <row r="214" spans="1:34">
      <c r="A214" s="1132"/>
      <c r="B214" s="1135"/>
      <c r="C214" s="1142"/>
      <c r="D214" s="895">
        <v>1</v>
      </c>
      <c r="E214" s="894">
        <v>2</v>
      </c>
      <c r="F214" s="894">
        <v>3</v>
      </c>
      <c r="G214" s="894">
        <v>4</v>
      </c>
      <c r="H214" s="894">
        <v>5</v>
      </c>
      <c r="I214" s="954">
        <v>6</v>
      </c>
      <c r="J214" s="954">
        <v>7</v>
      </c>
      <c r="K214" s="894">
        <v>8</v>
      </c>
      <c r="L214" s="894">
        <v>9</v>
      </c>
      <c r="M214" s="894">
        <v>10</v>
      </c>
      <c r="N214" s="894">
        <v>11</v>
      </c>
      <c r="O214" s="894">
        <v>12</v>
      </c>
      <c r="P214" s="954">
        <v>13</v>
      </c>
      <c r="Q214" s="954">
        <v>14</v>
      </c>
      <c r="R214" s="894">
        <v>15</v>
      </c>
      <c r="S214" s="894">
        <v>16</v>
      </c>
      <c r="T214" s="894">
        <v>17</v>
      </c>
      <c r="U214" s="894">
        <v>18</v>
      </c>
      <c r="V214" s="894">
        <v>19</v>
      </c>
      <c r="W214" s="954">
        <v>20</v>
      </c>
      <c r="X214" s="954">
        <v>21</v>
      </c>
      <c r="Y214" s="894">
        <v>22</v>
      </c>
      <c r="Z214" s="894">
        <v>23</v>
      </c>
      <c r="AA214" s="894">
        <v>24</v>
      </c>
      <c r="AB214" s="894">
        <v>25</v>
      </c>
      <c r="AC214" s="894">
        <v>26</v>
      </c>
      <c r="AD214" s="954">
        <v>27</v>
      </c>
      <c r="AE214" s="954">
        <v>28</v>
      </c>
      <c r="AF214" s="894">
        <v>29</v>
      </c>
      <c r="AG214" s="894">
        <v>30</v>
      </c>
      <c r="AH214" s="894">
        <v>31</v>
      </c>
    </row>
    <row r="215" spans="1:34">
      <c r="A215" s="1114">
        <v>23</v>
      </c>
      <c r="B215" s="908" t="s">
        <v>1609</v>
      </c>
      <c r="C215" s="1127">
        <v>42736</v>
      </c>
      <c r="D215" s="911" t="s">
        <v>1621</v>
      </c>
      <c r="E215" s="913"/>
      <c r="F215" s="900"/>
      <c r="G215" s="900"/>
      <c r="H215" s="900"/>
      <c r="I215" s="900"/>
      <c r="J215" s="900"/>
      <c r="K215" s="900"/>
      <c r="L215" s="900"/>
      <c r="M215" s="900"/>
      <c r="N215" s="900"/>
      <c r="O215" s="900"/>
      <c r="P215" s="900"/>
      <c r="Q215" s="900"/>
      <c r="R215" s="900"/>
      <c r="S215" s="900"/>
      <c r="T215" s="900"/>
      <c r="U215" s="900"/>
      <c r="V215" s="900"/>
      <c r="W215" s="900"/>
      <c r="X215" s="900"/>
      <c r="Y215" s="900"/>
      <c r="Z215" s="900"/>
      <c r="AA215" s="900"/>
      <c r="AB215" s="900"/>
      <c r="AC215" s="900"/>
      <c r="AD215" s="900"/>
      <c r="AE215" s="900"/>
      <c r="AF215" s="900"/>
      <c r="AG215" s="900"/>
      <c r="AH215" s="900"/>
    </row>
    <row r="216" spans="1:34">
      <c r="A216" s="1115"/>
      <c r="B216" s="908" t="s">
        <v>1622</v>
      </c>
      <c r="C216" s="1128"/>
      <c r="D216" s="912"/>
      <c r="E216" s="911" t="s">
        <v>1621</v>
      </c>
      <c r="F216" s="913"/>
      <c r="G216" s="913"/>
      <c r="H216" s="913"/>
      <c r="I216" s="900"/>
      <c r="J216" s="900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900"/>
      <c r="AF216" s="900"/>
      <c r="AG216" s="900"/>
      <c r="AH216" s="900"/>
    </row>
    <row r="217" spans="1:34">
      <c r="A217" s="1115"/>
      <c r="B217" s="908" t="s">
        <v>1623</v>
      </c>
      <c r="C217" s="1128"/>
      <c r="D217" s="912"/>
      <c r="E217" s="913"/>
      <c r="F217" s="911" t="s">
        <v>1621</v>
      </c>
      <c r="G217" s="913"/>
      <c r="H217" s="913"/>
      <c r="I217" s="900"/>
      <c r="J217" s="913"/>
      <c r="K217" s="900"/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900"/>
      <c r="AF217" s="900"/>
      <c r="AG217" s="900"/>
      <c r="AH217" s="900"/>
    </row>
    <row r="218" spans="1:34">
      <c r="A218" s="1115"/>
      <c r="B218" s="908" t="s">
        <v>1624</v>
      </c>
      <c r="C218" s="1128"/>
      <c r="D218" s="907"/>
      <c r="E218" s="913"/>
      <c r="F218" s="913"/>
      <c r="G218" s="913"/>
      <c r="H218" s="913"/>
      <c r="I218" s="900"/>
      <c r="J218" s="913"/>
      <c r="K218" s="911" t="s">
        <v>1621</v>
      </c>
      <c r="L218" s="913"/>
      <c r="M218" s="913"/>
      <c r="N218" s="900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4">
      <c r="A219" s="1115"/>
      <c r="B219" s="908" t="s">
        <v>1625</v>
      </c>
      <c r="C219" s="1128"/>
      <c r="D219" s="907"/>
      <c r="E219" s="900"/>
      <c r="F219" s="912"/>
      <c r="G219" s="913"/>
      <c r="H219" s="913"/>
      <c r="I219" s="913"/>
      <c r="J219" s="913"/>
      <c r="K219" s="913"/>
      <c r="L219" s="911" t="s">
        <v>1621</v>
      </c>
      <c r="M219" s="913"/>
      <c r="N219" s="900"/>
      <c r="O219" s="900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15"/>
      <c r="B220" s="908" t="s">
        <v>1626</v>
      </c>
      <c r="C220" s="1128"/>
      <c r="D220" s="907"/>
      <c r="E220" s="900"/>
      <c r="F220" s="900"/>
      <c r="G220" s="913"/>
      <c r="H220" s="900"/>
      <c r="I220" s="912"/>
      <c r="J220" s="912"/>
      <c r="K220" s="913"/>
      <c r="L220" s="912"/>
      <c r="M220" s="911" t="s">
        <v>1621</v>
      </c>
      <c r="N220" s="913"/>
      <c r="O220" s="900"/>
      <c r="P220" s="900"/>
      <c r="Q220" s="900"/>
      <c r="R220" s="900"/>
      <c r="S220" s="900"/>
      <c r="T220" s="900"/>
      <c r="U220" s="900"/>
      <c r="V220" s="900"/>
      <c r="W220" s="900"/>
      <c r="X220" s="900"/>
      <c r="Y220" s="900"/>
      <c r="Z220" s="900"/>
      <c r="AA220" s="900"/>
      <c r="AB220" s="900"/>
      <c r="AC220" s="900"/>
      <c r="AD220" s="900"/>
      <c r="AE220" s="900"/>
      <c r="AF220" s="900"/>
      <c r="AG220" s="900"/>
      <c r="AH220" s="900"/>
    </row>
    <row r="221" spans="1:34">
      <c r="A221" s="1115"/>
      <c r="B221" s="908" t="s">
        <v>1627</v>
      </c>
      <c r="C221" s="1128"/>
      <c r="D221" s="899"/>
      <c r="E221" s="912"/>
      <c r="F221" s="912"/>
      <c r="G221" s="912"/>
      <c r="H221" s="912"/>
      <c r="I221" s="912"/>
      <c r="J221" s="912"/>
      <c r="K221" s="913"/>
      <c r="L221" s="912"/>
      <c r="M221" s="913"/>
      <c r="N221" s="911" t="s">
        <v>1621</v>
      </c>
      <c r="O221" s="913"/>
      <c r="P221" s="900"/>
      <c r="Q221" s="913"/>
      <c r="R221" s="900"/>
      <c r="S221" s="912"/>
      <c r="T221" s="912"/>
      <c r="U221" s="912"/>
      <c r="V221" s="912"/>
      <c r="W221" s="912"/>
      <c r="X221" s="912"/>
      <c r="Y221" s="912"/>
      <c r="Z221" s="912"/>
      <c r="AA221" s="912"/>
      <c r="AB221" s="912"/>
      <c r="AC221" s="912"/>
      <c r="AD221" s="912"/>
      <c r="AE221" s="912"/>
      <c r="AF221" s="912"/>
      <c r="AG221" s="912"/>
      <c r="AH221" s="912"/>
    </row>
    <row r="222" spans="1:34">
      <c r="A222" s="1115"/>
      <c r="B222" s="908" t="s">
        <v>1628</v>
      </c>
      <c r="C222" s="1128"/>
      <c r="D222" s="900"/>
      <c r="E222" s="900"/>
      <c r="F222" s="900"/>
      <c r="G222" s="900"/>
      <c r="H222" s="900"/>
      <c r="I222" s="900"/>
      <c r="J222" s="913"/>
      <c r="K222" s="913"/>
      <c r="L222" s="912"/>
      <c r="M222" s="913"/>
      <c r="N222" s="913"/>
      <c r="O222" s="913"/>
      <c r="P222" s="913"/>
      <c r="Q222" s="913"/>
      <c r="R222" s="911" t="s">
        <v>1621</v>
      </c>
      <c r="S222" s="913"/>
      <c r="T222" s="913"/>
      <c r="U222" s="900"/>
      <c r="V222" s="900"/>
      <c r="W222" s="900"/>
      <c r="X222" s="900"/>
      <c r="Y222" s="900"/>
      <c r="Z222" s="900"/>
      <c r="AA222" s="900"/>
      <c r="AB222" s="900"/>
      <c r="AC222" s="900"/>
      <c r="AD222" s="900"/>
      <c r="AE222" s="900"/>
      <c r="AF222" s="900"/>
      <c r="AG222" s="900"/>
      <c r="AH222" s="900"/>
    </row>
    <row r="223" spans="1:34">
      <c r="A223" s="1115"/>
      <c r="B223" s="908" t="s">
        <v>1629</v>
      </c>
      <c r="C223" s="1128"/>
      <c r="D223" s="899"/>
      <c r="E223" s="912"/>
      <c r="F223" s="912"/>
      <c r="G223" s="912"/>
      <c r="H223" s="912"/>
      <c r="I223" s="912"/>
      <c r="J223" s="912"/>
      <c r="K223" s="913"/>
      <c r="L223" s="913"/>
      <c r="M223" s="913"/>
      <c r="N223" s="913"/>
      <c r="O223" s="913"/>
      <c r="P223" s="913"/>
      <c r="Q223" s="913"/>
      <c r="R223" s="913"/>
      <c r="S223" s="911" t="s">
        <v>1621</v>
      </c>
      <c r="T223" s="913"/>
      <c r="U223" s="900"/>
      <c r="V223" s="900"/>
      <c r="W223" s="912"/>
      <c r="X223" s="912"/>
      <c r="Y223" s="912"/>
      <c r="Z223" s="912"/>
      <c r="AA223" s="912"/>
      <c r="AB223" s="912"/>
      <c r="AC223" s="912"/>
      <c r="AD223" s="912"/>
      <c r="AE223" s="912"/>
      <c r="AF223" s="912"/>
      <c r="AG223" s="912"/>
      <c r="AH223" s="912"/>
    </row>
    <row r="224" spans="1:34">
      <c r="A224" s="1115"/>
      <c r="B224" s="908" t="s">
        <v>1630</v>
      </c>
      <c r="C224" s="1128"/>
      <c r="D224" s="899"/>
      <c r="E224" s="912"/>
      <c r="F224" s="912"/>
      <c r="G224" s="912"/>
      <c r="H224" s="912"/>
      <c r="I224" s="912"/>
      <c r="J224" s="912"/>
      <c r="K224" s="913"/>
      <c r="L224" s="913"/>
      <c r="M224" s="912"/>
      <c r="N224" s="913"/>
      <c r="O224" s="913"/>
      <c r="P224" s="913"/>
      <c r="Q224" s="913"/>
      <c r="R224" s="913"/>
      <c r="S224" s="912"/>
      <c r="T224" s="911" t="s">
        <v>1621</v>
      </c>
      <c r="U224" s="913"/>
      <c r="V224" s="912"/>
      <c r="W224" s="912"/>
      <c r="X224" s="912"/>
      <c r="Y224" s="912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15"/>
      <c r="B225" s="908" t="s">
        <v>1631</v>
      </c>
      <c r="C225" s="1128"/>
      <c r="D225" s="899"/>
      <c r="E225" s="912"/>
      <c r="F225" s="912"/>
      <c r="G225" s="912"/>
      <c r="H225" s="912"/>
      <c r="I225" s="912"/>
      <c r="J225" s="912"/>
      <c r="K225" s="912"/>
      <c r="L225" s="912"/>
      <c r="M225" s="900"/>
      <c r="N225" s="913"/>
      <c r="O225" s="900"/>
      <c r="P225" s="913"/>
      <c r="Q225" s="913"/>
      <c r="R225" s="913"/>
      <c r="S225" s="912"/>
      <c r="T225" s="913"/>
      <c r="U225" s="911" t="s">
        <v>1621</v>
      </c>
      <c r="V225" s="912"/>
      <c r="W225" s="912"/>
      <c r="X225" s="912"/>
      <c r="Y225" s="912"/>
      <c r="Z225" s="912"/>
      <c r="AA225" s="912"/>
      <c r="AB225" s="912"/>
      <c r="AC225" s="912"/>
      <c r="AD225" s="912"/>
      <c r="AE225" s="912"/>
      <c r="AF225" s="912"/>
      <c r="AG225" s="912"/>
      <c r="AH225" s="912"/>
    </row>
    <row r="226" spans="1:34">
      <c r="A226" s="1115"/>
      <c r="B226" s="908" t="s">
        <v>1632</v>
      </c>
      <c r="C226" s="1128"/>
      <c r="D226" s="900"/>
      <c r="E226" s="900"/>
      <c r="F226" s="900"/>
      <c r="G226" s="900"/>
      <c r="H226" s="900"/>
      <c r="I226" s="900"/>
      <c r="J226" s="900"/>
      <c r="K226" s="900"/>
      <c r="L226" s="900"/>
      <c r="M226" s="912"/>
      <c r="N226" s="912"/>
      <c r="O226" s="912"/>
      <c r="P226" s="912"/>
      <c r="Q226" s="912"/>
      <c r="R226" s="913"/>
      <c r="S226" s="913"/>
      <c r="T226" s="913"/>
      <c r="U226" s="913"/>
      <c r="V226" s="900"/>
      <c r="W226" s="900"/>
      <c r="X226" s="900"/>
      <c r="Y226" s="911" t="s">
        <v>1621</v>
      </c>
      <c r="Z226" s="913"/>
      <c r="AA226" s="913"/>
      <c r="AB226" s="900"/>
      <c r="AC226" s="900"/>
      <c r="AD226" s="900"/>
      <c r="AE226" s="900"/>
      <c r="AF226" s="900"/>
      <c r="AG226" s="900"/>
      <c r="AH226" s="900"/>
    </row>
    <row r="227" spans="1:34">
      <c r="A227" s="1115"/>
      <c r="B227" s="908" t="s">
        <v>1633</v>
      </c>
      <c r="C227" s="1128"/>
      <c r="D227" s="900"/>
      <c r="E227" s="900"/>
      <c r="F227" s="900"/>
      <c r="G227" s="900"/>
      <c r="H227" s="900"/>
      <c r="I227" s="900"/>
      <c r="J227" s="900"/>
      <c r="K227" s="900"/>
      <c r="L227" s="900"/>
      <c r="M227" s="912"/>
      <c r="N227" s="912"/>
      <c r="O227" s="912"/>
      <c r="P227" s="912"/>
      <c r="Q227" s="912"/>
      <c r="R227" s="913"/>
      <c r="S227" s="913"/>
      <c r="T227" s="913"/>
      <c r="U227" s="913"/>
      <c r="V227" s="900"/>
      <c r="W227" s="900"/>
      <c r="X227" s="900"/>
      <c r="Y227" s="913"/>
      <c r="Z227" s="911" t="s">
        <v>1621</v>
      </c>
      <c r="AA227" s="913"/>
      <c r="AB227" s="900"/>
      <c r="AC227" s="900"/>
      <c r="AD227" s="900"/>
      <c r="AE227" s="900"/>
      <c r="AF227" s="900"/>
      <c r="AG227" s="900"/>
      <c r="AH227" s="900"/>
    </row>
    <row r="228" spans="1:34">
      <c r="A228" s="1115"/>
      <c r="B228" s="908" t="s">
        <v>1644</v>
      </c>
      <c r="C228" s="1128"/>
      <c r="D228" s="900"/>
      <c r="E228" s="900"/>
      <c r="F228" s="900"/>
      <c r="G228" s="900"/>
      <c r="H228" s="900"/>
      <c r="I228" s="900"/>
      <c r="J228" s="900"/>
      <c r="K228" s="900"/>
      <c r="L228" s="900"/>
      <c r="M228" s="912"/>
      <c r="N228" s="912"/>
      <c r="O228" s="912"/>
      <c r="P228" s="912"/>
      <c r="Q228" s="912"/>
      <c r="R228" s="913"/>
      <c r="S228" s="913"/>
      <c r="T228" s="913"/>
      <c r="U228" s="913"/>
      <c r="V228" s="900"/>
      <c r="W228" s="900"/>
      <c r="X228" s="900"/>
      <c r="Y228" s="913"/>
      <c r="Z228" s="912"/>
      <c r="AA228" s="911" t="s">
        <v>1621</v>
      </c>
      <c r="AB228" s="913"/>
      <c r="AC228" s="900"/>
      <c r="AD228" s="900"/>
      <c r="AE228" s="900"/>
      <c r="AF228" s="900"/>
      <c r="AG228" s="900"/>
      <c r="AH228" s="900"/>
    </row>
    <row r="229" spans="1:34">
      <c r="A229" s="1115"/>
      <c r="B229" s="908" t="s">
        <v>1645</v>
      </c>
      <c r="C229" s="1128"/>
      <c r="D229" s="900"/>
      <c r="E229" s="900"/>
      <c r="F229" s="900"/>
      <c r="G229" s="900"/>
      <c r="H229" s="900"/>
      <c r="I229" s="900"/>
      <c r="J229" s="900"/>
      <c r="K229" s="900"/>
      <c r="L229" s="900"/>
      <c r="M229" s="912"/>
      <c r="N229" s="912"/>
      <c r="O229" s="912"/>
      <c r="P229" s="912"/>
      <c r="Q229" s="912"/>
      <c r="R229" s="913"/>
      <c r="S229" s="913"/>
      <c r="T229" s="913"/>
      <c r="U229" s="913"/>
      <c r="V229" s="900"/>
      <c r="W229" s="900"/>
      <c r="X229" s="900"/>
      <c r="Y229" s="913"/>
      <c r="Z229" s="912"/>
      <c r="AA229" s="913"/>
      <c r="AB229" s="911" t="s">
        <v>1621</v>
      </c>
      <c r="AC229" s="900"/>
      <c r="AD229" s="900"/>
      <c r="AE229" s="900"/>
      <c r="AF229" s="900"/>
      <c r="AG229" s="900"/>
      <c r="AH229" s="900"/>
    </row>
    <row r="230" spans="1:34">
      <c r="A230" s="1115"/>
      <c r="B230" s="908" t="s">
        <v>1646</v>
      </c>
      <c r="C230" s="1128"/>
      <c r="D230" s="899"/>
      <c r="E230" s="912"/>
      <c r="F230" s="912"/>
      <c r="G230" s="912"/>
      <c r="H230" s="912"/>
      <c r="I230" s="912"/>
      <c r="J230" s="912"/>
      <c r="K230" s="912"/>
      <c r="L230" s="912"/>
      <c r="M230" s="912"/>
      <c r="N230" s="912"/>
      <c r="O230" s="912"/>
      <c r="P230" s="912"/>
      <c r="Q230" s="913"/>
      <c r="R230" s="900"/>
      <c r="S230" s="913"/>
      <c r="T230" s="913"/>
      <c r="U230" s="913"/>
      <c r="V230" s="913"/>
      <c r="W230" s="913"/>
      <c r="X230" s="912"/>
      <c r="Y230" s="912"/>
      <c r="Z230" s="912"/>
      <c r="AA230" s="912"/>
      <c r="AB230" s="912"/>
      <c r="AC230" s="912"/>
      <c r="AD230" s="912"/>
      <c r="AE230" s="912"/>
      <c r="AF230" s="911" t="s">
        <v>1621</v>
      </c>
      <c r="AG230" s="912"/>
      <c r="AH230" s="912"/>
    </row>
    <row r="231" spans="1:34">
      <c r="A231" s="1115"/>
      <c r="B231" s="908" t="s">
        <v>1647</v>
      </c>
      <c r="C231" s="1128"/>
      <c r="D231" s="899"/>
      <c r="E231" s="912"/>
      <c r="F231" s="912"/>
      <c r="G231" s="912"/>
      <c r="H231" s="912"/>
      <c r="I231" s="912"/>
      <c r="J231" s="912"/>
      <c r="K231" s="912"/>
      <c r="L231" s="912"/>
      <c r="M231" s="912"/>
      <c r="N231" s="912"/>
      <c r="O231" s="912"/>
      <c r="P231" s="912"/>
      <c r="Q231" s="913"/>
      <c r="R231" s="900"/>
      <c r="S231" s="913"/>
      <c r="T231" s="913"/>
      <c r="U231" s="913"/>
      <c r="V231" s="913"/>
      <c r="W231" s="913"/>
      <c r="X231" s="912"/>
      <c r="Y231" s="912"/>
      <c r="Z231" s="912"/>
      <c r="AA231" s="912"/>
      <c r="AB231" s="912"/>
      <c r="AC231" s="912"/>
      <c r="AD231" s="912"/>
      <c r="AE231" s="912"/>
      <c r="AF231" s="912"/>
      <c r="AG231" s="911" t="s">
        <v>1621</v>
      </c>
      <c r="AH231" s="912"/>
    </row>
    <row r="232" spans="1:34">
      <c r="A232" s="1116"/>
      <c r="B232" s="908" t="s">
        <v>1668</v>
      </c>
      <c r="C232" s="1129"/>
      <c r="D232" s="899"/>
      <c r="E232" s="912"/>
      <c r="F232" s="912"/>
      <c r="G232" s="912"/>
      <c r="H232" s="912"/>
      <c r="I232" s="912"/>
      <c r="J232" s="912"/>
      <c r="K232" s="912"/>
      <c r="L232" s="912"/>
      <c r="M232" s="912"/>
      <c r="N232" s="912"/>
      <c r="O232" s="912"/>
      <c r="P232" s="912"/>
      <c r="Q232" s="913"/>
      <c r="R232" s="900"/>
      <c r="S232" s="913"/>
      <c r="T232" s="913"/>
      <c r="U232" s="913"/>
      <c r="V232" s="913"/>
      <c r="W232" s="913"/>
      <c r="X232" s="912"/>
      <c r="Y232" s="912"/>
      <c r="Z232" s="912"/>
      <c r="AA232" s="912"/>
      <c r="AB232" s="912"/>
      <c r="AC232" s="912"/>
      <c r="AD232" s="912"/>
      <c r="AE232" s="912"/>
      <c r="AF232" s="912"/>
      <c r="AG232" s="912"/>
      <c r="AH232" s="911" t="s">
        <v>1621</v>
      </c>
    </row>
    <row r="233" spans="1:34">
      <c r="A233" s="1114"/>
      <c r="B233" s="1140"/>
      <c r="C233" s="1127">
        <v>42767</v>
      </c>
      <c r="D233" s="894" t="s">
        <v>1614</v>
      </c>
      <c r="E233" s="894" t="s">
        <v>1615</v>
      </c>
      <c r="F233" s="954" t="s">
        <v>1616</v>
      </c>
      <c r="G233" s="954" t="s">
        <v>1617</v>
      </c>
      <c r="H233" s="894" t="s">
        <v>1611</v>
      </c>
      <c r="I233" s="894" t="s">
        <v>1612</v>
      </c>
      <c r="J233" s="894" t="s">
        <v>1613</v>
      </c>
      <c r="K233" s="894" t="s">
        <v>1614</v>
      </c>
      <c r="L233" s="894" t="s">
        <v>1615</v>
      </c>
      <c r="M233" s="954" t="s">
        <v>1616</v>
      </c>
      <c r="N233" s="954" t="s">
        <v>1617</v>
      </c>
      <c r="O233" s="894" t="s">
        <v>1611</v>
      </c>
      <c r="P233" s="894" t="s">
        <v>1612</v>
      </c>
      <c r="Q233" s="894" t="s">
        <v>1613</v>
      </c>
      <c r="R233" s="894" t="s">
        <v>1614</v>
      </c>
      <c r="S233" s="894" t="s">
        <v>1615</v>
      </c>
      <c r="T233" s="954" t="s">
        <v>1616</v>
      </c>
      <c r="U233" s="954" t="s">
        <v>1617</v>
      </c>
      <c r="V233" s="894" t="s">
        <v>1611</v>
      </c>
      <c r="W233" s="894" t="s">
        <v>1612</v>
      </c>
      <c r="X233" s="954" t="s">
        <v>1613</v>
      </c>
      <c r="Y233" s="894" t="s">
        <v>1614</v>
      </c>
      <c r="Z233" s="894" t="s">
        <v>1615</v>
      </c>
      <c r="AA233" s="954" t="s">
        <v>1616</v>
      </c>
      <c r="AB233" s="954" t="s">
        <v>1617</v>
      </c>
      <c r="AC233" s="894" t="s">
        <v>1611</v>
      </c>
      <c r="AD233" s="894" t="s">
        <v>1612</v>
      </c>
      <c r="AE233" s="894" t="s">
        <v>1613</v>
      </c>
      <c r="AF233" s="894"/>
      <c r="AG233" s="894"/>
      <c r="AH233" s="894"/>
    </row>
    <row r="234" spans="1:34">
      <c r="A234" s="1116"/>
      <c r="B234" s="1138"/>
      <c r="C234" s="1138"/>
      <c r="D234" s="895">
        <v>1</v>
      </c>
      <c r="E234" s="894">
        <v>2</v>
      </c>
      <c r="F234" s="954">
        <v>3</v>
      </c>
      <c r="G234" s="954">
        <v>4</v>
      </c>
      <c r="H234" s="894">
        <v>5</v>
      </c>
      <c r="I234" s="894">
        <v>6</v>
      </c>
      <c r="J234" s="894">
        <v>7</v>
      </c>
      <c r="K234" s="894">
        <v>8</v>
      </c>
      <c r="L234" s="894">
        <v>9</v>
      </c>
      <c r="M234" s="954">
        <v>10</v>
      </c>
      <c r="N234" s="954">
        <v>11</v>
      </c>
      <c r="O234" s="894">
        <v>12</v>
      </c>
      <c r="P234" s="894">
        <v>13</v>
      </c>
      <c r="Q234" s="894">
        <v>14</v>
      </c>
      <c r="R234" s="894">
        <v>15</v>
      </c>
      <c r="S234" s="894">
        <v>16</v>
      </c>
      <c r="T234" s="954">
        <v>17</v>
      </c>
      <c r="U234" s="954">
        <v>18</v>
      </c>
      <c r="V234" s="894">
        <v>19</v>
      </c>
      <c r="W234" s="894">
        <v>20</v>
      </c>
      <c r="X234" s="954">
        <v>21</v>
      </c>
      <c r="Y234" s="894">
        <v>22</v>
      </c>
      <c r="Z234" s="894">
        <v>23</v>
      </c>
      <c r="AA234" s="954">
        <v>24</v>
      </c>
      <c r="AB234" s="954">
        <v>25</v>
      </c>
      <c r="AC234" s="894">
        <v>26</v>
      </c>
      <c r="AD234" s="894">
        <v>27</v>
      </c>
      <c r="AE234" s="894">
        <v>28</v>
      </c>
      <c r="AF234" s="894"/>
      <c r="AG234" s="894"/>
      <c r="AH234" s="894"/>
    </row>
    <row r="235" spans="1:34">
      <c r="A235" s="1114">
        <v>24</v>
      </c>
      <c r="B235" s="908" t="s">
        <v>1609</v>
      </c>
      <c r="C235" s="1127">
        <v>42767</v>
      </c>
      <c r="D235" s="911" t="s">
        <v>1621</v>
      </c>
      <c r="E235" s="913"/>
      <c r="F235" s="913"/>
      <c r="G235" s="900"/>
      <c r="H235" s="913"/>
      <c r="I235" s="900"/>
      <c r="J235" s="900"/>
      <c r="K235" s="912"/>
      <c r="L235" s="912"/>
      <c r="M235" s="912"/>
      <c r="N235" s="912"/>
      <c r="O235" s="912"/>
      <c r="P235" s="912"/>
      <c r="Q235" s="912"/>
      <c r="R235" s="912"/>
      <c r="S235" s="912"/>
      <c r="T235" s="913"/>
      <c r="U235" s="912"/>
      <c r="V235" s="900"/>
      <c r="W235" s="912"/>
      <c r="X235" s="912"/>
      <c r="Y235" s="912"/>
      <c r="Z235" s="912"/>
      <c r="AA235" s="912"/>
      <c r="AB235" s="912"/>
      <c r="AC235" s="912"/>
      <c r="AD235" s="912"/>
      <c r="AE235" s="899"/>
      <c r="AF235" s="899"/>
      <c r="AG235" s="899"/>
      <c r="AH235" s="899"/>
    </row>
    <row r="236" spans="1:34">
      <c r="A236" s="1115"/>
      <c r="B236" s="908" t="s">
        <v>1622</v>
      </c>
      <c r="C236" s="1128"/>
      <c r="D236" s="913"/>
      <c r="E236" s="911" t="s">
        <v>1621</v>
      </c>
      <c r="F236" s="913"/>
      <c r="G236" s="913"/>
      <c r="H236" s="913"/>
      <c r="I236" s="900"/>
      <c r="J236" s="900"/>
      <c r="K236" s="900"/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899"/>
      <c r="AF236" s="899"/>
      <c r="AG236" s="899"/>
      <c r="AH236" s="899"/>
    </row>
    <row r="237" spans="1:34">
      <c r="A237" s="1115"/>
      <c r="B237" s="908" t="s">
        <v>1623</v>
      </c>
      <c r="C237" s="1128"/>
      <c r="D237" s="912"/>
      <c r="E237" s="912"/>
      <c r="F237" s="913"/>
      <c r="G237" s="913"/>
      <c r="H237" s="911" t="s">
        <v>1621</v>
      </c>
      <c r="I237" s="900"/>
      <c r="J237" s="913"/>
      <c r="K237" s="900"/>
      <c r="L237" s="912"/>
      <c r="M237" s="912"/>
      <c r="N237" s="912"/>
      <c r="O237" s="912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899"/>
      <c r="AF237" s="899"/>
      <c r="AG237" s="899"/>
      <c r="AH237" s="899"/>
    </row>
    <row r="238" spans="1:34">
      <c r="A238" s="1115"/>
      <c r="B238" s="908" t="s">
        <v>1624</v>
      </c>
      <c r="C238" s="1128"/>
      <c r="D238" s="913"/>
      <c r="E238" s="913"/>
      <c r="F238" s="913"/>
      <c r="G238" s="913"/>
      <c r="H238" s="912"/>
      <c r="I238" s="911" t="s">
        <v>1621</v>
      </c>
      <c r="J238" s="913"/>
      <c r="K238" s="913"/>
      <c r="L238" s="912"/>
      <c r="M238" s="912"/>
      <c r="N238" s="912"/>
      <c r="O238" s="912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899"/>
      <c r="AF238" s="899"/>
      <c r="AG238" s="899"/>
      <c r="AH238" s="899"/>
    </row>
    <row r="239" spans="1:34">
      <c r="A239" s="1115"/>
      <c r="B239" s="908" t="s">
        <v>1625</v>
      </c>
      <c r="C239" s="1128"/>
      <c r="D239" s="913"/>
      <c r="E239" s="900"/>
      <c r="F239" s="913"/>
      <c r="G239" s="900"/>
      <c r="H239" s="900"/>
      <c r="I239" s="913"/>
      <c r="J239" s="911" t="s">
        <v>1621</v>
      </c>
      <c r="K239" s="913"/>
      <c r="L239" s="912"/>
      <c r="M239" s="912"/>
      <c r="N239" s="912"/>
      <c r="O239" s="912"/>
      <c r="P239" s="912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899"/>
      <c r="AF239" s="899"/>
      <c r="AG239" s="899"/>
      <c r="AH239" s="899"/>
    </row>
    <row r="240" spans="1:34">
      <c r="A240" s="1115"/>
      <c r="B240" s="908" t="s">
        <v>1626</v>
      </c>
      <c r="C240" s="1128"/>
      <c r="D240" s="912"/>
      <c r="E240" s="912"/>
      <c r="F240" s="912"/>
      <c r="G240" s="912"/>
      <c r="H240" s="912"/>
      <c r="I240" s="913"/>
      <c r="J240" s="913"/>
      <c r="K240" s="911" t="s">
        <v>1621</v>
      </c>
      <c r="L240" s="912"/>
      <c r="M240" s="913"/>
      <c r="N240" s="900"/>
      <c r="O240" s="913"/>
      <c r="P240" s="900"/>
      <c r="Q240" s="900"/>
      <c r="R240" s="900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899"/>
      <c r="AF240" s="899"/>
      <c r="AG240" s="899"/>
      <c r="AH240" s="899"/>
    </row>
    <row r="241" spans="1:34">
      <c r="A241" s="1115"/>
      <c r="B241" s="908" t="s">
        <v>1627</v>
      </c>
      <c r="C241" s="1128"/>
      <c r="D241" s="912"/>
      <c r="E241" s="912"/>
      <c r="F241" s="912"/>
      <c r="G241" s="912"/>
      <c r="H241" s="913"/>
      <c r="I241" s="912"/>
      <c r="J241" s="913"/>
      <c r="K241" s="913"/>
      <c r="L241" s="911" t="s">
        <v>1621</v>
      </c>
      <c r="M241" s="913"/>
      <c r="N241" s="900"/>
      <c r="O241" s="913"/>
      <c r="P241" s="900"/>
      <c r="Q241" s="900"/>
      <c r="R241" s="900"/>
      <c r="S241" s="912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899"/>
      <c r="AF241" s="899"/>
      <c r="AG241" s="899"/>
      <c r="AH241" s="899"/>
    </row>
    <row r="242" spans="1:34">
      <c r="A242" s="1115"/>
      <c r="B242" s="908" t="s">
        <v>1628</v>
      </c>
      <c r="C242" s="1128"/>
      <c r="D242" s="912"/>
      <c r="E242" s="912"/>
      <c r="F242" s="912"/>
      <c r="G242" s="912"/>
      <c r="H242" s="912"/>
      <c r="I242" s="912"/>
      <c r="J242" s="912"/>
      <c r="K242" s="913"/>
      <c r="L242" s="913"/>
      <c r="M242" s="913"/>
      <c r="N242" s="913"/>
      <c r="O242" s="911" t="s">
        <v>1621</v>
      </c>
      <c r="P242" s="913"/>
      <c r="Q242" s="900"/>
      <c r="R242" s="912"/>
      <c r="S242" s="912"/>
      <c r="T242" s="913"/>
      <c r="U242" s="912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899"/>
      <c r="AF242" s="899"/>
      <c r="AG242" s="899"/>
      <c r="AH242" s="899"/>
    </row>
    <row r="243" spans="1:34">
      <c r="A243" s="1115"/>
      <c r="B243" s="908" t="s">
        <v>1629</v>
      </c>
      <c r="C243" s="1128"/>
      <c r="D243" s="912"/>
      <c r="E243" s="912"/>
      <c r="F243" s="912"/>
      <c r="G243" s="912"/>
      <c r="H243" s="912"/>
      <c r="I243" s="912"/>
      <c r="J243" s="912"/>
      <c r="K243" s="913"/>
      <c r="L243" s="913"/>
      <c r="M243" s="913"/>
      <c r="N243" s="913"/>
      <c r="O243" s="913"/>
      <c r="P243" s="911" t="s">
        <v>1621</v>
      </c>
      <c r="Q243" s="913"/>
      <c r="R243" s="913"/>
      <c r="S243" s="912"/>
      <c r="T243" s="912"/>
      <c r="U243" s="912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899"/>
      <c r="AF243" s="899"/>
      <c r="AG243" s="899"/>
      <c r="AH243" s="899"/>
    </row>
    <row r="244" spans="1:34">
      <c r="A244" s="1115"/>
      <c r="B244" s="908" t="s">
        <v>1630</v>
      </c>
      <c r="C244" s="1128"/>
      <c r="D244" s="912"/>
      <c r="E244" s="912"/>
      <c r="F244" s="912"/>
      <c r="G244" s="912"/>
      <c r="H244" s="912"/>
      <c r="I244" s="912"/>
      <c r="J244" s="912"/>
      <c r="K244" s="913"/>
      <c r="L244" s="900"/>
      <c r="M244" s="913"/>
      <c r="N244" s="913"/>
      <c r="O244" s="912"/>
      <c r="P244" s="913"/>
      <c r="Q244" s="911" t="s">
        <v>1621</v>
      </c>
      <c r="R244" s="913"/>
      <c r="S244" s="912"/>
      <c r="T244" s="912"/>
      <c r="U244" s="912"/>
      <c r="V244" s="900"/>
      <c r="W244" s="912"/>
      <c r="X244" s="912"/>
      <c r="Y244" s="912"/>
      <c r="Z244" s="912"/>
      <c r="AA244" s="912"/>
      <c r="AB244" s="912"/>
      <c r="AC244" s="912"/>
      <c r="AD244" s="912"/>
      <c r="AE244" s="899"/>
      <c r="AF244" s="899"/>
      <c r="AG244" s="899"/>
      <c r="AH244" s="899"/>
    </row>
    <row r="245" spans="1:34">
      <c r="A245" s="1115"/>
      <c r="B245" s="908" t="s">
        <v>1631</v>
      </c>
      <c r="C245" s="1128"/>
      <c r="D245" s="912"/>
      <c r="E245" s="912"/>
      <c r="F245" s="912"/>
      <c r="G245" s="912"/>
      <c r="H245" s="912"/>
      <c r="I245" s="912"/>
      <c r="J245" s="912"/>
      <c r="K245" s="912"/>
      <c r="L245" s="912"/>
      <c r="M245" s="913"/>
      <c r="N245" s="900"/>
      <c r="O245" s="912"/>
      <c r="P245" s="913"/>
      <c r="Q245" s="913"/>
      <c r="R245" s="911" t="s">
        <v>1621</v>
      </c>
      <c r="S245" s="912"/>
      <c r="T245" s="913"/>
      <c r="U245" s="912"/>
      <c r="V245" s="900"/>
      <c r="W245" s="912"/>
      <c r="X245" s="912"/>
      <c r="Y245" s="912"/>
      <c r="Z245" s="912"/>
      <c r="AA245" s="912"/>
      <c r="AB245" s="912"/>
      <c r="AC245" s="912"/>
      <c r="AD245" s="912"/>
      <c r="AE245" s="899"/>
      <c r="AF245" s="899"/>
      <c r="AG245" s="899"/>
      <c r="AH245" s="899"/>
    </row>
    <row r="246" spans="1:34">
      <c r="A246" s="1115"/>
      <c r="B246" s="908" t="s">
        <v>1632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3"/>
      <c r="P246" s="900"/>
      <c r="Q246" s="912"/>
      <c r="R246" s="913"/>
      <c r="S246" s="911" t="s">
        <v>1621</v>
      </c>
      <c r="T246" s="913"/>
      <c r="U246" s="912"/>
      <c r="V246" s="900"/>
      <c r="W246" s="912"/>
      <c r="X246" s="912"/>
      <c r="Y246" s="912"/>
      <c r="Z246" s="912"/>
      <c r="AA246" s="912"/>
      <c r="AB246" s="912"/>
      <c r="AC246" s="912"/>
      <c r="AD246" s="912"/>
      <c r="AE246" s="899"/>
      <c r="AF246" s="899"/>
      <c r="AG246" s="899"/>
      <c r="AH246" s="899"/>
    </row>
    <row r="247" spans="1:34">
      <c r="A247" s="1115"/>
      <c r="B247" s="908" t="s">
        <v>1633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3"/>
      <c r="P247" s="900"/>
      <c r="Q247" s="912"/>
      <c r="R247" s="913"/>
      <c r="S247" s="913"/>
      <c r="T247" s="913"/>
      <c r="U247" s="912"/>
      <c r="V247" s="911" t="s">
        <v>1621</v>
      </c>
      <c r="W247" s="912"/>
      <c r="X247" s="912"/>
      <c r="Y247" s="912"/>
      <c r="Z247" s="912"/>
      <c r="AA247" s="912"/>
      <c r="AB247" s="912"/>
      <c r="AC247" s="912"/>
      <c r="AD247" s="912"/>
      <c r="AE247" s="899"/>
      <c r="AF247" s="899"/>
      <c r="AG247" s="899"/>
      <c r="AH247" s="899"/>
    </row>
    <row r="248" spans="1:34">
      <c r="A248" s="1115"/>
      <c r="B248" s="908" t="s">
        <v>1644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3"/>
      <c r="P248" s="900"/>
      <c r="Q248" s="912"/>
      <c r="R248" s="913"/>
      <c r="S248" s="913"/>
      <c r="T248" s="913"/>
      <c r="U248" s="912"/>
      <c r="V248" s="900"/>
      <c r="W248" s="911" t="s">
        <v>1621</v>
      </c>
      <c r="X248" s="912"/>
      <c r="Y248" s="912"/>
      <c r="Z248" s="912"/>
      <c r="AA248" s="912"/>
      <c r="AB248" s="912"/>
      <c r="AC248" s="912"/>
      <c r="AD248" s="912"/>
      <c r="AE248" s="899"/>
      <c r="AF248" s="899"/>
      <c r="AG248" s="899"/>
      <c r="AH248" s="899"/>
    </row>
    <row r="249" spans="1:34">
      <c r="A249" s="1115"/>
      <c r="B249" s="908" t="s">
        <v>1645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3"/>
      <c r="P249" s="900"/>
      <c r="Q249" s="912"/>
      <c r="R249" s="913"/>
      <c r="S249" s="913"/>
      <c r="T249" s="913"/>
      <c r="U249" s="912"/>
      <c r="V249" s="900"/>
      <c r="W249" s="912"/>
      <c r="X249" s="912"/>
      <c r="Y249" s="911" t="s">
        <v>1621</v>
      </c>
      <c r="Z249" s="912"/>
      <c r="AA249" s="912"/>
      <c r="AB249" s="912"/>
      <c r="AC249" s="912"/>
      <c r="AD249" s="912"/>
      <c r="AE249" s="899"/>
      <c r="AF249" s="899"/>
      <c r="AG249" s="899"/>
      <c r="AH249" s="899"/>
    </row>
    <row r="250" spans="1:34">
      <c r="A250" s="1115"/>
      <c r="B250" s="908" t="s">
        <v>1646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3"/>
      <c r="P250" s="900"/>
      <c r="Q250" s="912"/>
      <c r="R250" s="913"/>
      <c r="S250" s="913"/>
      <c r="T250" s="913"/>
      <c r="U250" s="912"/>
      <c r="V250" s="900"/>
      <c r="W250" s="912"/>
      <c r="X250" s="912"/>
      <c r="Y250" s="912"/>
      <c r="Z250" s="911" t="s">
        <v>1621</v>
      </c>
      <c r="AA250" s="912"/>
      <c r="AB250" s="912"/>
      <c r="AC250" s="912"/>
      <c r="AD250" s="912"/>
      <c r="AE250" s="899"/>
      <c r="AF250" s="899"/>
      <c r="AG250" s="899"/>
      <c r="AH250" s="899"/>
    </row>
    <row r="251" spans="1:34">
      <c r="A251" s="1115"/>
      <c r="B251" s="908" t="s">
        <v>1647</v>
      </c>
      <c r="C251" s="1128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3"/>
      <c r="S251" s="913"/>
      <c r="T251" s="913"/>
      <c r="U251" s="913"/>
      <c r="V251" s="913"/>
      <c r="W251" s="912"/>
      <c r="X251" s="912"/>
      <c r="Y251" s="912"/>
      <c r="Z251" s="912"/>
      <c r="AA251" s="912"/>
      <c r="AB251" s="912"/>
      <c r="AC251" s="911" t="s">
        <v>1621</v>
      </c>
      <c r="AD251" s="912"/>
      <c r="AE251" s="899"/>
      <c r="AF251" s="899"/>
      <c r="AG251" s="899"/>
      <c r="AH251" s="899"/>
    </row>
    <row r="252" spans="1:34">
      <c r="A252" s="1116"/>
      <c r="B252" s="908" t="s">
        <v>1668</v>
      </c>
      <c r="C252" s="1129"/>
      <c r="D252" s="912"/>
      <c r="E252" s="912"/>
      <c r="F252" s="912"/>
      <c r="G252" s="912"/>
      <c r="H252" s="912"/>
      <c r="I252" s="912"/>
      <c r="J252" s="912"/>
      <c r="K252" s="912"/>
      <c r="L252" s="912"/>
      <c r="M252" s="912"/>
      <c r="N252" s="912"/>
      <c r="O252" s="912"/>
      <c r="P252" s="912"/>
      <c r="Q252" s="912"/>
      <c r="R252" s="913"/>
      <c r="S252" s="913"/>
      <c r="T252" s="913"/>
      <c r="U252" s="913"/>
      <c r="V252" s="913"/>
      <c r="W252" s="912"/>
      <c r="X252" s="912"/>
      <c r="Y252" s="912"/>
      <c r="Z252" s="912"/>
      <c r="AA252" s="912"/>
      <c r="AB252" s="912"/>
      <c r="AC252" s="912"/>
      <c r="AD252" s="911" t="s">
        <v>1621</v>
      </c>
      <c r="AE252" s="899"/>
      <c r="AF252" s="899"/>
      <c r="AG252" s="899"/>
      <c r="AH252" s="899"/>
    </row>
    <row r="253" spans="1:34">
      <c r="B253" s="247" t="s">
        <v>1663</v>
      </c>
      <c r="C253" s="896"/>
    </row>
    <row r="254" spans="1:34">
      <c r="B254" s="247"/>
      <c r="C254" s="896"/>
    </row>
    <row r="255" spans="1:34">
      <c r="B255" s="247"/>
      <c r="C255" s="896"/>
    </row>
    <row r="256" spans="1:34" ht="15.75">
      <c r="A256" s="1117" t="s">
        <v>3</v>
      </c>
      <c r="B256" s="1117"/>
      <c r="C256" s="1117"/>
      <c r="D256" s="1117"/>
      <c r="E256" s="1117"/>
      <c r="F256" s="1117"/>
      <c r="G256" s="1117"/>
      <c r="H256" s="1117"/>
      <c r="I256" s="1117"/>
      <c r="J256" s="1117"/>
      <c r="K256" s="1117"/>
      <c r="L256" s="1117"/>
      <c r="M256" s="1117"/>
      <c r="N256" s="1117"/>
      <c r="O256" s="1117"/>
      <c r="P256" s="1117"/>
      <c r="Q256" s="1117"/>
      <c r="R256" s="1117"/>
      <c r="S256" s="1117"/>
      <c r="T256" s="1117"/>
      <c r="U256" s="1117"/>
      <c r="V256" s="1117"/>
      <c r="W256" s="1117"/>
      <c r="X256" s="1117"/>
      <c r="Y256" s="1117"/>
      <c r="Z256" s="1117"/>
      <c r="AA256" s="1117"/>
      <c r="AB256" s="1117"/>
      <c r="AC256" s="1117"/>
      <c r="AD256" s="1117"/>
      <c r="AE256" s="1117"/>
      <c r="AF256" s="1117"/>
      <c r="AG256" s="1117"/>
      <c r="AH256" s="1117"/>
    </row>
    <row r="257" spans="1:34" ht="15.75">
      <c r="A257" s="1117" t="s">
        <v>1586</v>
      </c>
      <c r="B257" s="1117"/>
      <c r="C257" s="1117"/>
      <c r="D257" s="1117"/>
      <c r="E257" s="1117"/>
      <c r="F257" s="1117"/>
      <c r="G257" s="1117"/>
      <c r="H257" s="1117"/>
      <c r="I257" s="1117"/>
      <c r="J257" s="1117"/>
      <c r="K257" s="1117"/>
      <c r="L257" s="1117"/>
      <c r="M257" s="1117"/>
      <c r="N257" s="1117"/>
      <c r="O257" s="1117"/>
      <c r="P257" s="1117"/>
      <c r="Q257" s="1117"/>
      <c r="R257" s="1117"/>
      <c r="S257" s="1117"/>
      <c r="T257" s="1117"/>
      <c r="U257" s="1117"/>
      <c r="V257" s="1117"/>
      <c r="W257" s="1117"/>
      <c r="X257" s="1117"/>
      <c r="Y257" s="1117"/>
      <c r="Z257" s="1117"/>
      <c r="AA257" s="1117"/>
      <c r="AB257" s="1117"/>
      <c r="AC257" s="1117"/>
      <c r="AD257" s="1117"/>
      <c r="AE257" s="1117"/>
      <c r="AF257" s="1117"/>
      <c r="AG257" s="1117"/>
      <c r="AH257" s="1117"/>
    </row>
    <row r="258" spans="1:34" ht="18">
      <c r="A258" s="1118" t="s">
        <v>1666</v>
      </c>
      <c r="B258" s="1118"/>
      <c r="C258" s="1118"/>
      <c r="D258" s="1118"/>
      <c r="E258" s="1118"/>
      <c r="F258" s="1118"/>
      <c r="G258" s="1118"/>
      <c r="H258" s="1118"/>
      <c r="I258" s="1118"/>
      <c r="J258" s="1118"/>
      <c r="K258" s="1118"/>
      <c r="L258" s="1118"/>
      <c r="M258" s="1118"/>
      <c r="N258" s="1118"/>
      <c r="O258" s="1118"/>
      <c r="P258" s="1118"/>
      <c r="Q258" s="1118"/>
      <c r="R258" s="1118"/>
      <c r="S258" s="1118"/>
      <c r="T258" s="1118"/>
      <c r="U258" s="1118"/>
      <c r="V258" s="1118"/>
      <c r="W258" s="1118"/>
      <c r="X258" s="1118"/>
      <c r="Y258" s="1118"/>
      <c r="Z258" s="1118"/>
      <c r="AA258" s="1118"/>
      <c r="AB258" s="1118"/>
      <c r="AC258" s="1118"/>
      <c r="AD258" s="1118"/>
      <c r="AE258" s="1118"/>
      <c r="AF258" s="1118"/>
      <c r="AG258" s="1118"/>
      <c r="AH258" s="1118"/>
    </row>
    <row r="259" spans="1:34" ht="18">
      <c r="A259" s="1118" t="s">
        <v>1587</v>
      </c>
      <c r="B259" s="1118"/>
      <c r="C259" s="1118"/>
      <c r="D259" s="1118"/>
      <c r="E259" s="1118"/>
      <c r="F259" s="1118"/>
      <c r="G259" s="1118"/>
      <c r="H259" s="1118"/>
      <c r="I259" s="1118"/>
      <c r="J259" s="1118"/>
      <c r="K259" s="1118"/>
      <c r="L259" s="1118"/>
      <c r="M259" s="1118"/>
      <c r="N259" s="1118"/>
      <c r="O259" s="1118"/>
      <c r="P259" s="1118"/>
      <c r="Q259" s="1118"/>
      <c r="R259" s="1118"/>
      <c r="S259" s="1118"/>
      <c r="T259" s="1118"/>
      <c r="U259" s="1118"/>
      <c r="V259" s="1118"/>
      <c r="W259" s="1118"/>
      <c r="X259" s="1118"/>
      <c r="Y259" s="1118"/>
      <c r="Z259" s="1118"/>
      <c r="AA259" s="1118"/>
      <c r="AB259" s="1118"/>
      <c r="AC259" s="1118"/>
      <c r="AD259" s="1118"/>
      <c r="AE259" s="1118"/>
      <c r="AF259" s="1118"/>
      <c r="AG259" s="1118"/>
      <c r="AH259" s="1118"/>
    </row>
    <row r="260" spans="1:34" ht="18">
      <c r="A260" s="1118" t="s">
        <v>1667</v>
      </c>
      <c r="B260" s="1118"/>
      <c r="C260" s="1118"/>
      <c r="D260" s="1118"/>
      <c r="E260" s="1118"/>
      <c r="F260" s="1118"/>
      <c r="G260" s="1118"/>
      <c r="H260" s="1118"/>
      <c r="I260" s="1118"/>
      <c r="J260" s="1118"/>
      <c r="K260" s="1118"/>
      <c r="L260" s="1118"/>
      <c r="M260" s="1118"/>
      <c r="N260" s="1118"/>
      <c r="O260" s="1118"/>
      <c r="P260" s="1118"/>
      <c r="Q260" s="1118"/>
      <c r="R260" s="1118"/>
      <c r="S260" s="1118"/>
      <c r="T260" s="1118"/>
      <c r="U260" s="1118"/>
      <c r="V260" s="1118"/>
      <c r="W260" s="1118"/>
      <c r="X260" s="1118"/>
      <c r="Y260" s="1118"/>
      <c r="Z260" s="1118"/>
      <c r="AA260" s="1118"/>
      <c r="AB260" s="1118"/>
      <c r="AC260" s="1118"/>
      <c r="AD260" s="1118"/>
      <c r="AE260" s="1118"/>
      <c r="AF260" s="1118"/>
      <c r="AG260" s="1118"/>
      <c r="AH260" s="1118"/>
    </row>
    <row r="261" spans="1:34" ht="15.75">
      <c r="A261" s="915" t="s">
        <v>1608</v>
      </c>
      <c r="B261" s="1000"/>
      <c r="C261" s="1000"/>
      <c r="D261" s="1000"/>
      <c r="E261" s="1000"/>
      <c r="F261" s="1000"/>
      <c r="G261" s="1000"/>
      <c r="H261" s="1000"/>
      <c r="I261" s="1000"/>
      <c r="J261" s="1000"/>
      <c r="K261" s="1000"/>
      <c r="L261" s="1000"/>
      <c r="M261" s="1000"/>
      <c r="N261" s="1000"/>
      <c r="O261" s="1000"/>
      <c r="P261" s="1000"/>
      <c r="Q261" s="1000"/>
      <c r="R261" s="1000"/>
      <c r="S261" s="1000"/>
      <c r="T261" s="1000"/>
      <c r="U261" s="1000"/>
      <c r="V261" s="1000"/>
      <c r="W261" s="1000"/>
      <c r="X261" s="1000"/>
      <c r="Y261" s="1000"/>
      <c r="Z261" s="1000"/>
      <c r="AA261" s="1000"/>
      <c r="AB261" s="1000"/>
      <c r="AC261" s="1000"/>
      <c r="AD261" s="1000"/>
      <c r="AE261" s="1000"/>
      <c r="AF261" s="1000"/>
      <c r="AG261" s="1000"/>
      <c r="AH261" s="1000"/>
    </row>
    <row r="262" spans="1:34" ht="15.75">
      <c r="A262" s="902" t="s">
        <v>1694</v>
      </c>
      <c r="J262" s="1000"/>
      <c r="K262" s="1000"/>
      <c r="L262" s="1000"/>
      <c r="M262" s="1000"/>
      <c r="N262" s="1000"/>
      <c r="O262" s="1000"/>
      <c r="P262" s="1000"/>
      <c r="Q262" s="1000"/>
      <c r="R262" s="1000"/>
      <c r="S262" s="1000"/>
      <c r="T262" s="1000"/>
      <c r="U262" s="1000"/>
      <c r="V262" s="1000"/>
      <c r="W262" s="1000"/>
      <c r="X262" s="1000"/>
      <c r="Y262" s="1000"/>
      <c r="Z262" s="1000"/>
      <c r="AA262" s="1000"/>
      <c r="AB262" s="1000"/>
      <c r="AC262" s="1000"/>
      <c r="AD262" s="1000"/>
      <c r="AE262" s="1000"/>
      <c r="AF262" s="1000"/>
      <c r="AG262" s="1000"/>
      <c r="AH262" s="1000"/>
    </row>
    <row r="263" spans="1:34">
      <c r="A263" s="1130" t="s">
        <v>129</v>
      </c>
      <c r="B263" s="1133" t="s">
        <v>1610</v>
      </c>
      <c r="C263" s="955" t="s">
        <v>1618</v>
      </c>
      <c r="D263" s="1121" t="s">
        <v>1619</v>
      </c>
      <c r="E263" s="1122"/>
      <c r="F263" s="1122"/>
      <c r="G263" s="1122"/>
      <c r="H263" s="1122"/>
      <c r="I263" s="1122"/>
      <c r="J263" s="1122"/>
      <c r="K263" s="1122"/>
      <c r="L263" s="1122"/>
      <c r="M263" s="1122"/>
      <c r="N263" s="1122"/>
      <c r="O263" s="1122"/>
      <c r="P263" s="1122"/>
      <c r="Q263" s="1122"/>
      <c r="R263" s="1122"/>
      <c r="S263" s="1122"/>
      <c r="T263" s="1122"/>
      <c r="U263" s="1122"/>
      <c r="V263" s="1122"/>
      <c r="W263" s="1122"/>
      <c r="X263" s="1122"/>
      <c r="Y263" s="1122"/>
      <c r="Z263" s="1122"/>
      <c r="AA263" s="1122"/>
      <c r="AB263" s="1122"/>
      <c r="AC263" s="1122"/>
      <c r="AD263" s="1122"/>
      <c r="AE263" s="1122"/>
      <c r="AF263" s="1122"/>
      <c r="AG263" s="1122"/>
      <c r="AH263" s="1123"/>
    </row>
    <row r="264" spans="1:34">
      <c r="A264" s="1131"/>
      <c r="B264" s="1134"/>
      <c r="C264" s="1141">
        <v>42736</v>
      </c>
      <c r="D264" s="894" t="s">
        <v>1611</v>
      </c>
      <c r="E264" s="894" t="s">
        <v>1612</v>
      </c>
      <c r="F264" s="894" t="s">
        <v>1613</v>
      </c>
      <c r="G264" s="894" t="s">
        <v>1614</v>
      </c>
      <c r="H264" s="894" t="s">
        <v>1615</v>
      </c>
      <c r="I264" s="954" t="s">
        <v>1616</v>
      </c>
      <c r="J264" s="954" t="s">
        <v>1617</v>
      </c>
      <c r="K264" s="894" t="s">
        <v>1611</v>
      </c>
      <c r="L264" s="894" t="s">
        <v>1612</v>
      </c>
      <c r="M264" s="894" t="s">
        <v>1613</v>
      </c>
      <c r="N264" s="894" t="s">
        <v>1614</v>
      </c>
      <c r="O264" s="894" t="s">
        <v>1615</v>
      </c>
      <c r="P264" s="954" t="s">
        <v>1616</v>
      </c>
      <c r="Q264" s="954" t="s">
        <v>1617</v>
      </c>
      <c r="R264" s="894" t="s">
        <v>1611</v>
      </c>
      <c r="S264" s="894" t="s">
        <v>1612</v>
      </c>
      <c r="T264" s="894" t="s">
        <v>1613</v>
      </c>
      <c r="U264" s="894" t="s">
        <v>1614</v>
      </c>
      <c r="V264" s="894" t="s">
        <v>1615</v>
      </c>
      <c r="W264" s="954" t="s">
        <v>1616</v>
      </c>
      <c r="X264" s="954" t="s">
        <v>1617</v>
      </c>
      <c r="Y264" s="894" t="s">
        <v>1611</v>
      </c>
      <c r="Z264" s="894" t="s">
        <v>1612</v>
      </c>
      <c r="AA264" s="894" t="s">
        <v>1613</v>
      </c>
      <c r="AB264" s="894" t="s">
        <v>1614</v>
      </c>
      <c r="AC264" s="894" t="s">
        <v>1615</v>
      </c>
      <c r="AD264" s="954" t="s">
        <v>1616</v>
      </c>
      <c r="AE264" s="954" t="s">
        <v>1617</v>
      </c>
      <c r="AF264" s="894" t="s">
        <v>1611</v>
      </c>
      <c r="AG264" s="894" t="s">
        <v>1612</v>
      </c>
      <c r="AH264" s="894" t="s">
        <v>1613</v>
      </c>
    </row>
    <row r="265" spans="1:34">
      <c r="A265" s="1132"/>
      <c r="B265" s="1135"/>
      <c r="C265" s="1142"/>
      <c r="D265" s="895">
        <v>1</v>
      </c>
      <c r="E265" s="894">
        <v>2</v>
      </c>
      <c r="F265" s="894">
        <v>3</v>
      </c>
      <c r="G265" s="894">
        <v>4</v>
      </c>
      <c r="H265" s="894">
        <v>5</v>
      </c>
      <c r="I265" s="954">
        <v>6</v>
      </c>
      <c r="J265" s="954">
        <v>7</v>
      </c>
      <c r="K265" s="894">
        <v>8</v>
      </c>
      <c r="L265" s="894">
        <v>9</v>
      </c>
      <c r="M265" s="894">
        <v>10</v>
      </c>
      <c r="N265" s="894">
        <v>11</v>
      </c>
      <c r="O265" s="894">
        <v>12</v>
      </c>
      <c r="P265" s="954">
        <v>13</v>
      </c>
      <c r="Q265" s="954">
        <v>14</v>
      </c>
      <c r="R265" s="894">
        <v>15</v>
      </c>
      <c r="S265" s="894">
        <v>16</v>
      </c>
      <c r="T265" s="894">
        <v>17</v>
      </c>
      <c r="U265" s="894">
        <v>18</v>
      </c>
      <c r="V265" s="894">
        <v>19</v>
      </c>
      <c r="W265" s="954">
        <v>20</v>
      </c>
      <c r="X265" s="954">
        <v>21</v>
      </c>
      <c r="Y265" s="894">
        <v>22</v>
      </c>
      <c r="Z265" s="894">
        <v>23</v>
      </c>
      <c r="AA265" s="894">
        <v>24</v>
      </c>
      <c r="AB265" s="894">
        <v>25</v>
      </c>
      <c r="AC265" s="894">
        <v>26</v>
      </c>
      <c r="AD265" s="954">
        <v>27</v>
      </c>
      <c r="AE265" s="954">
        <v>28</v>
      </c>
      <c r="AF265" s="894">
        <v>29</v>
      </c>
      <c r="AG265" s="894">
        <v>30</v>
      </c>
      <c r="AH265" s="894">
        <v>31</v>
      </c>
    </row>
    <row r="266" spans="1:34">
      <c r="A266" s="1114">
        <v>23</v>
      </c>
      <c r="B266" s="908" t="s">
        <v>1609</v>
      </c>
      <c r="C266" s="1127">
        <v>42736</v>
      </c>
      <c r="D266" s="911" t="s">
        <v>1621</v>
      </c>
      <c r="E266" s="913"/>
      <c r="F266" s="900"/>
      <c r="G266" s="900"/>
      <c r="H266" s="900"/>
      <c r="I266" s="900"/>
      <c r="J266" s="900"/>
      <c r="K266" s="900"/>
      <c r="L266" s="900"/>
      <c r="M266" s="900"/>
      <c r="N266" s="900"/>
      <c r="O266" s="900"/>
      <c r="P266" s="900"/>
      <c r="Q266" s="900"/>
      <c r="R266" s="900"/>
      <c r="S266" s="900"/>
      <c r="T266" s="900"/>
      <c r="U266" s="900"/>
      <c r="V266" s="900"/>
      <c r="W266" s="900"/>
      <c r="X266" s="900"/>
      <c r="Y266" s="900"/>
      <c r="Z266" s="900"/>
      <c r="AA266" s="900"/>
      <c r="AB266" s="900"/>
      <c r="AC266" s="900"/>
      <c r="AD266" s="900"/>
      <c r="AE266" s="900"/>
      <c r="AF266" s="900"/>
      <c r="AG266" s="900"/>
      <c r="AH266" s="900"/>
    </row>
    <row r="267" spans="1:34">
      <c r="A267" s="1115"/>
      <c r="B267" s="908" t="s">
        <v>1622</v>
      </c>
      <c r="C267" s="1128"/>
      <c r="D267" s="912"/>
      <c r="E267" s="911" t="s">
        <v>1621</v>
      </c>
      <c r="F267" s="913"/>
      <c r="G267" s="913"/>
      <c r="H267" s="913"/>
      <c r="I267" s="900"/>
      <c r="J267" s="900"/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900"/>
      <c r="AF267" s="900"/>
      <c r="AG267" s="900"/>
      <c r="AH267" s="900"/>
    </row>
    <row r="268" spans="1:34">
      <c r="A268" s="1115"/>
      <c r="B268" s="908" t="s">
        <v>1623</v>
      </c>
      <c r="C268" s="1128"/>
      <c r="D268" s="912"/>
      <c r="E268" s="913"/>
      <c r="F268" s="911" t="s">
        <v>1621</v>
      </c>
      <c r="G268" s="913"/>
      <c r="H268" s="913"/>
      <c r="I268" s="900"/>
      <c r="J268" s="913"/>
      <c r="K268" s="900"/>
      <c r="L268" s="900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900"/>
      <c r="AF268" s="900"/>
      <c r="AG268" s="900"/>
      <c r="AH268" s="900"/>
    </row>
    <row r="269" spans="1:34">
      <c r="A269" s="1115"/>
      <c r="B269" s="908" t="s">
        <v>1624</v>
      </c>
      <c r="C269" s="1128"/>
      <c r="D269" s="907"/>
      <c r="E269" s="913"/>
      <c r="F269" s="913"/>
      <c r="G269" s="913"/>
      <c r="H269" s="913"/>
      <c r="I269" s="900"/>
      <c r="J269" s="913"/>
      <c r="K269" s="911" t="s">
        <v>1621</v>
      </c>
      <c r="L269" s="913"/>
      <c r="M269" s="913"/>
      <c r="N269" s="900"/>
      <c r="O269" s="900"/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</row>
    <row r="270" spans="1:34">
      <c r="A270" s="1115"/>
      <c r="B270" s="908" t="s">
        <v>1625</v>
      </c>
      <c r="C270" s="1128"/>
      <c r="D270" s="907"/>
      <c r="E270" s="900"/>
      <c r="F270" s="912"/>
      <c r="G270" s="913"/>
      <c r="H270" s="913"/>
      <c r="I270" s="913"/>
      <c r="J270" s="913"/>
      <c r="K270" s="913"/>
      <c r="L270" s="911" t="s">
        <v>1621</v>
      </c>
      <c r="M270" s="913"/>
      <c r="N270" s="900"/>
      <c r="O270" s="900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15"/>
      <c r="B271" s="908" t="s">
        <v>1626</v>
      </c>
      <c r="C271" s="1128"/>
      <c r="D271" s="907"/>
      <c r="E271" s="900"/>
      <c r="F271" s="900"/>
      <c r="G271" s="913"/>
      <c r="H271" s="900"/>
      <c r="I271" s="912"/>
      <c r="J271" s="912"/>
      <c r="K271" s="913"/>
      <c r="L271" s="912"/>
      <c r="M271" s="911" t="s">
        <v>1621</v>
      </c>
      <c r="N271" s="913"/>
      <c r="O271" s="900"/>
      <c r="P271" s="900"/>
      <c r="Q271" s="900"/>
      <c r="R271" s="900"/>
      <c r="S271" s="900"/>
      <c r="T271" s="900"/>
      <c r="U271" s="900"/>
      <c r="V271" s="900"/>
      <c r="W271" s="900"/>
      <c r="X271" s="900"/>
      <c r="Y271" s="900"/>
      <c r="Z271" s="900"/>
      <c r="AA271" s="900"/>
      <c r="AB271" s="900"/>
      <c r="AC271" s="900"/>
      <c r="AD271" s="900"/>
      <c r="AE271" s="900"/>
      <c r="AF271" s="900"/>
      <c r="AG271" s="900"/>
      <c r="AH271" s="900"/>
    </row>
    <row r="272" spans="1:34">
      <c r="A272" s="1115"/>
      <c r="B272" s="908" t="s">
        <v>1627</v>
      </c>
      <c r="C272" s="1128"/>
      <c r="D272" s="899"/>
      <c r="E272" s="912"/>
      <c r="F272" s="912"/>
      <c r="G272" s="912"/>
      <c r="H272" s="912"/>
      <c r="I272" s="912"/>
      <c r="J272" s="912"/>
      <c r="K272" s="913"/>
      <c r="L272" s="912"/>
      <c r="M272" s="913"/>
      <c r="N272" s="911" t="s">
        <v>1621</v>
      </c>
      <c r="O272" s="913"/>
      <c r="P272" s="900"/>
      <c r="Q272" s="913"/>
      <c r="R272" s="900"/>
      <c r="S272" s="912"/>
      <c r="T272" s="912"/>
      <c r="U272" s="912"/>
      <c r="V272" s="912"/>
      <c r="W272" s="912"/>
      <c r="X272" s="912"/>
      <c r="Y272" s="912"/>
      <c r="Z272" s="912"/>
      <c r="AA272" s="912"/>
      <c r="AB272" s="912"/>
      <c r="AC272" s="912"/>
      <c r="AD272" s="912"/>
      <c r="AE272" s="912"/>
      <c r="AF272" s="912"/>
      <c r="AG272" s="912"/>
      <c r="AH272" s="912"/>
    </row>
    <row r="273" spans="1:34">
      <c r="A273" s="1115"/>
      <c r="B273" s="908" t="s">
        <v>1628</v>
      </c>
      <c r="C273" s="1128"/>
      <c r="D273" s="900"/>
      <c r="E273" s="900"/>
      <c r="F273" s="900"/>
      <c r="G273" s="900"/>
      <c r="H273" s="900"/>
      <c r="I273" s="900"/>
      <c r="J273" s="913"/>
      <c r="K273" s="913"/>
      <c r="L273" s="912"/>
      <c r="M273" s="913"/>
      <c r="N273" s="913"/>
      <c r="O273" s="913"/>
      <c r="P273" s="913"/>
      <c r="Q273" s="913"/>
      <c r="R273" s="911" t="s">
        <v>1621</v>
      </c>
      <c r="S273" s="913"/>
      <c r="T273" s="913"/>
      <c r="U273" s="900"/>
      <c r="V273" s="900"/>
      <c r="W273" s="900"/>
      <c r="X273" s="900"/>
      <c r="Y273" s="900"/>
      <c r="Z273" s="900"/>
      <c r="AA273" s="900"/>
      <c r="AB273" s="900"/>
      <c r="AC273" s="900"/>
      <c r="AD273" s="900"/>
      <c r="AE273" s="900"/>
      <c r="AF273" s="900"/>
      <c r="AG273" s="900"/>
      <c r="AH273" s="900"/>
    </row>
    <row r="274" spans="1:34">
      <c r="A274" s="1115"/>
      <c r="B274" s="908" t="s">
        <v>1629</v>
      </c>
      <c r="C274" s="1128"/>
      <c r="D274" s="899"/>
      <c r="E274" s="912"/>
      <c r="F274" s="912"/>
      <c r="G274" s="912"/>
      <c r="H274" s="912"/>
      <c r="I274" s="912"/>
      <c r="J274" s="912"/>
      <c r="K274" s="913"/>
      <c r="L274" s="913"/>
      <c r="M274" s="913"/>
      <c r="N274" s="913"/>
      <c r="O274" s="913"/>
      <c r="P274" s="913"/>
      <c r="Q274" s="913"/>
      <c r="R274" s="913"/>
      <c r="S274" s="911" t="s">
        <v>1621</v>
      </c>
      <c r="T274" s="913"/>
      <c r="U274" s="900"/>
      <c r="V274" s="900"/>
      <c r="W274" s="912"/>
      <c r="X274" s="912"/>
      <c r="Y274" s="912"/>
      <c r="Z274" s="912"/>
      <c r="AA274" s="912"/>
      <c r="AB274" s="912"/>
      <c r="AC274" s="912"/>
      <c r="AD274" s="912"/>
      <c r="AE274" s="912"/>
      <c r="AF274" s="912"/>
      <c r="AG274" s="912"/>
      <c r="AH274" s="912"/>
    </row>
    <row r="275" spans="1:34">
      <c r="A275" s="1115"/>
      <c r="B275" s="908" t="s">
        <v>1630</v>
      </c>
      <c r="C275" s="1128"/>
      <c r="D275" s="899"/>
      <c r="E275" s="912"/>
      <c r="F275" s="912"/>
      <c r="G275" s="912"/>
      <c r="H275" s="912"/>
      <c r="I275" s="912"/>
      <c r="J275" s="912"/>
      <c r="K275" s="913"/>
      <c r="L275" s="913"/>
      <c r="M275" s="912"/>
      <c r="N275" s="913"/>
      <c r="O275" s="913"/>
      <c r="P275" s="913"/>
      <c r="Q275" s="913"/>
      <c r="R275" s="913"/>
      <c r="S275" s="912"/>
      <c r="T275" s="911" t="s">
        <v>1621</v>
      </c>
      <c r="U275" s="913"/>
      <c r="V275" s="912"/>
      <c r="W275" s="912"/>
      <c r="X275" s="912"/>
      <c r="Y275" s="912"/>
      <c r="Z275" s="912"/>
      <c r="AA275" s="912"/>
      <c r="AB275" s="912"/>
      <c r="AC275" s="912"/>
      <c r="AD275" s="912"/>
      <c r="AE275" s="912"/>
      <c r="AF275" s="912"/>
      <c r="AG275" s="912"/>
      <c r="AH275" s="912"/>
    </row>
    <row r="276" spans="1:34">
      <c r="A276" s="1115"/>
      <c r="B276" s="908" t="s">
        <v>1631</v>
      </c>
      <c r="C276" s="1128"/>
      <c r="D276" s="899"/>
      <c r="E276" s="912"/>
      <c r="F276" s="912"/>
      <c r="G276" s="912"/>
      <c r="H276" s="912"/>
      <c r="I276" s="912"/>
      <c r="J276" s="912"/>
      <c r="K276" s="912"/>
      <c r="L276" s="912"/>
      <c r="M276" s="900"/>
      <c r="N276" s="913"/>
      <c r="O276" s="900"/>
      <c r="P276" s="913"/>
      <c r="Q276" s="913"/>
      <c r="R276" s="913"/>
      <c r="S276" s="912"/>
      <c r="T276" s="913"/>
      <c r="U276" s="911" t="s">
        <v>1621</v>
      </c>
      <c r="V276" s="912"/>
      <c r="W276" s="912"/>
      <c r="X276" s="912"/>
      <c r="Y276" s="912"/>
      <c r="Z276" s="912"/>
      <c r="AA276" s="912"/>
      <c r="AB276" s="912"/>
      <c r="AC276" s="912"/>
      <c r="AD276" s="912"/>
      <c r="AE276" s="912"/>
      <c r="AF276" s="912"/>
      <c r="AG276" s="912"/>
      <c r="AH276" s="912"/>
    </row>
    <row r="277" spans="1:34">
      <c r="A277" s="1115"/>
      <c r="B277" s="908" t="s">
        <v>1632</v>
      </c>
      <c r="C277" s="1128"/>
      <c r="D277" s="900"/>
      <c r="E277" s="900"/>
      <c r="F277" s="900"/>
      <c r="G277" s="900"/>
      <c r="H277" s="900"/>
      <c r="I277" s="900"/>
      <c r="J277" s="900"/>
      <c r="K277" s="900"/>
      <c r="L277" s="900"/>
      <c r="M277" s="912"/>
      <c r="N277" s="912"/>
      <c r="O277" s="912"/>
      <c r="P277" s="912"/>
      <c r="Q277" s="912"/>
      <c r="R277" s="913"/>
      <c r="S277" s="913"/>
      <c r="T277" s="913"/>
      <c r="U277" s="913"/>
      <c r="V277" s="900"/>
      <c r="W277" s="900"/>
      <c r="X277" s="900"/>
      <c r="Y277" s="911" t="s">
        <v>1621</v>
      </c>
      <c r="Z277" s="913"/>
      <c r="AA277" s="913"/>
      <c r="AB277" s="900"/>
      <c r="AC277" s="900"/>
      <c r="AD277" s="900"/>
      <c r="AE277" s="900"/>
      <c r="AF277" s="900"/>
      <c r="AG277" s="900"/>
      <c r="AH277" s="900"/>
    </row>
    <row r="278" spans="1:34">
      <c r="A278" s="1115"/>
      <c r="B278" s="908" t="s">
        <v>1633</v>
      </c>
      <c r="C278" s="1128"/>
      <c r="D278" s="900"/>
      <c r="E278" s="900"/>
      <c r="F278" s="900"/>
      <c r="G278" s="900"/>
      <c r="H278" s="900"/>
      <c r="I278" s="900"/>
      <c r="J278" s="900"/>
      <c r="K278" s="900"/>
      <c r="L278" s="900"/>
      <c r="M278" s="912"/>
      <c r="N278" s="912"/>
      <c r="O278" s="912"/>
      <c r="P278" s="912"/>
      <c r="Q278" s="912"/>
      <c r="R278" s="913"/>
      <c r="S278" s="913"/>
      <c r="T278" s="913"/>
      <c r="U278" s="913"/>
      <c r="V278" s="900"/>
      <c r="W278" s="900"/>
      <c r="X278" s="900"/>
      <c r="Y278" s="913"/>
      <c r="Z278" s="911" t="s">
        <v>1621</v>
      </c>
      <c r="AA278" s="913"/>
      <c r="AB278" s="900"/>
      <c r="AC278" s="900"/>
      <c r="AD278" s="900"/>
      <c r="AE278" s="900"/>
      <c r="AF278" s="900"/>
      <c r="AG278" s="900"/>
      <c r="AH278" s="900"/>
    </row>
    <row r="279" spans="1:34">
      <c r="A279" s="1115"/>
      <c r="B279" s="908" t="s">
        <v>1644</v>
      </c>
      <c r="C279" s="1128"/>
      <c r="D279" s="900"/>
      <c r="E279" s="900"/>
      <c r="F279" s="900"/>
      <c r="G279" s="900"/>
      <c r="H279" s="900"/>
      <c r="I279" s="900"/>
      <c r="J279" s="900"/>
      <c r="K279" s="900"/>
      <c r="L279" s="900"/>
      <c r="M279" s="912"/>
      <c r="N279" s="912"/>
      <c r="O279" s="912"/>
      <c r="P279" s="912"/>
      <c r="Q279" s="912"/>
      <c r="R279" s="913"/>
      <c r="S279" s="913"/>
      <c r="T279" s="913"/>
      <c r="U279" s="913"/>
      <c r="V279" s="900"/>
      <c r="W279" s="900"/>
      <c r="X279" s="900"/>
      <c r="Y279" s="913"/>
      <c r="Z279" s="912"/>
      <c r="AA279" s="911" t="s">
        <v>1621</v>
      </c>
      <c r="AB279" s="913"/>
      <c r="AC279" s="900"/>
      <c r="AD279" s="900"/>
      <c r="AE279" s="900"/>
      <c r="AF279" s="900"/>
      <c r="AG279" s="900"/>
      <c r="AH279" s="900"/>
    </row>
    <row r="280" spans="1:34">
      <c r="A280" s="1115"/>
      <c r="B280" s="908" t="s">
        <v>1645</v>
      </c>
      <c r="C280" s="1128"/>
      <c r="D280" s="900"/>
      <c r="E280" s="900"/>
      <c r="F280" s="900"/>
      <c r="G280" s="900"/>
      <c r="H280" s="900"/>
      <c r="I280" s="900"/>
      <c r="J280" s="900"/>
      <c r="K280" s="900"/>
      <c r="L280" s="900"/>
      <c r="M280" s="912"/>
      <c r="N280" s="912"/>
      <c r="O280" s="912"/>
      <c r="P280" s="912"/>
      <c r="Q280" s="912"/>
      <c r="R280" s="913"/>
      <c r="S280" s="913"/>
      <c r="T280" s="913"/>
      <c r="U280" s="913"/>
      <c r="V280" s="900"/>
      <c r="W280" s="900"/>
      <c r="X280" s="900"/>
      <c r="Y280" s="913"/>
      <c r="Z280" s="912"/>
      <c r="AA280" s="913"/>
      <c r="AB280" s="911" t="s">
        <v>1621</v>
      </c>
      <c r="AC280" s="900"/>
      <c r="AD280" s="900"/>
      <c r="AE280" s="900"/>
      <c r="AF280" s="900"/>
      <c r="AG280" s="900"/>
      <c r="AH280" s="900"/>
    </row>
    <row r="281" spans="1:34">
      <c r="A281" s="1115"/>
      <c r="B281" s="908" t="s">
        <v>1646</v>
      </c>
      <c r="C281" s="1128"/>
      <c r="D281" s="899"/>
      <c r="E281" s="912"/>
      <c r="F281" s="912"/>
      <c r="G281" s="912"/>
      <c r="H281" s="912"/>
      <c r="I281" s="912"/>
      <c r="J281" s="912"/>
      <c r="K281" s="912"/>
      <c r="L281" s="912"/>
      <c r="M281" s="912"/>
      <c r="N281" s="912"/>
      <c r="O281" s="912"/>
      <c r="P281" s="912"/>
      <c r="Q281" s="913"/>
      <c r="R281" s="900"/>
      <c r="S281" s="913"/>
      <c r="T281" s="913"/>
      <c r="U281" s="913"/>
      <c r="V281" s="913"/>
      <c r="W281" s="913"/>
      <c r="X281" s="912"/>
      <c r="Y281" s="912"/>
      <c r="Z281" s="912"/>
      <c r="AA281" s="912"/>
      <c r="AB281" s="912"/>
      <c r="AC281" s="912"/>
      <c r="AD281" s="912"/>
      <c r="AE281" s="912"/>
      <c r="AF281" s="911" t="s">
        <v>1621</v>
      </c>
      <c r="AG281" s="912"/>
      <c r="AH281" s="912"/>
    </row>
    <row r="282" spans="1:34">
      <c r="A282" s="1115"/>
      <c r="B282" s="994" t="s">
        <v>1647</v>
      </c>
      <c r="C282" s="1128"/>
      <c r="D282" s="899"/>
      <c r="E282" s="912"/>
      <c r="F282" s="912"/>
      <c r="G282" s="912"/>
      <c r="H282" s="912"/>
      <c r="I282" s="912"/>
      <c r="J282" s="912"/>
      <c r="K282" s="912"/>
      <c r="L282" s="912"/>
      <c r="M282" s="912"/>
      <c r="N282" s="912"/>
      <c r="O282" s="912"/>
      <c r="P282" s="912"/>
      <c r="Q282" s="913"/>
      <c r="R282" s="900"/>
      <c r="S282" s="913"/>
      <c r="T282" s="913"/>
      <c r="U282" s="913"/>
      <c r="V282" s="913"/>
      <c r="W282" s="913"/>
      <c r="X282" s="912"/>
      <c r="Y282" s="912"/>
      <c r="Z282" s="912"/>
      <c r="AA282" s="912"/>
      <c r="AB282" s="912"/>
      <c r="AC282" s="912"/>
      <c r="AD282" s="912"/>
      <c r="AE282" s="912"/>
      <c r="AF282" s="900"/>
      <c r="AG282" s="911" t="s">
        <v>1621</v>
      </c>
      <c r="AH282" s="912"/>
    </row>
    <row r="283" spans="1:34">
      <c r="A283" s="1116"/>
      <c r="B283" s="994" t="s">
        <v>1668</v>
      </c>
      <c r="C283" s="1129"/>
      <c r="D283" s="899"/>
      <c r="E283" s="912"/>
      <c r="F283" s="912"/>
      <c r="G283" s="912"/>
      <c r="H283" s="912"/>
      <c r="I283" s="912"/>
      <c r="J283" s="912"/>
      <c r="K283" s="912"/>
      <c r="L283" s="912"/>
      <c r="M283" s="912"/>
      <c r="N283" s="912"/>
      <c r="O283" s="912"/>
      <c r="P283" s="912"/>
      <c r="Q283" s="913"/>
      <c r="R283" s="900"/>
      <c r="S283" s="913"/>
      <c r="T283" s="913"/>
      <c r="U283" s="913"/>
      <c r="V283" s="913"/>
      <c r="W283" s="913"/>
      <c r="X283" s="912"/>
      <c r="Y283" s="912"/>
      <c r="Z283" s="912"/>
      <c r="AA283" s="912"/>
      <c r="AB283" s="912"/>
      <c r="AC283" s="912"/>
      <c r="AD283" s="912"/>
      <c r="AE283" s="912"/>
      <c r="AF283" s="900"/>
      <c r="AG283" s="912"/>
      <c r="AH283" s="911" t="s">
        <v>1621</v>
      </c>
    </row>
    <row r="284" spans="1:34">
      <c r="A284" s="1114"/>
      <c r="B284" s="1140"/>
      <c r="C284" s="1127">
        <v>42767</v>
      </c>
      <c r="D284" s="894" t="s">
        <v>1614</v>
      </c>
      <c r="E284" s="894" t="s">
        <v>1615</v>
      </c>
      <c r="F284" s="954" t="s">
        <v>1616</v>
      </c>
      <c r="G284" s="954" t="s">
        <v>1617</v>
      </c>
      <c r="H284" s="894" t="s">
        <v>1611</v>
      </c>
      <c r="I284" s="894" t="s">
        <v>1612</v>
      </c>
      <c r="J284" s="894" t="s">
        <v>1613</v>
      </c>
      <c r="K284" s="894" t="s">
        <v>1614</v>
      </c>
      <c r="L284" s="894" t="s">
        <v>1615</v>
      </c>
      <c r="M284" s="954" t="s">
        <v>1616</v>
      </c>
      <c r="N284" s="954" t="s">
        <v>1617</v>
      </c>
      <c r="O284" s="894" t="s">
        <v>1611</v>
      </c>
      <c r="P284" s="894" t="s">
        <v>1612</v>
      </c>
      <c r="Q284" s="894" t="s">
        <v>1613</v>
      </c>
      <c r="R284" s="894" t="s">
        <v>1614</v>
      </c>
      <c r="S284" s="894" t="s">
        <v>1615</v>
      </c>
      <c r="T284" s="954" t="s">
        <v>1616</v>
      </c>
      <c r="U284" s="954" t="s">
        <v>1617</v>
      </c>
      <c r="V284" s="894" t="s">
        <v>1611</v>
      </c>
      <c r="W284" s="894" t="s">
        <v>1612</v>
      </c>
      <c r="X284" s="954" t="s">
        <v>1613</v>
      </c>
      <c r="Y284" s="894" t="s">
        <v>1614</v>
      </c>
      <c r="Z284" s="894" t="s">
        <v>1615</v>
      </c>
      <c r="AA284" s="954" t="s">
        <v>1616</v>
      </c>
      <c r="AB284" s="954" t="s">
        <v>1617</v>
      </c>
      <c r="AC284" s="894" t="s">
        <v>1611</v>
      </c>
      <c r="AD284" s="894" t="s">
        <v>1612</v>
      </c>
      <c r="AE284" s="894" t="s">
        <v>1613</v>
      </c>
      <c r="AF284" s="894"/>
      <c r="AG284" s="894"/>
      <c r="AH284" s="894"/>
    </row>
    <row r="285" spans="1:34">
      <c r="A285" s="1116"/>
      <c r="B285" s="1138"/>
      <c r="C285" s="1138"/>
      <c r="D285" s="895">
        <v>1</v>
      </c>
      <c r="E285" s="894">
        <v>2</v>
      </c>
      <c r="F285" s="954">
        <v>3</v>
      </c>
      <c r="G285" s="954">
        <v>4</v>
      </c>
      <c r="H285" s="894">
        <v>5</v>
      </c>
      <c r="I285" s="894">
        <v>6</v>
      </c>
      <c r="J285" s="894">
        <v>7</v>
      </c>
      <c r="K285" s="894">
        <v>8</v>
      </c>
      <c r="L285" s="894">
        <v>9</v>
      </c>
      <c r="M285" s="954">
        <v>10</v>
      </c>
      <c r="N285" s="954">
        <v>11</v>
      </c>
      <c r="O285" s="894">
        <v>12</v>
      </c>
      <c r="P285" s="894">
        <v>13</v>
      </c>
      <c r="Q285" s="894">
        <v>14</v>
      </c>
      <c r="R285" s="894">
        <v>15</v>
      </c>
      <c r="S285" s="894">
        <v>16</v>
      </c>
      <c r="T285" s="954">
        <v>17</v>
      </c>
      <c r="U285" s="954">
        <v>18</v>
      </c>
      <c r="V285" s="894">
        <v>19</v>
      </c>
      <c r="W285" s="894">
        <v>20</v>
      </c>
      <c r="X285" s="954">
        <v>21</v>
      </c>
      <c r="Y285" s="894">
        <v>22</v>
      </c>
      <c r="Z285" s="894">
        <v>23</v>
      </c>
      <c r="AA285" s="954">
        <v>24</v>
      </c>
      <c r="AB285" s="954">
        <v>25</v>
      </c>
      <c r="AC285" s="894">
        <v>26</v>
      </c>
      <c r="AD285" s="894">
        <v>27</v>
      </c>
      <c r="AE285" s="894">
        <v>28</v>
      </c>
      <c r="AF285" s="894"/>
      <c r="AG285" s="894"/>
      <c r="AH285" s="894"/>
    </row>
    <row r="286" spans="1:34">
      <c r="A286" s="1114">
        <v>24</v>
      </c>
      <c r="B286" s="908" t="s">
        <v>1609</v>
      </c>
      <c r="C286" s="1127">
        <v>42767</v>
      </c>
      <c r="D286" s="911" t="s">
        <v>1621</v>
      </c>
      <c r="E286" s="913"/>
      <c r="F286" s="913"/>
      <c r="G286" s="900"/>
      <c r="H286" s="913"/>
      <c r="I286" s="900"/>
      <c r="J286" s="900"/>
      <c r="K286" s="912"/>
      <c r="L286" s="912"/>
      <c r="M286" s="912"/>
      <c r="N286" s="912"/>
      <c r="O286" s="912"/>
      <c r="P286" s="912"/>
      <c r="Q286" s="912"/>
      <c r="R286" s="912"/>
      <c r="S286" s="912"/>
      <c r="T286" s="913"/>
      <c r="U286" s="912"/>
      <c r="V286" s="900"/>
      <c r="W286" s="912"/>
      <c r="X286" s="912"/>
      <c r="Y286" s="912"/>
      <c r="Z286" s="912"/>
      <c r="AA286" s="912"/>
      <c r="AB286" s="912"/>
      <c r="AC286" s="912"/>
      <c r="AD286" s="912"/>
      <c r="AE286" s="899"/>
      <c r="AF286" s="899"/>
      <c r="AG286" s="899"/>
      <c r="AH286" s="899"/>
    </row>
    <row r="287" spans="1:34">
      <c r="A287" s="1115"/>
      <c r="B287" s="908" t="s">
        <v>1622</v>
      </c>
      <c r="C287" s="1128"/>
      <c r="D287" s="913"/>
      <c r="E287" s="911" t="s">
        <v>1621</v>
      </c>
      <c r="F287" s="913"/>
      <c r="G287" s="913"/>
      <c r="H287" s="913"/>
      <c r="I287" s="900"/>
      <c r="J287" s="900"/>
      <c r="K287" s="900"/>
      <c r="L287" s="912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912"/>
      <c r="AA287" s="912"/>
      <c r="AB287" s="912"/>
      <c r="AC287" s="912"/>
      <c r="AD287" s="912"/>
      <c r="AE287" s="899"/>
      <c r="AF287" s="899"/>
      <c r="AG287" s="899"/>
      <c r="AH287" s="899"/>
    </row>
    <row r="288" spans="1:34">
      <c r="A288" s="1115"/>
      <c r="B288" s="908" t="s">
        <v>1623</v>
      </c>
      <c r="C288" s="1128"/>
      <c r="D288" s="912"/>
      <c r="E288" s="912"/>
      <c r="F288" s="913"/>
      <c r="G288" s="913"/>
      <c r="H288" s="911" t="s">
        <v>1621</v>
      </c>
      <c r="I288" s="913"/>
      <c r="J288" s="900"/>
      <c r="K288" s="900"/>
      <c r="L288" s="912"/>
      <c r="M288" s="912"/>
      <c r="N288" s="912"/>
      <c r="O288" s="912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899"/>
      <c r="AF288" s="899"/>
      <c r="AG288" s="899"/>
      <c r="AH288" s="899"/>
    </row>
    <row r="289" spans="1:34">
      <c r="A289" s="1115"/>
      <c r="B289" s="908" t="s">
        <v>1624</v>
      </c>
      <c r="C289" s="1128"/>
      <c r="D289" s="913"/>
      <c r="E289" s="913"/>
      <c r="F289" s="913"/>
      <c r="G289" s="913"/>
      <c r="H289" s="913"/>
      <c r="I289" s="911" t="s">
        <v>1621</v>
      </c>
      <c r="J289" s="913"/>
      <c r="K289" s="900"/>
      <c r="L289" s="913"/>
      <c r="M289" s="912"/>
      <c r="N289" s="912"/>
      <c r="O289" s="912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899"/>
      <c r="AF289" s="899"/>
      <c r="AG289" s="899"/>
      <c r="AH289" s="899"/>
    </row>
    <row r="290" spans="1:34">
      <c r="A290" s="1115"/>
      <c r="B290" s="908" t="s">
        <v>1625</v>
      </c>
      <c r="C290" s="1128"/>
      <c r="D290" s="913"/>
      <c r="E290" s="900"/>
      <c r="F290" s="913"/>
      <c r="G290" s="900"/>
      <c r="H290" s="912"/>
      <c r="I290" s="913"/>
      <c r="J290" s="911" t="s">
        <v>1621</v>
      </c>
      <c r="K290" s="900"/>
      <c r="L290" s="913"/>
      <c r="M290" s="912"/>
      <c r="N290" s="912"/>
      <c r="O290" s="912"/>
      <c r="P290" s="912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899"/>
      <c r="AF290" s="899"/>
      <c r="AG290" s="899"/>
      <c r="AH290" s="899"/>
    </row>
    <row r="291" spans="1:34">
      <c r="A291" s="1115"/>
      <c r="B291" s="908" t="s">
        <v>1626</v>
      </c>
      <c r="C291" s="1128"/>
      <c r="D291" s="912"/>
      <c r="E291" s="912"/>
      <c r="F291" s="912"/>
      <c r="G291" s="912"/>
      <c r="H291" s="912"/>
      <c r="I291" s="912"/>
      <c r="J291" s="913"/>
      <c r="K291" s="911" t="s">
        <v>1621</v>
      </c>
      <c r="L291" s="913"/>
      <c r="M291" s="913"/>
      <c r="N291" s="900"/>
      <c r="O291" s="913"/>
      <c r="P291" s="900"/>
      <c r="Q291" s="900"/>
      <c r="R291" s="900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899"/>
      <c r="AF291" s="899"/>
      <c r="AG291" s="899"/>
      <c r="AH291" s="899"/>
    </row>
    <row r="292" spans="1:34">
      <c r="A292" s="1115"/>
      <c r="B292" s="908" t="s">
        <v>1627</v>
      </c>
      <c r="C292" s="1128"/>
      <c r="D292" s="912"/>
      <c r="E292" s="912"/>
      <c r="F292" s="912"/>
      <c r="G292" s="912"/>
      <c r="H292" s="913"/>
      <c r="I292" s="900"/>
      <c r="J292" s="912"/>
      <c r="K292" s="913"/>
      <c r="L292" s="911" t="s">
        <v>1621</v>
      </c>
      <c r="M292" s="913"/>
      <c r="N292" s="900"/>
      <c r="O292" s="913"/>
      <c r="P292" s="900"/>
      <c r="Q292" s="900"/>
      <c r="R292" s="900"/>
      <c r="S292" s="912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899"/>
      <c r="AF292" s="899"/>
      <c r="AG292" s="899"/>
      <c r="AH292" s="899"/>
    </row>
    <row r="293" spans="1:34">
      <c r="A293" s="1115"/>
      <c r="B293" s="908" t="s">
        <v>1628</v>
      </c>
      <c r="C293" s="1128"/>
      <c r="D293" s="912"/>
      <c r="E293" s="912"/>
      <c r="F293" s="912"/>
      <c r="G293" s="912"/>
      <c r="H293" s="912"/>
      <c r="I293" s="912"/>
      <c r="J293" s="912"/>
      <c r="K293" s="913"/>
      <c r="L293" s="913"/>
      <c r="M293" s="913"/>
      <c r="N293" s="913"/>
      <c r="O293" s="911" t="s">
        <v>1621</v>
      </c>
      <c r="P293" s="913"/>
      <c r="Q293" s="900"/>
      <c r="R293" s="912"/>
      <c r="S293" s="912"/>
      <c r="T293" s="913"/>
      <c r="U293" s="912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899"/>
      <c r="AF293" s="899"/>
      <c r="AG293" s="899"/>
      <c r="AH293" s="899"/>
    </row>
    <row r="294" spans="1:34">
      <c r="A294" s="1115"/>
      <c r="B294" s="908" t="s">
        <v>1629</v>
      </c>
      <c r="C294" s="1128"/>
      <c r="D294" s="912"/>
      <c r="E294" s="912"/>
      <c r="F294" s="912"/>
      <c r="G294" s="912"/>
      <c r="H294" s="912"/>
      <c r="I294" s="912"/>
      <c r="J294" s="912"/>
      <c r="K294" s="913"/>
      <c r="L294" s="913"/>
      <c r="M294" s="913"/>
      <c r="N294" s="913"/>
      <c r="O294" s="913"/>
      <c r="P294" s="911" t="s">
        <v>1621</v>
      </c>
      <c r="Q294" s="913"/>
      <c r="R294" s="913"/>
      <c r="S294" s="912"/>
      <c r="T294" s="912"/>
      <c r="U294" s="912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899"/>
      <c r="AF294" s="899"/>
      <c r="AG294" s="899"/>
      <c r="AH294" s="899"/>
    </row>
    <row r="295" spans="1:34">
      <c r="A295" s="1115"/>
      <c r="B295" s="908" t="s">
        <v>1630</v>
      </c>
      <c r="C295" s="1128"/>
      <c r="D295" s="912"/>
      <c r="E295" s="912"/>
      <c r="F295" s="912"/>
      <c r="G295" s="912"/>
      <c r="H295" s="912"/>
      <c r="I295" s="912"/>
      <c r="J295" s="912"/>
      <c r="K295" s="913"/>
      <c r="L295" s="900"/>
      <c r="M295" s="913"/>
      <c r="N295" s="913"/>
      <c r="O295" s="912"/>
      <c r="P295" s="913"/>
      <c r="Q295" s="911" t="s">
        <v>1621</v>
      </c>
      <c r="R295" s="913"/>
      <c r="S295" s="912"/>
      <c r="T295" s="912"/>
      <c r="U295" s="912"/>
      <c r="V295" s="900"/>
      <c r="W295" s="912"/>
      <c r="X295" s="912"/>
      <c r="Y295" s="912"/>
      <c r="Z295" s="912"/>
      <c r="AA295" s="912"/>
      <c r="AB295" s="912"/>
      <c r="AC295" s="912"/>
      <c r="AD295" s="912"/>
      <c r="AE295" s="899"/>
      <c r="AF295" s="899"/>
      <c r="AG295" s="899"/>
      <c r="AH295" s="899"/>
    </row>
    <row r="296" spans="1:34">
      <c r="A296" s="1115"/>
      <c r="B296" s="908" t="s">
        <v>1631</v>
      </c>
      <c r="C296" s="1128"/>
      <c r="D296" s="912"/>
      <c r="E296" s="912"/>
      <c r="F296" s="912"/>
      <c r="G296" s="912"/>
      <c r="H296" s="912"/>
      <c r="I296" s="912"/>
      <c r="J296" s="912"/>
      <c r="K296" s="912"/>
      <c r="L296" s="912"/>
      <c r="M296" s="913"/>
      <c r="N296" s="900"/>
      <c r="O296" s="912"/>
      <c r="P296" s="913"/>
      <c r="Q296" s="913"/>
      <c r="R296" s="911" t="s">
        <v>1621</v>
      </c>
      <c r="S296" s="912"/>
      <c r="T296" s="913"/>
      <c r="U296" s="912"/>
      <c r="V296" s="900"/>
      <c r="W296" s="912"/>
      <c r="X296" s="912"/>
      <c r="Y296" s="912"/>
      <c r="Z296" s="912"/>
      <c r="AA296" s="912"/>
      <c r="AB296" s="912"/>
      <c r="AC296" s="912"/>
      <c r="AD296" s="912"/>
      <c r="AE296" s="899"/>
      <c r="AF296" s="899"/>
      <c r="AG296" s="899"/>
      <c r="AH296" s="899"/>
    </row>
    <row r="297" spans="1:34">
      <c r="A297" s="1115"/>
      <c r="B297" s="908" t="s">
        <v>1632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2"/>
      <c r="N297" s="912"/>
      <c r="O297" s="913"/>
      <c r="P297" s="900"/>
      <c r="Q297" s="912"/>
      <c r="R297" s="913"/>
      <c r="S297" s="911" t="s">
        <v>1621</v>
      </c>
      <c r="T297" s="913"/>
      <c r="U297" s="912"/>
      <c r="V297" s="900"/>
      <c r="W297" s="912"/>
      <c r="X297" s="912"/>
      <c r="Y297" s="912"/>
      <c r="Z297" s="912"/>
      <c r="AA297" s="912"/>
      <c r="AB297" s="912"/>
      <c r="AC297" s="912"/>
      <c r="AD297" s="912"/>
      <c r="AE297" s="899"/>
      <c r="AF297" s="899"/>
      <c r="AG297" s="899"/>
      <c r="AH297" s="899"/>
    </row>
    <row r="298" spans="1:34">
      <c r="A298" s="1115"/>
      <c r="B298" s="908" t="s">
        <v>1633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3"/>
      <c r="P298" s="900"/>
      <c r="Q298" s="912"/>
      <c r="R298" s="913"/>
      <c r="S298" s="913"/>
      <c r="T298" s="913"/>
      <c r="U298" s="912"/>
      <c r="V298" s="911" t="s">
        <v>1621</v>
      </c>
      <c r="W298" s="912"/>
      <c r="X298" s="912"/>
      <c r="Y298" s="912"/>
      <c r="Z298" s="912"/>
      <c r="AA298" s="912"/>
      <c r="AB298" s="912"/>
      <c r="AC298" s="912"/>
      <c r="AD298" s="912"/>
      <c r="AE298" s="899"/>
      <c r="AF298" s="899"/>
      <c r="AG298" s="899"/>
      <c r="AH298" s="899"/>
    </row>
    <row r="299" spans="1:34">
      <c r="A299" s="1115"/>
      <c r="B299" s="908" t="s">
        <v>1644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3"/>
      <c r="P299" s="900"/>
      <c r="Q299" s="912"/>
      <c r="R299" s="913"/>
      <c r="S299" s="913"/>
      <c r="T299" s="913"/>
      <c r="U299" s="912"/>
      <c r="V299" s="900"/>
      <c r="W299" s="911" t="s">
        <v>1621</v>
      </c>
      <c r="X299" s="912"/>
      <c r="Y299" s="912"/>
      <c r="Z299" s="912"/>
      <c r="AA299" s="912"/>
      <c r="AB299" s="912"/>
      <c r="AC299" s="912"/>
      <c r="AD299" s="912"/>
      <c r="AE299" s="899"/>
      <c r="AF299" s="899"/>
      <c r="AG299" s="899"/>
      <c r="AH299" s="899"/>
    </row>
    <row r="300" spans="1:34">
      <c r="A300" s="1115"/>
      <c r="B300" s="908" t="s">
        <v>1645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3"/>
      <c r="P300" s="900"/>
      <c r="Q300" s="912"/>
      <c r="R300" s="913"/>
      <c r="S300" s="913"/>
      <c r="T300" s="913"/>
      <c r="U300" s="912"/>
      <c r="V300" s="900"/>
      <c r="W300" s="912"/>
      <c r="X300" s="912"/>
      <c r="Y300" s="911" t="s">
        <v>1621</v>
      </c>
      <c r="Z300" s="899"/>
      <c r="AA300" s="912"/>
      <c r="AB300" s="912"/>
      <c r="AC300" s="912"/>
      <c r="AD300" s="912"/>
      <c r="AE300" s="899"/>
      <c r="AF300" s="899"/>
      <c r="AG300" s="899"/>
      <c r="AH300" s="899"/>
    </row>
    <row r="301" spans="1:34">
      <c r="A301" s="1115"/>
      <c r="B301" s="908" t="s">
        <v>1646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2"/>
      <c r="P301" s="912"/>
      <c r="Q301" s="912"/>
      <c r="R301" s="913"/>
      <c r="S301" s="913"/>
      <c r="T301" s="913"/>
      <c r="U301" s="913"/>
      <c r="V301" s="913"/>
      <c r="W301" s="912"/>
      <c r="X301" s="912"/>
      <c r="Y301" s="912"/>
      <c r="Z301" s="911" t="s">
        <v>1621</v>
      </c>
      <c r="AA301" s="912"/>
      <c r="AB301" s="912"/>
      <c r="AC301" s="912"/>
      <c r="AD301" s="912"/>
      <c r="AE301" s="899"/>
      <c r="AF301" s="899"/>
      <c r="AG301" s="899"/>
      <c r="AH301" s="899"/>
    </row>
    <row r="302" spans="1:34">
      <c r="A302" s="1115"/>
      <c r="B302" s="994" t="s">
        <v>1647</v>
      </c>
      <c r="C302" s="1128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2"/>
      <c r="P302" s="912"/>
      <c r="Q302" s="912"/>
      <c r="R302" s="913"/>
      <c r="S302" s="913"/>
      <c r="T302" s="913"/>
      <c r="U302" s="913"/>
      <c r="V302" s="913"/>
      <c r="W302" s="912"/>
      <c r="X302" s="912"/>
      <c r="Y302" s="912"/>
      <c r="Z302" s="912"/>
      <c r="AA302" s="911" t="s">
        <v>1621</v>
      </c>
      <c r="AB302" s="899"/>
      <c r="AC302" s="912"/>
      <c r="AD302" s="912"/>
      <c r="AE302" s="899"/>
      <c r="AF302" s="899"/>
      <c r="AG302" s="899"/>
      <c r="AH302" s="899"/>
    </row>
    <row r="303" spans="1:34">
      <c r="A303" s="1116"/>
      <c r="B303" s="908" t="s">
        <v>1668</v>
      </c>
      <c r="C303" s="1129"/>
      <c r="D303" s="912"/>
      <c r="E303" s="912"/>
      <c r="F303" s="912"/>
      <c r="G303" s="912"/>
      <c r="H303" s="912"/>
      <c r="I303" s="912"/>
      <c r="J303" s="912"/>
      <c r="K303" s="912"/>
      <c r="L303" s="912"/>
      <c r="M303" s="912"/>
      <c r="N303" s="912"/>
      <c r="O303" s="912"/>
      <c r="P303" s="912"/>
      <c r="Q303" s="912"/>
      <c r="R303" s="913"/>
      <c r="S303" s="913"/>
      <c r="T303" s="913"/>
      <c r="U303" s="913"/>
      <c r="V303" s="913"/>
      <c r="W303" s="912"/>
      <c r="X303" s="912"/>
      <c r="Y303" s="912"/>
      <c r="Z303" s="912"/>
      <c r="AA303" s="912"/>
      <c r="AB303" s="911" t="s">
        <v>1621</v>
      </c>
      <c r="AC303" s="912"/>
      <c r="AD303" s="912"/>
      <c r="AE303" s="899"/>
      <c r="AF303" s="899"/>
      <c r="AG303" s="899"/>
      <c r="AH303" s="899"/>
    </row>
    <row r="304" spans="1:34">
      <c r="A304" s="903"/>
      <c r="B304" s="904"/>
      <c r="C304" s="905"/>
      <c r="D304" s="661"/>
      <c r="E304" s="661"/>
      <c r="F304" s="906"/>
      <c r="G304" s="661"/>
      <c r="H304" s="661"/>
      <c r="I304" s="661"/>
      <c r="J304" s="661"/>
      <c r="K304" s="661"/>
      <c r="L304" s="661"/>
      <c r="M304" s="661"/>
      <c r="N304" s="661"/>
      <c r="O304" s="661"/>
      <c r="P304" s="661"/>
      <c r="Q304" s="661"/>
      <c r="R304" s="661"/>
      <c r="S304" s="661"/>
      <c r="T304" s="661"/>
      <c r="U304" s="661"/>
      <c r="V304" s="661"/>
      <c r="W304" s="661"/>
      <c r="X304" s="661"/>
      <c r="Y304" s="661"/>
      <c r="Z304" s="661"/>
      <c r="AA304" s="661"/>
      <c r="AB304" s="661"/>
      <c r="AC304" s="661"/>
      <c r="AD304" s="661"/>
      <c r="AE304" s="661"/>
      <c r="AF304" s="661"/>
      <c r="AG304" s="661"/>
      <c r="AH304" s="661"/>
    </row>
    <row r="305" spans="1:34">
      <c r="B305" s="247" t="s">
        <v>1663</v>
      </c>
      <c r="C305" s="896"/>
    </row>
    <row r="306" spans="1:34">
      <c r="B306" s="247"/>
      <c r="C306" s="896"/>
    </row>
    <row r="307" spans="1:34" ht="15.75">
      <c r="A307" s="1117" t="s">
        <v>3</v>
      </c>
      <c r="B307" s="1117"/>
      <c r="C307" s="1117"/>
      <c r="D307" s="1117"/>
      <c r="E307" s="1117"/>
      <c r="F307" s="1117"/>
      <c r="G307" s="1117"/>
      <c r="H307" s="1117"/>
      <c r="I307" s="1117"/>
      <c r="J307" s="1117"/>
      <c r="K307" s="1117"/>
      <c r="L307" s="1117"/>
      <c r="M307" s="1117"/>
      <c r="N307" s="1117"/>
      <c r="O307" s="1117"/>
      <c r="P307" s="1117"/>
      <c r="Q307" s="1117"/>
      <c r="R307" s="1117"/>
      <c r="S307" s="1117"/>
      <c r="T307" s="1117"/>
      <c r="U307" s="1117"/>
      <c r="V307" s="1117"/>
      <c r="W307" s="1117"/>
      <c r="X307" s="1117"/>
      <c r="Y307" s="1117"/>
      <c r="Z307" s="1117"/>
      <c r="AA307" s="1117"/>
      <c r="AB307" s="1117"/>
      <c r="AC307" s="1117"/>
      <c r="AD307" s="1117"/>
      <c r="AE307" s="1117"/>
      <c r="AF307" s="1117"/>
      <c r="AG307" s="1117"/>
      <c r="AH307" s="1117"/>
    </row>
    <row r="308" spans="1:34" ht="15.75">
      <c r="A308" s="1117" t="s">
        <v>1586</v>
      </c>
      <c r="B308" s="1117"/>
      <c r="C308" s="1117"/>
      <c r="D308" s="1117"/>
      <c r="E308" s="1117"/>
      <c r="F308" s="1117"/>
      <c r="G308" s="1117"/>
      <c r="H308" s="1117"/>
      <c r="I308" s="1117"/>
      <c r="J308" s="1117"/>
      <c r="K308" s="1117"/>
      <c r="L308" s="1117"/>
      <c r="M308" s="1117"/>
      <c r="N308" s="1117"/>
      <c r="O308" s="1117"/>
      <c r="P308" s="1117"/>
      <c r="Q308" s="1117"/>
      <c r="R308" s="1117"/>
      <c r="S308" s="1117"/>
      <c r="T308" s="1117"/>
      <c r="U308" s="1117"/>
      <c r="V308" s="1117"/>
      <c r="W308" s="1117"/>
      <c r="X308" s="1117"/>
      <c r="Y308" s="1117"/>
      <c r="Z308" s="1117"/>
      <c r="AA308" s="1117"/>
      <c r="AB308" s="1117"/>
      <c r="AC308" s="1117"/>
      <c r="AD308" s="1117"/>
      <c r="AE308" s="1117"/>
      <c r="AF308" s="1117"/>
      <c r="AG308" s="1117"/>
      <c r="AH308" s="1117"/>
    </row>
    <row r="309" spans="1:34" ht="18">
      <c r="A309" s="1118" t="s">
        <v>1666</v>
      </c>
      <c r="B309" s="1118"/>
      <c r="C309" s="1118"/>
      <c r="D309" s="1118"/>
      <c r="E309" s="1118"/>
      <c r="F309" s="1118"/>
      <c r="G309" s="1118"/>
      <c r="H309" s="1118"/>
      <c r="I309" s="1118"/>
      <c r="J309" s="1118"/>
      <c r="K309" s="1118"/>
      <c r="L309" s="1118"/>
      <c r="M309" s="1118"/>
      <c r="N309" s="1118"/>
      <c r="O309" s="1118"/>
      <c r="P309" s="1118"/>
      <c r="Q309" s="1118"/>
      <c r="R309" s="1118"/>
      <c r="S309" s="1118"/>
      <c r="T309" s="1118"/>
      <c r="U309" s="1118"/>
      <c r="V309" s="1118"/>
      <c r="W309" s="1118"/>
      <c r="X309" s="1118"/>
      <c r="Y309" s="1118"/>
      <c r="Z309" s="1118"/>
      <c r="AA309" s="1118"/>
      <c r="AB309" s="1118"/>
      <c r="AC309" s="1118"/>
      <c r="AD309" s="1118"/>
      <c r="AE309" s="1118"/>
      <c r="AF309" s="1118"/>
      <c r="AG309" s="1118"/>
      <c r="AH309" s="1118"/>
    </row>
    <row r="310" spans="1:34" ht="18">
      <c r="A310" s="1118" t="s">
        <v>1587</v>
      </c>
      <c r="B310" s="1118"/>
      <c r="C310" s="1118"/>
      <c r="D310" s="1118"/>
      <c r="E310" s="1118"/>
      <c r="F310" s="1118"/>
      <c r="G310" s="1118"/>
      <c r="H310" s="1118"/>
      <c r="I310" s="1118"/>
      <c r="J310" s="1118"/>
      <c r="K310" s="1118"/>
      <c r="L310" s="1118"/>
      <c r="M310" s="1118"/>
      <c r="N310" s="1118"/>
      <c r="O310" s="1118"/>
      <c r="P310" s="1118"/>
      <c r="Q310" s="1118"/>
      <c r="R310" s="1118"/>
      <c r="S310" s="1118"/>
      <c r="T310" s="1118"/>
      <c r="U310" s="1118"/>
      <c r="V310" s="1118"/>
      <c r="W310" s="1118"/>
      <c r="X310" s="1118"/>
      <c r="Y310" s="1118"/>
      <c r="Z310" s="1118"/>
      <c r="AA310" s="1118"/>
      <c r="AB310" s="1118"/>
      <c r="AC310" s="1118"/>
      <c r="AD310" s="1118"/>
      <c r="AE310" s="1118"/>
      <c r="AF310" s="1118"/>
      <c r="AG310" s="1118"/>
      <c r="AH310" s="1118"/>
    </row>
    <row r="311" spans="1:34" ht="18">
      <c r="A311" s="1118" t="s">
        <v>1667</v>
      </c>
      <c r="B311" s="1118"/>
      <c r="C311" s="1118"/>
      <c r="D311" s="1118"/>
      <c r="E311" s="1118"/>
      <c r="F311" s="1118"/>
      <c r="G311" s="1118"/>
      <c r="H311" s="1118"/>
      <c r="I311" s="1118"/>
      <c r="J311" s="1118"/>
      <c r="K311" s="1118"/>
      <c r="L311" s="1118"/>
      <c r="M311" s="1118"/>
      <c r="N311" s="1118"/>
      <c r="O311" s="1118"/>
      <c r="P311" s="1118"/>
      <c r="Q311" s="1118"/>
      <c r="R311" s="1118"/>
      <c r="S311" s="1118"/>
      <c r="T311" s="1118"/>
      <c r="U311" s="1118"/>
      <c r="V311" s="1118"/>
      <c r="W311" s="1118"/>
      <c r="X311" s="1118"/>
      <c r="Y311" s="1118"/>
      <c r="Z311" s="1118"/>
      <c r="AA311" s="1118"/>
      <c r="AB311" s="1118"/>
      <c r="AC311" s="1118"/>
      <c r="AD311" s="1118"/>
      <c r="AE311" s="1118"/>
      <c r="AF311" s="1118"/>
      <c r="AG311" s="1118"/>
      <c r="AH311" s="1118"/>
    </row>
    <row r="312" spans="1:34" ht="15.75">
      <c r="A312" s="973" t="s">
        <v>1608</v>
      </c>
      <c r="B312" s="974"/>
      <c r="C312" s="974"/>
      <c r="D312" s="974"/>
      <c r="E312" s="974"/>
      <c r="F312" s="974"/>
      <c r="G312" s="974"/>
      <c r="H312" s="974"/>
      <c r="I312" s="974"/>
      <c r="J312" s="974"/>
      <c r="K312" s="974"/>
      <c r="L312" s="974"/>
      <c r="M312" s="974"/>
      <c r="N312" s="974"/>
      <c r="O312" s="974"/>
      <c r="P312" s="974"/>
      <c r="Q312" s="974"/>
      <c r="R312" s="974"/>
      <c r="S312" s="974"/>
      <c r="T312" s="974"/>
      <c r="U312" s="974"/>
      <c r="V312" s="974"/>
      <c r="W312" s="974"/>
      <c r="X312" s="974"/>
      <c r="Y312" s="974"/>
      <c r="Z312" s="974"/>
      <c r="AA312" s="974"/>
      <c r="AB312" s="974"/>
      <c r="AC312" s="974"/>
      <c r="AD312" s="974"/>
      <c r="AE312" s="974"/>
      <c r="AF312" s="974"/>
      <c r="AG312" s="974"/>
      <c r="AH312" s="974"/>
    </row>
    <row r="313" spans="1:34" ht="15.75">
      <c r="A313" s="967" t="s">
        <v>1683</v>
      </c>
      <c r="B313" s="966"/>
      <c r="C313" s="966"/>
      <c r="D313" s="966"/>
      <c r="E313" s="966"/>
      <c r="F313" s="966"/>
      <c r="G313" s="966"/>
      <c r="H313" s="966"/>
      <c r="I313" s="966"/>
      <c r="J313" s="966"/>
      <c r="K313" s="974"/>
      <c r="L313" s="974"/>
      <c r="M313" s="974"/>
      <c r="N313" s="974"/>
      <c r="O313" s="974"/>
      <c r="P313" s="974"/>
      <c r="Q313" s="974"/>
      <c r="R313" s="974"/>
      <c r="S313" s="974"/>
      <c r="T313" s="974"/>
      <c r="U313" s="974"/>
      <c r="V313" s="974"/>
      <c r="W313" s="974"/>
      <c r="X313" s="974"/>
      <c r="Y313" s="974"/>
      <c r="Z313" s="974"/>
      <c r="AA313" s="974"/>
      <c r="AB313" s="974"/>
      <c r="AC313" s="974"/>
      <c r="AD313" s="974"/>
      <c r="AE313" s="974"/>
      <c r="AF313" s="974"/>
      <c r="AG313" s="974"/>
      <c r="AH313" s="974"/>
    </row>
    <row r="314" spans="1:34">
      <c r="A314" s="1130" t="s">
        <v>129</v>
      </c>
      <c r="B314" s="1133" t="s">
        <v>1610</v>
      </c>
      <c r="C314" s="955" t="s">
        <v>1618</v>
      </c>
      <c r="D314" s="1121" t="s">
        <v>1619</v>
      </c>
      <c r="E314" s="1122"/>
      <c r="F314" s="1122"/>
      <c r="G314" s="1122"/>
      <c r="H314" s="1122"/>
      <c r="I314" s="1122"/>
      <c r="J314" s="1122"/>
      <c r="K314" s="1122"/>
      <c r="L314" s="1122"/>
      <c r="M314" s="1122"/>
      <c r="N314" s="1122"/>
      <c r="O314" s="1122"/>
      <c r="P314" s="1122"/>
      <c r="Q314" s="1122"/>
      <c r="R314" s="1122"/>
      <c r="S314" s="1122"/>
      <c r="T314" s="1122"/>
      <c r="U314" s="1122"/>
      <c r="V314" s="1122"/>
      <c r="W314" s="1122"/>
      <c r="X314" s="1122"/>
      <c r="Y314" s="1122"/>
      <c r="Z314" s="1122"/>
      <c r="AA314" s="1122"/>
      <c r="AB314" s="1122"/>
      <c r="AC314" s="1122"/>
      <c r="AD314" s="1122"/>
      <c r="AE314" s="1122"/>
      <c r="AF314" s="1122"/>
      <c r="AG314" s="1122"/>
      <c r="AH314" s="1123"/>
    </row>
    <row r="315" spans="1:34">
      <c r="A315" s="1131"/>
      <c r="B315" s="1134"/>
      <c r="C315" s="1141">
        <v>42736</v>
      </c>
      <c r="D315" s="999" t="s">
        <v>1611</v>
      </c>
      <c r="E315" s="999" t="s">
        <v>1612</v>
      </c>
      <c r="F315" s="999" t="s">
        <v>1613</v>
      </c>
      <c r="G315" s="999" t="s">
        <v>1614</v>
      </c>
      <c r="H315" s="999" t="s">
        <v>1615</v>
      </c>
      <c r="I315" s="954" t="s">
        <v>1616</v>
      </c>
      <c r="J315" s="954" t="s">
        <v>1617</v>
      </c>
      <c r="K315" s="999" t="s">
        <v>1611</v>
      </c>
      <c r="L315" s="999" t="s">
        <v>1612</v>
      </c>
      <c r="M315" s="999" t="s">
        <v>1613</v>
      </c>
      <c r="N315" s="999" t="s">
        <v>1614</v>
      </c>
      <c r="O315" s="999" t="s">
        <v>1615</v>
      </c>
      <c r="P315" s="954" t="s">
        <v>1616</v>
      </c>
      <c r="Q315" s="954" t="s">
        <v>1617</v>
      </c>
      <c r="R315" s="999" t="s">
        <v>1611</v>
      </c>
      <c r="S315" s="999" t="s">
        <v>1612</v>
      </c>
      <c r="T315" s="999" t="s">
        <v>1613</v>
      </c>
      <c r="U315" s="999" t="s">
        <v>1614</v>
      </c>
      <c r="V315" s="999" t="s">
        <v>1615</v>
      </c>
      <c r="W315" s="954" t="s">
        <v>1616</v>
      </c>
      <c r="X315" s="954" t="s">
        <v>1617</v>
      </c>
      <c r="Y315" s="999" t="s">
        <v>1611</v>
      </c>
      <c r="Z315" s="999" t="s">
        <v>1612</v>
      </c>
      <c r="AA315" s="999" t="s">
        <v>1613</v>
      </c>
      <c r="AB315" s="999" t="s">
        <v>1614</v>
      </c>
      <c r="AC315" s="999" t="s">
        <v>1615</v>
      </c>
      <c r="AD315" s="954" t="s">
        <v>1616</v>
      </c>
      <c r="AE315" s="954" t="s">
        <v>1617</v>
      </c>
      <c r="AF315" s="999" t="s">
        <v>1611</v>
      </c>
      <c r="AG315" s="999" t="s">
        <v>1612</v>
      </c>
      <c r="AH315" s="999" t="s">
        <v>1613</v>
      </c>
    </row>
    <row r="316" spans="1:34">
      <c r="A316" s="1132"/>
      <c r="B316" s="1135"/>
      <c r="C316" s="1142"/>
      <c r="D316" s="895">
        <v>1</v>
      </c>
      <c r="E316" s="894">
        <v>2</v>
      </c>
      <c r="F316" s="894">
        <v>3</v>
      </c>
      <c r="G316" s="894">
        <v>4</v>
      </c>
      <c r="H316" s="894">
        <v>5</v>
      </c>
      <c r="I316" s="954">
        <v>6</v>
      </c>
      <c r="J316" s="954">
        <v>7</v>
      </c>
      <c r="K316" s="894">
        <v>8</v>
      </c>
      <c r="L316" s="894">
        <v>9</v>
      </c>
      <c r="M316" s="894">
        <v>10</v>
      </c>
      <c r="N316" s="894">
        <v>11</v>
      </c>
      <c r="O316" s="894">
        <v>12</v>
      </c>
      <c r="P316" s="954">
        <v>13</v>
      </c>
      <c r="Q316" s="954">
        <v>14</v>
      </c>
      <c r="R316" s="894">
        <v>15</v>
      </c>
      <c r="S316" s="894">
        <v>16</v>
      </c>
      <c r="T316" s="894">
        <v>17</v>
      </c>
      <c r="U316" s="894">
        <v>18</v>
      </c>
      <c r="V316" s="894">
        <v>19</v>
      </c>
      <c r="W316" s="954">
        <v>20</v>
      </c>
      <c r="X316" s="954">
        <v>21</v>
      </c>
      <c r="Y316" s="894">
        <v>22</v>
      </c>
      <c r="Z316" s="894">
        <v>23</v>
      </c>
      <c r="AA316" s="894">
        <v>24</v>
      </c>
      <c r="AB316" s="894">
        <v>25</v>
      </c>
      <c r="AC316" s="894">
        <v>26</v>
      </c>
      <c r="AD316" s="954">
        <v>27</v>
      </c>
      <c r="AE316" s="954">
        <v>28</v>
      </c>
      <c r="AF316" s="894">
        <v>29</v>
      </c>
      <c r="AG316" s="894">
        <v>30</v>
      </c>
      <c r="AH316" s="894">
        <v>31</v>
      </c>
    </row>
    <row r="317" spans="1:34">
      <c r="A317" s="1136">
        <v>23</v>
      </c>
      <c r="B317" s="908" t="s">
        <v>1609</v>
      </c>
      <c r="C317" s="1127">
        <v>42736</v>
      </c>
      <c r="D317" s="911" t="s">
        <v>1621</v>
      </c>
      <c r="E317" s="913"/>
      <c r="F317" s="900"/>
      <c r="G317" s="900"/>
      <c r="H317" s="900"/>
      <c r="I317" s="900"/>
      <c r="J317" s="900"/>
      <c r="K317" s="900"/>
      <c r="L317" s="900"/>
      <c r="M317" s="900"/>
      <c r="N317" s="900"/>
      <c r="O317" s="900"/>
      <c r="P317" s="900"/>
      <c r="Q317" s="900"/>
      <c r="R317" s="900"/>
      <c r="S317" s="900"/>
      <c r="T317" s="900"/>
      <c r="U317" s="900"/>
      <c r="V317" s="900"/>
      <c r="W317" s="900"/>
      <c r="X317" s="900"/>
      <c r="Y317" s="900"/>
      <c r="Z317" s="900"/>
      <c r="AA317" s="900"/>
      <c r="AB317" s="900"/>
      <c r="AC317" s="900"/>
      <c r="AD317" s="900"/>
      <c r="AE317" s="900"/>
      <c r="AF317" s="900"/>
      <c r="AG317" s="900"/>
      <c r="AH317" s="900"/>
    </row>
    <row r="318" spans="1:34">
      <c r="A318" s="1136"/>
      <c r="B318" s="908" t="s">
        <v>1622</v>
      </c>
      <c r="C318" s="1137"/>
      <c r="D318" s="912"/>
      <c r="E318" s="911" t="s">
        <v>1621</v>
      </c>
      <c r="F318" s="913"/>
      <c r="G318" s="913"/>
      <c r="H318" s="913"/>
      <c r="I318" s="900"/>
      <c r="J318" s="900"/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900"/>
      <c r="AE318" s="900"/>
      <c r="AF318" s="900"/>
      <c r="AG318" s="900"/>
      <c r="AH318" s="900"/>
    </row>
    <row r="319" spans="1:34">
      <c r="A319" s="1136"/>
      <c r="B319" s="908" t="s">
        <v>1623</v>
      </c>
      <c r="C319" s="1137"/>
      <c r="D319" s="912"/>
      <c r="E319" s="913"/>
      <c r="F319" s="911" t="s">
        <v>1621</v>
      </c>
      <c r="G319" s="913"/>
      <c r="H319" s="913"/>
      <c r="I319" s="900"/>
      <c r="J319" s="913"/>
      <c r="K319" s="900"/>
      <c r="L319" s="900"/>
      <c r="M319" s="900"/>
      <c r="N319" s="900"/>
      <c r="O319" s="900"/>
      <c r="P319" s="900"/>
      <c r="Q319" s="900"/>
      <c r="R319" s="900"/>
      <c r="S319" s="900"/>
      <c r="T319" s="900"/>
      <c r="U319" s="900"/>
      <c r="V319" s="900"/>
      <c r="W319" s="900"/>
      <c r="X319" s="900"/>
      <c r="Y319" s="900"/>
      <c r="Z319" s="900"/>
      <c r="AA319" s="900"/>
      <c r="AB319" s="900"/>
      <c r="AC319" s="900"/>
      <c r="AD319" s="900"/>
      <c r="AE319" s="900"/>
      <c r="AF319" s="900"/>
      <c r="AG319" s="900"/>
      <c r="AH319" s="900"/>
    </row>
    <row r="320" spans="1:34">
      <c r="A320" s="1136"/>
      <c r="B320" s="908" t="s">
        <v>1624</v>
      </c>
      <c r="C320" s="1137"/>
      <c r="D320" s="907"/>
      <c r="E320" s="913"/>
      <c r="F320" s="913"/>
      <c r="G320" s="913"/>
      <c r="H320" s="913"/>
      <c r="I320" s="900"/>
      <c r="J320" s="913"/>
      <c r="K320" s="911" t="s">
        <v>1621</v>
      </c>
      <c r="L320" s="913"/>
      <c r="M320" s="913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900"/>
      <c r="AE320" s="900"/>
      <c r="AF320" s="900"/>
      <c r="AG320" s="900"/>
      <c r="AH320" s="900"/>
    </row>
    <row r="321" spans="1:34">
      <c r="A321" s="1136"/>
      <c r="B321" s="908" t="s">
        <v>1625</v>
      </c>
      <c r="C321" s="1137"/>
      <c r="D321" s="907"/>
      <c r="E321" s="900"/>
      <c r="F321" s="912"/>
      <c r="G321" s="913"/>
      <c r="H321" s="913"/>
      <c r="I321" s="913"/>
      <c r="J321" s="913"/>
      <c r="K321" s="913"/>
      <c r="L321" s="911" t="s">
        <v>1621</v>
      </c>
      <c r="M321" s="913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36"/>
      <c r="B322" s="908" t="s">
        <v>1626</v>
      </c>
      <c r="C322" s="1137"/>
      <c r="D322" s="907"/>
      <c r="E322" s="900"/>
      <c r="F322" s="900"/>
      <c r="G322" s="913"/>
      <c r="H322" s="900"/>
      <c r="I322" s="912"/>
      <c r="J322" s="912"/>
      <c r="K322" s="913"/>
      <c r="L322" s="912"/>
      <c r="M322" s="911" t="s">
        <v>1621</v>
      </c>
      <c r="N322" s="913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900"/>
      <c r="AE322" s="900"/>
      <c r="AF322" s="900"/>
      <c r="AG322" s="900"/>
      <c r="AH322" s="900"/>
    </row>
    <row r="323" spans="1:34">
      <c r="A323" s="1136"/>
      <c r="B323" s="908" t="s">
        <v>1627</v>
      </c>
      <c r="C323" s="1137"/>
      <c r="D323" s="899"/>
      <c r="E323" s="912"/>
      <c r="F323" s="912"/>
      <c r="G323" s="912"/>
      <c r="H323" s="912"/>
      <c r="I323" s="912"/>
      <c r="J323" s="912"/>
      <c r="K323" s="913"/>
      <c r="L323" s="912"/>
      <c r="M323" s="913"/>
      <c r="N323" s="911" t="s">
        <v>1621</v>
      </c>
      <c r="O323" s="913"/>
      <c r="P323" s="900"/>
      <c r="Q323" s="913"/>
      <c r="R323" s="900"/>
      <c r="S323" s="912"/>
      <c r="T323" s="912"/>
      <c r="U323" s="912"/>
      <c r="V323" s="912"/>
      <c r="W323" s="912"/>
      <c r="X323" s="912"/>
      <c r="Y323" s="912"/>
      <c r="Z323" s="912"/>
      <c r="AA323" s="912"/>
      <c r="AB323" s="912"/>
      <c r="AC323" s="912"/>
      <c r="AD323" s="912"/>
      <c r="AE323" s="912"/>
      <c r="AF323" s="912"/>
      <c r="AG323" s="912"/>
      <c r="AH323" s="912"/>
    </row>
    <row r="324" spans="1:34">
      <c r="A324" s="1136"/>
      <c r="B324" s="908" t="s">
        <v>1628</v>
      </c>
      <c r="C324" s="1137"/>
      <c r="D324" s="900"/>
      <c r="E324" s="900"/>
      <c r="F324" s="900"/>
      <c r="G324" s="900"/>
      <c r="H324" s="900"/>
      <c r="I324" s="900"/>
      <c r="J324" s="913"/>
      <c r="K324" s="913"/>
      <c r="L324" s="912"/>
      <c r="M324" s="913"/>
      <c r="N324" s="913"/>
      <c r="O324" s="913"/>
      <c r="P324" s="913"/>
      <c r="Q324" s="913"/>
      <c r="R324" s="911" t="s">
        <v>1621</v>
      </c>
      <c r="S324" s="913"/>
      <c r="T324" s="913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900"/>
      <c r="AE324" s="900"/>
      <c r="AF324" s="900"/>
      <c r="AG324" s="900"/>
      <c r="AH324" s="900"/>
    </row>
    <row r="325" spans="1:34">
      <c r="A325" s="1136"/>
      <c r="B325" s="908" t="s">
        <v>1629</v>
      </c>
      <c r="C325" s="1137"/>
      <c r="D325" s="899"/>
      <c r="E325" s="912"/>
      <c r="F325" s="912"/>
      <c r="G325" s="912"/>
      <c r="H325" s="912"/>
      <c r="I325" s="912"/>
      <c r="J325" s="912"/>
      <c r="K325" s="913"/>
      <c r="L325" s="913"/>
      <c r="M325" s="913"/>
      <c r="N325" s="913"/>
      <c r="O325" s="913"/>
      <c r="P325" s="913"/>
      <c r="Q325" s="913"/>
      <c r="R325" s="913"/>
      <c r="S325" s="911" t="s">
        <v>1621</v>
      </c>
      <c r="T325" s="913"/>
      <c r="U325" s="900"/>
      <c r="V325" s="900"/>
      <c r="W325" s="912"/>
      <c r="X325" s="912"/>
      <c r="Y325" s="912"/>
      <c r="Z325" s="912"/>
      <c r="AA325" s="912"/>
      <c r="AB325" s="912"/>
      <c r="AC325" s="912"/>
      <c r="AD325" s="912"/>
      <c r="AE325" s="912"/>
      <c r="AF325" s="912"/>
      <c r="AG325" s="912"/>
      <c r="AH325" s="912"/>
    </row>
    <row r="326" spans="1:34">
      <c r="A326" s="1136"/>
      <c r="B326" s="908" t="s">
        <v>1630</v>
      </c>
      <c r="C326" s="1137"/>
      <c r="D326" s="899"/>
      <c r="E326" s="912"/>
      <c r="F326" s="912"/>
      <c r="G326" s="912"/>
      <c r="H326" s="912"/>
      <c r="I326" s="912"/>
      <c r="J326" s="912"/>
      <c r="K326" s="913"/>
      <c r="L326" s="913"/>
      <c r="M326" s="912"/>
      <c r="N326" s="913"/>
      <c r="O326" s="913"/>
      <c r="P326" s="913"/>
      <c r="Q326" s="913"/>
      <c r="R326" s="913"/>
      <c r="S326" s="912"/>
      <c r="T326" s="911" t="s">
        <v>1621</v>
      </c>
      <c r="U326" s="913"/>
      <c r="V326" s="912"/>
      <c r="W326" s="912"/>
      <c r="X326" s="912"/>
      <c r="Y326" s="912"/>
      <c r="Z326" s="912"/>
      <c r="AA326" s="912"/>
      <c r="AB326" s="912"/>
      <c r="AC326" s="912"/>
      <c r="AD326" s="912"/>
      <c r="AE326" s="912"/>
      <c r="AF326" s="912"/>
      <c r="AG326" s="912"/>
      <c r="AH326" s="912"/>
    </row>
    <row r="327" spans="1:34">
      <c r="A327" s="1114"/>
      <c r="B327" s="1140"/>
      <c r="C327" s="1127">
        <v>42767</v>
      </c>
      <c r="D327" s="894" t="s">
        <v>1614</v>
      </c>
      <c r="E327" s="894" t="s">
        <v>1615</v>
      </c>
      <c r="F327" s="954" t="s">
        <v>1616</v>
      </c>
      <c r="G327" s="954" t="s">
        <v>1617</v>
      </c>
      <c r="H327" s="894" t="s">
        <v>1611</v>
      </c>
      <c r="I327" s="894" t="s">
        <v>1612</v>
      </c>
      <c r="J327" s="894" t="s">
        <v>1613</v>
      </c>
      <c r="K327" s="894" t="s">
        <v>1614</v>
      </c>
      <c r="L327" s="894" t="s">
        <v>1615</v>
      </c>
      <c r="M327" s="954" t="s">
        <v>1616</v>
      </c>
      <c r="N327" s="954" t="s">
        <v>1617</v>
      </c>
      <c r="O327" s="894" t="s">
        <v>1611</v>
      </c>
      <c r="P327" s="894" t="s">
        <v>1612</v>
      </c>
      <c r="Q327" s="894" t="s">
        <v>1613</v>
      </c>
      <c r="R327" s="894" t="s">
        <v>1614</v>
      </c>
      <c r="S327" s="894" t="s">
        <v>1615</v>
      </c>
      <c r="T327" s="954" t="s">
        <v>1616</v>
      </c>
      <c r="U327" s="954" t="s">
        <v>1617</v>
      </c>
      <c r="V327" s="894" t="s">
        <v>1611</v>
      </c>
      <c r="W327" s="894" t="s">
        <v>1612</v>
      </c>
      <c r="X327" s="954" t="s">
        <v>1613</v>
      </c>
      <c r="Y327" s="894" t="s">
        <v>1614</v>
      </c>
      <c r="Z327" s="894" t="s">
        <v>1615</v>
      </c>
      <c r="AA327" s="954" t="s">
        <v>1616</v>
      </c>
      <c r="AB327" s="954" t="s">
        <v>1617</v>
      </c>
      <c r="AC327" s="894" t="s">
        <v>1611</v>
      </c>
      <c r="AD327" s="894" t="s">
        <v>1612</v>
      </c>
      <c r="AE327" s="894" t="s">
        <v>1613</v>
      </c>
      <c r="AF327" s="894"/>
      <c r="AG327" s="894"/>
      <c r="AH327" s="894"/>
    </row>
    <row r="328" spans="1:34">
      <c r="A328" s="1116"/>
      <c r="B328" s="1138"/>
      <c r="C328" s="1138"/>
      <c r="D328" s="895">
        <v>1</v>
      </c>
      <c r="E328" s="894">
        <v>2</v>
      </c>
      <c r="F328" s="954">
        <v>3</v>
      </c>
      <c r="G328" s="954">
        <v>4</v>
      </c>
      <c r="H328" s="894">
        <v>5</v>
      </c>
      <c r="I328" s="894">
        <v>6</v>
      </c>
      <c r="J328" s="894">
        <v>7</v>
      </c>
      <c r="K328" s="894">
        <v>8</v>
      </c>
      <c r="L328" s="894">
        <v>9</v>
      </c>
      <c r="M328" s="954">
        <v>10</v>
      </c>
      <c r="N328" s="954">
        <v>11</v>
      </c>
      <c r="O328" s="894">
        <v>12</v>
      </c>
      <c r="P328" s="894">
        <v>13</v>
      </c>
      <c r="Q328" s="894">
        <v>14</v>
      </c>
      <c r="R328" s="894">
        <v>15</v>
      </c>
      <c r="S328" s="894">
        <v>16</v>
      </c>
      <c r="T328" s="954">
        <v>17</v>
      </c>
      <c r="U328" s="954">
        <v>18</v>
      </c>
      <c r="V328" s="894">
        <v>19</v>
      </c>
      <c r="W328" s="894">
        <v>20</v>
      </c>
      <c r="X328" s="954">
        <v>21</v>
      </c>
      <c r="Y328" s="894">
        <v>22</v>
      </c>
      <c r="Z328" s="894">
        <v>23</v>
      </c>
      <c r="AA328" s="954">
        <v>24</v>
      </c>
      <c r="AB328" s="954">
        <v>25</v>
      </c>
      <c r="AC328" s="894">
        <v>26</v>
      </c>
      <c r="AD328" s="894">
        <v>27</v>
      </c>
      <c r="AE328" s="894">
        <v>28</v>
      </c>
      <c r="AF328" s="894"/>
      <c r="AG328" s="894"/>
      <c r="AH328" s="894"/>
    </row>
    <row r="329" spans="1:34">
      <c r="A329" s="1124">
        <v>24</v>
      </c>
      <c r="B329" s="908" t="s">
        <v>1609</v>
      </c>
      <c r="C329" s="1127">
        <v>42767</v>
      </c>
      <c r="D329" s="911" t="s">
        <v>1621</v>
      </c>
      <c r="E329" s="913"/>
      <c r="F329" s="913"/>
      <c r="G329" s="900"/>
      <c r="H329" s="913"/>
      <c r="I329" s="900"/>
      <c r="J329" s="900"/>
      <c r="K329" s="912"/>
      <c r="L329" s="912"/>
      <c r="M329" s="912"/>
      <c r="N329" s="912"/>
      <c r="O329" s="912"/>
      <c r="P329" s="912"/>
      <c r="Q329" s="912"/>
      <c r="R329" s="912"/>
      <c r="S329" s="912"/>
      <c r="T329" s="913"/>
      <c r="U329" s="912"/>
      <c r="V329" s="900"/>
      <c r="W329" s="912"/>
      <c r="X329" s="912"/>
      <c r="Y329" s="912"/>
      <c r="Z329" s="912"/>
      <c r="AA329" s="912"/>
      <c r="AB329" s="912"/>
      <c r="AC329" s="912"/>
      <c r="AD329" s="912"/>
      <c r="AE329" s="899"/>
      <c r="AF329" s="899"/>
      <c r="AG329" s="899"/>
      <c r="AH329" s="899"/>
    </row>
    <row r="330" spans="1:34">
      <c r="A330" s="1124"/>
      <c r="B330" s="908" t="s">
        <v>1622</v>
      </c>
      <c r="C330" s="1137"/>
      <c r="D330" s="913"/>
      <c r="E330" s="913"/>
      <c r="F330" s="913"/>
      <c r="G330" s="913"/>
      <c r="H330" s="911" t="s">
        <v>1621</v>
      </c>
      <c r="I330" s="900"/>
      <c r="J330" s="900"/>
      <c r="K330" s="900"/>
      <c r="L330" s="912"/>
      <c r="M330" s="912"/>
      <c r="N330" s="912"/>
      <c r="O330" s="912"/>
      <c r="P330" s="912"/>
      <c r="Q330" s="912"/>
      <c r="R330" s="912"/>
      <c r="S330" s="912"/>
      <c r="T330" s="913"/>
      <c r="U330" s="912"/>
      <c r="V330" s="900"/>
      <c r="W330" s="912"/>
      <c r="X330" s="912"/>
      <c r="Y330" s="912"/>
      <c r="Z330" s="912"/>
      <c r="AA330" s="912"/>
      <c r="AB330" s="912"/>
      <c r="AC330" s="912"/>
      <c r="AD330" s="912"/>
      <c r="AE330" s="899"/>
      <c r="AF330" s="899"/>
      <c r="AG330" s="899"/>
      <c r="AH330" s="899"/>
    </row>
    <row r="331" spans="1:34">
      <c r="A331" s="1124"/>
      <c r="B331" s="908" t="s">
        <v>1623</v>
      </c>
      <c r="C331" s="1137"/>
      <c r="D331" s="912"/>
      <c r="E331" s="912"/>
      <c r="F331" s="913"/>
      <c r="G331" s="913"/>
      <c r="H331" s="913"/>
      <c r="I331" s="911" t="s">
        <v>1621</v>
      </c>
      <c r="J331" s="913"/>
      <c r="K331" s="900"/>
      <c r="L331" s="912"/>
      <c r="M331" s="912"/>
      <c r="N331" s="912"/>
      <c r="O331" s="912"/>
      <c r="P331" s="912"/>
      <c r="Q331" s="912"/>
      <c r="R331" s="912"/>
      <c r="S331" s="912"/>
      <c r="T331" s="913"/>
      <c r="U331" s="912"/>
      <c r="V331" s="900"/>
      <c r="W331" s="912"/>
      <c r="X331" s="912"/>
      <c r="Y331" s="912"/>
      <c r="Z331" s="912"/>
      <c r="AA331" s="912"/>
      <c r="AB331" s="912"/>
      <c r="AC331" s="912"/>
      <c r="AD331" s="912"/>
      <c r="AE331" s="899"/>
      <c r="AF331" s="899"/>
      <c r="AG331" s="899"/>
      <c r="AH331" s="899"/>
    </row>
    <row r="332" spans="1:34">
      <c r="A332" s="1124"/>
      <c r="B332" s="908" t="s">
        <v>1624</v>
      </c>
      <c r="C332" s="1137"/>
      <c r="D332" s="913"/>
      <c r="E332" s="913"/>
      <c r="F332" s="913"/>
      <c r="G332" s="913"/>
      <c r="H332" s="912"/>
      <c r="I332" s="913"/>
      <c r="J332" s="911" t="s">
        <v>1621</v>
      </c>
      <c r="K332" s="913"/>
      <c r="L332" s="913"/>
      <c r="M332" s="912"/>
      <c r="N332" s="912"/>
      <c r="O332" s="912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899"/>
      <c r="AF332" s="899"/>
      <c r="AG332" s="899"/>
      <c r="AH332" s="899"/>
    </row>
    <row r="333" spans="1:34">
      <c r="A333" s="1124"/>
      <c r="B333" s="908" t="s">
        <v>1625</v>
      </c>
      <c r="C333" s="1137"/>
      <c r="D333" s="913"/>
      <c r="E333" s="900"/>
      <c r="F333" s="913"/>
      <c r="G333" s="900"/>
      <c r="H333" s="900"/>
      <c r="I333" s="912"/>
      <c r="J333" s="913"/>
      <c r="K333" s="911" t="s">
        <v>1621</v>
      </c>
      <c r="L333" s="913"/>
      <c r="M333" s="912"/>
      <c r="N333" s="912"/>
      <c r="O333" s="912"/>
      <c r="P333" s="912"/>
      <c r="Q333" s="912"/>
      <c r="R333" s="912"/>
      <c r="S333" s="912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899"/>
      <c r="AF333" s="899"/>
      <c r="AG333" s="899"/>
      <c r="AH333" s="899"/>
    </row>
    <row r="334" spans="1:34">
      <c r="A334" s="1124"/>
      <c r="B334" s="908" t="s">
        <v>1626</v>
      </c>
      <c r="C334" s="1137"/>
      <c r="D334" s="912"/>
      <c r="E334" s="912"/>
      <c r="F334" s="912"/>
      <c r="G334" s="912"/>
      <c r="H334" s="912"/>
      <c r="I334" s="912"/>
      <c r="J334" s="913"/>
      <c r="K334" s="913"/>
      <c r="L334" s="911" t="s">
        <v>1621</v>
      </c>
      <c r="M334" s="913"/>
      <c r="N334" s="900"/>
      <c r="O334" s="913"/>
      <c r="P334" s="900"/>
      <c r="Q334" s="900"/>
      <c r="R334" s="900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899"/>
      <c r="AF334" s="899"/>
      <c r="AG334" s="899"/>
      <c r="AH334" s="899"/>
    </row>
    <row r="335" spans="1:34">
      <c r="A335" s="1124"/>
      <c r="B335" s="908" t="s">
        <v>1627</v>
      </c>
      <c r="C335" s="1137"/>
      <c r="D335" s="912"/>
      <c r="E335" s="912"/>
      <c r="F335" s="912"/>
      <c r="G335" s="912"/>
      <c r="H335" s="913"/>
      <c r="I335" s="900"/>
      <c r="J335" s="912"/>
      <c r="K335" s="913"/>
      <c r="L335" s="913"/>
      <c r="M335" s="913"/>
      <c r="N335" s="900"/>
      <c r="O335" s="911" t="s">
        <v>1621</v>
      </c>
      <c r="P335" s="900"/>
      <c r="Q335" s="900"/>
      <c r="R335" s="900"/>
      <c r="S335" s="912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899"/>
      <c r="AF335" s="899"/>
      <c r="AG335" s="899"/>
      <c r="AH335" s="899"/>
    </row>
    <row r="336" spans="1:34">
      <c r="A336" s="1124"/>
      <c r="B336" s="908" t="s">
        <v>1628</v>
      </c>
      <c r="C336" s="1137"/>
      <c r="D336" s="912"/>
      <c r="E336" s="912"/>
      <c r="F336" s="912"/>
      <c r="G336" s="912"/>
      <c r="H336" s="912"/>
      <c r="I336" s="912"/>
      <c r="J336" s="912"/>
      <c r="K336" s="913"/>
      <c r="L336" s="913"/>
      <c r="M336" s="913"/>
      <c r="N336" s="913"/>
      <c r="O336" s="913"/>
      <c r="P336" s="911" t="s">
        <v>1621</v>
      </c>
      <c r="Q336" s="913"/>
      <c r="R336" s="900"/>
      <c r="S336" s="912"/>
      <c r="T336" s="913"/>
      <c r="U336" s="912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899"/>
      <c r="AF336" s="899"/>
      <c r="AG336" s="899"/>
      <c r="AH336" s="899"/>
    </row>
    <row r="337" spans="1:34">
      <c r="A337" s="1124"/>
      <c r="B337" s="908" t="s">
        <v>1629</v>
      </c>
      <c r="C337" s="1137"/>
      <c r="D337" s="912"/>
      <c r="E337" s="912"/>
      <c r="F337" s="912"/>
      <c r="G337" s="912"/>
      <c r="H337" s="912"/>
      <c r="I337" s="912"/>
      <c r="J337" s="912"/>
      <c r="K337" s="913"/>
      <c r="L337" s="913"/>
      <c r="M337" s="913"/>
      <c r="N337" s="913"/>
      <c r="O337" s="912"/>
      <c r="P337" s="913"/>
      <c r="Q337" s="911" t="s">
        <v>1621</v>
      </c>
      <c r="R337" s="913"/>
      <c r="S337" s="913"/>
      <c r="T337" s="912"/>
      <c r="U337" s="912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899"/>
      <c r="AF337" s="899"/>
      <c r="AG337" s="899"/>
      <c r="AH337" s="899"/>
    </row>
    <row r="338" spans="1:34">
      <c r="A338" s="1124"/>
      <c r="B338" s="908" t="s">
        <v>1630</v>
      </c>
      <c r="C338" s="1138"/>
      <c r="D338" s="912"/>
      <c r="E338" s="912"/>
      <c r="F338" s="912"/>
      <c r="G338" s="912"/>
      <c r="H338" s="912"/>
      <c r="I338" s="912"/>
      <c r="J338" s="912"/>
      <c r="K338" s="913"/>
      <c r="L338" s="900"/>
      <c r="M338" s="913"/>
      <c r="N338" s="913"/>
      <c r="O338" s="900"/>
      <c r="P338" s="912"/>
      <c r="Q338" s="913"/>
      <c r="R338" s="911" t="s">
        <v>1621</v>
      </c>
      <c r="S338" s="913"/>
      <c r="T338" s="912"/>
      <c r="U338" s="912"/>
      <c r="V338" s="900"/>
      <c r="W338" s="912"/>
      <c r="X338" s="912"/>
      <c r="Y338" s="912"/>
      <c r="Z338" s="912"/>
      <c r="AA338" s="912"/>
      <c r="AB338" s="912"/>
      <c r="AC338" s="912"/>
      <c r="AD338" s="912"/>
      <c r="AE338" s="899"/>
      <c r="AF338" s="899"/>
      <c r="AG338" s="899"/>
      <c r="AH338" s="899"/>
    </row>
    <row r="339" spans="1:34">
      <c r="A339" s="903"/>
      <c r="B339" s="904"/>
      <c r="C339" s="905"/>
      <c r="D339" s="661"/>
      <c r="E339" s="661"/>
      <c r="F339" s="906"/>
      <c r="G339" s="661"/>
      <c r="H339" s="661"/>
      <c r="I339" s="661"/>
      <c r="J339" s="661"/>
      <c r="K339" s="661"/>
      <c r="L339" s="661"/>
      <c r="M339" s="661"/>
      <c r="N339" s="661"/>
      <c r="O339" s="661"/>
      <c r="P339" s="661"/>
      <c r="Q339" s="661"/>
      <c r="R339" s="661"/>
      <c r="S339" s="661"/>
      <c r="T339" s="661"/>
      <c r="U339" s="661"/>
      <c r="V339" s="661"/>
      <c r="W339" s="661"/>
      <c r="X339" s="661"/>
      <c r="Y339" s="661"/>
      <c r="Z339" s="661"/>
      <c r="AA339" s="661"/>
      <c r="AB339" s="661"/>
      <c r="AC339" s="661"/>
      <c r="AD339" s="661"/>
      <c r="AE339" s="661"/>
      <c r="AF339" s="661"/>
      <c r="AG339" s="661"/>
      <c r="AH339" s="661"/>
    </row>
    <row r="340" spans="1:34">
      <c r="B340" s="247" t="s">
        <v>1663</v>
      </c>
      <c r="C340" s="896"/>
    </row>
    <row r="341" spans="1:34">
      <c r="B341" s="247"/>
      <c r="C341" s="896"/>
    </row>
    <row r="342" spans="1:34">
      <c r="B342" s="247"/>
      <c r="C342" s="896"/>
    </row>
    <row r="343" spans="1:34">
      <c r="B343" s="247"/>
      <c r="C343" s="896"/>
    </row>
    <row r="344" spans="1:34">
      <c r="B344" s="247"/>
      <c r="C344" s="896"/>
    </row>
    <row r="345" spans="1:34">
      <c r="B345" s="247"/>
      <c r="C345" s="896"/>
    </row>
    <row r="346" spans="1:34">
      <c r="B346" s="247"/>
      <c r="C346" s="896"/>
    </row>
    <row r="347" spans="1:34">
      <c r="B347" s="247"/>
      <c r="C347" s="896"/>
    </row>
    <row r="348" spans="1:34">
      <c r="B348" s="247"/>
      <c r="C348" s="896"/>
    </row>
    <row r="349" spans="1:34">
      <c r="B349" s="247"/>
      <c r="C349" s="896"/>
    </row>
    <row r="350" spans="1:34">
      <c r="B350" s="247"/>
      <c r="C350" s="896"/>
    </row>
    <row r="351" spans="1:34">
      <c r="B351" s="247"/>
      <c r="C351" s="896"/>
    </row>
    <row r="352" spans="1:34">
      <c r="B352" s="247"/>
      <c r="C352" s="896"/>
    </row>
    <row r="353" spans="1:34">
      <c r="B353" s="247"/>
      <c r="C353" s="896"/>
    </row>
    <row r="354" spans="1:34">
      <c r="B354" s="247"/>
      <c r="C354" s="896"/>
    </row>
    <row r="355" spans="1:34">
      <c r="B355" s="247"/>
      <c r="C355" s="896"/>
    </row>
    <row r="356" spans="1:34">
      <c r="B356" s="247"/>
      <c r="C356" s="896"/>
    </row>
    <row r="357" spans="1:34">
      <c r="B357" s="247"/>
      <c r="C357" s="896"/>
    </row>
    <row r="358" spans="1:34" ht="15.75">
      <c r="A358" s="1117" t="s">
        <v>3</v>
      </c>
      <c r="B358" s="1117"/>
      <c r="C358" s="1117"/>
      <c r="D358" s="1117"/>
      <c r="E358" s="1117"/>
      <c r="F358" s="1117"/>
      <c r="G358" s="1117"/>
      <c r="H358" s="1117"/>
      <c r="I358" s="1117"/>
      <c r="J358" s="1117"/>
      <c r="K358" s="1117"/>
      <c r="L358" s="1117"/>
      <c r="M358" s="1117"/>
      <c r="N358" s="1117"/>
      <c r="O358" s="1117"/>
      <c r="P358" s="1117"/>
      <c r="Q358" s="1117"/>
      <c r="R358" s="1117"/>
      <c r="S358" s="1117"/>
      <c r="T358" s="1117"/>
      <c r="U358" s="1117"/>
      <c r="V358" s="1117"/>
      <c r="W358" s="1117"/>
      <c r="X358" s="1117"/>
      <c r="Y358" s="1117"/>
      <c r="Z358" s="1117"/>
      <c r="AA358" s="1117"/>
      <c r="AB358" s="1117"/>
      <c r="AC358" s="1117"/>
      <c r="AD358" s="1117"/>
      <c r="AE358" s="1117"/>
      <c r="AF358" s="1117"/>
      <c r="AG358" s="1117"/>
      <c r="AH358" s="1117"/>
    </row>
    <row r="359" spans="1:34" ht="15.75">
      <c r="A359" s="1117" t="s">
        <v>1586</v>
      </c>
      <c r="B359" s="1117"/>
      <c r="C359" s="1117"/>
      <c r="D359" s="1117"/>
      <c r="E359" s="1117"/>
      <c r="F359" s="1117"/>
      <c r="G359" s="1117"/>
      <c r="H359" s="1117"/>
      <c r="I359" s="1117"/>
      <c r="J359" s="1117"/>
      <c r="K359" s="1117"/>
      <c r="L359" s="1117"/>
      <c r="M359" s="1117"/>
      <c r="N359" s="1117"/>
      <c r="O359" s="1117"/>
      <c r="P359" s="1117"/>
      <c r="Q359" s="1117"/>
      <c r="R359" s="1117"/>
      <c r="S359" s="1117"/>
      <c r="T359" s="1117"/>
      <c r="U359" s="1117"/>
      <c r="V359" s="1117"/>
      <c r="W359" s="1117"/>
      <c r="X359" s="1117"/>
      <c r="Y359" s="1117"/>
      <c r="Z359" s="1117"/>
      <c r="AA359" s="1117"/>
      <c r="AB359" s="1117"/>
      <c r="AC359" s="1117"/>
      <c r="AD359" s="1117"/>
      <c r="AE359" s="1117"/>
      <c r="AF359" s="1117"/>
      <c r="AG359" s="1117"/>
      <c r="AH359" s="1117"/>
    </row>
    <row r="360" spans="1:34" ht="18">
      <c r="A360" s="1118" t="s">
        <v>1666</v>
      </c>
      <c r="B360" s="1118"/>
      <c r="C360" s="1118"/>
      <c r="D360" s="1118"/>
      <c r="E360" s="1118"/>
      <c r="F360" s="1118"/>
      <c r="G360" s="1118"/>
      <c r="H360" s="1118"/>
      <c r="I360" s="1118"/>
      <c r="J360" s="1118"/>
      <c r="K360" s="1118"/>
      <c r="L360" s="1118"/>
      <c r="M360" s="1118"/>
      <c r="N360" s="1118"/>
      <c r="O360" s="1118"/>
      <c r="P360" s="1118"/>
      <c r="Q360" s="1118"/>
      <c r="R360" s="1118"/>
      <c r="S360" s="1118"/>
      <c r="T360" s="1118"/>
      <c r="U360" s="1118"/>
      <c r="V360" s="1118"/>
      <c r="W360" s="1118"/>
      <c r="X360" s="1118"/>
      <c r="Y360" s="1118"/>
      <c r="Z360" s="1118"/>
      <c r="AA360" s="1118"/>
      <c r="AB360" s="1118"/>
      <c r="AC360" s="1118"/>
      <c r="AD360" s="1118"/>
      <c r="AE360" s="1118"/>
      <c r="AF360" s="1118"/>
      <c r="AG360" s="1118"/>
      <c r="AH360" s="1118"/>
    </row>
    <row r="361" spans="1:34" ht="18">
      <c r="A361" s="1118" t="s">
        <v>1587</v>
      </c>
      <c r="B361" s="1118"/>
      <c r="C361" s="1118"/>
      <c r="D361" s="1118"/>
      <c r="E361" s="1118"/>
      <c r="F361" s="1118"/>
      <c r="G361" s="1118"/>
      <c r="H361" s="1118"/>
      <c r="I361" s="1118"/>
      <c r="J361" s="1118"/>
      <c r="K361" s="1118"/>
      <c r="L361" s="1118"/>
      <c r="M361" s="1118"/>
      <c r="N361" s="1118"/>
      <c r="O361" s="1118"/>
      <c r="P361" s="1118"/>
      <c r="Q361" s="1118"/>
      <c r="R361" s="1118"/>
      <c r="S361" s="1118"/>
      <c r="T361" s="1118"/>
      <c r="U361" s="1118"/>
      <c r="V361" s="1118"/>
      <c r="W361" s="1118"/>
      <c r="X361" s="1118"/>
      <c r="Y361" s="1118"/>
      <c r="Z361" s="1118"/>
      <c r="AA361" s="1118"/>
      <c r="AB361" s="1118"/>
      <c r="AC361" s="1118"/>
      <c r="AD361" s="1118"/>
      <c r="AE361" s="1118"/>
      <c r="AF361" s="1118"/>
      <c r="AG361" s="1118"/>
      <c r="AH361" s="1118"/>
    </row>
    <row r="362" spans="1:34" ht="18">
      <c r="A362" s="1118" t="s">
        <v>1667</v>
      </c>
      <c r="B362" s="1118"/>
      <c r="C362" s="1118"/>
      <c r="D362" s="1118"/>
      <c r="E362" s="1118"/>
      <c r="F362" s="1118"/>
      <c r="G362" s="1118"/>
      <c r="H362" s="1118"/>
      <c r="I362" s="1118"/>
      <c r="J362" s="1118"/>
      <c r="K362" s="1118"/>
      <c r="L362" s="1118"/>
      <c r="M362" s="1118"/>
      <c r="N362" s="1118"/>
      <c r="O362" s="1118"/>
      <c r="P362" s="1118"/>
      <c r="Q362" s="1118"/>
      <c r="R362" s="1118"/>
      <c r="S362" s="1118"/>
      <c r="T362" s="1118"/>
      <c r="U362" s="1118"/>
      <c r="V362" s="1118"/>
      <c r="W362" s="1118"/>
      <c r="X362" s="1118"/>
      <c r="Y362" s="1118"/>
      <c r="Z362" s="1118"/>
      <c r="AA362" s="1118"/>
      <c r="AB362" s="1118"/>
      <c r="AC362" s="1118"/>
      <c r="AD362" s="1118"/>
      <c r="AE362" s="1118"/>
      <c r="AF362" s="1118"/>
      <c r="AG362" s="1118"/>
      <c r="AH362" s="1118"/>
    </row>
    <row r="363" spans="1:34" ht="15.75">
      <c r="A363" s="973" t="s">
        <v>1608</v>
      </c>
      <c r="B363" s="974"/>
      <c r="C363" s="974"/>
      <c r="D363" s="974"/>
      <c r="E363" s="974"/>
      <c r="F363" s="974"/>
      <c r="G363" s="974"/>
      <c r="H363" s="974"/>
      <c r="I363" s="974"/>
      <c r="J363" s="974"/>
      <c r="K363" s="974"/>
      <c r="L363" s="974"/>
      <c r="M363" s="974"/>
      <c r="N363" s="974"/>
      <c r="O363" s="974"/>
      <c r="P363" s="974"/>
      <c r="Q363" s="974"/>
      <c r="R363" s="974"/>
      <c r="S363" s="974"/>
      <c r="T363" s="974"/>
      <c r="U363" s="974"/>
      <c r="V363" s="974"/>
      <c r="W363" s="974"/>
      <c r="X363" s="974"/>
      <c r="Y363" s="974"/>
      <c r="Z363" s="974"/>
      <c r="AA363" s="974"/>
      <c r="AB363" s="974"/>
      <c r="AC363" s="974"/>
      <c r="AD363" s="974"/>
      <c r="AE363" s="974"/>
      <c r="AF363" s="974"/>
      <c r="AG363" s="974"/>
      <c r="AH363" s="974"/>
    </row>
    <row r="364" spans="1:34" ht="15.75">
      <c r="A364" s="967" t="s">
        <v>1684</v>
      </c>
      <c r="B364" s="966"/>
      <c r="C364" s="966"/>
      <c r="D364" s="966"/>
      <c r="E364" s="966"/>
      <c r="F364" s="966"/>
      <c r="G364" s="966"/>
      <c r="H364" s="966"/>
      <c r="I364" s="974"/>
      <c r="J364" s="974"/>
      <c r="K364" s="974"/>
      <c r="L364" s="974"/>
      <c r="M364" s="974"/>
      <c r="N364" s="974"/>
      <c r="O364" s="974"/>
      <c r="P364" s="974"/>
      <c r="Q364" s="974"/>
      <c r="R364" s="974"/>
      <c r="S364" s="974"/>
      <c r="T364" s="974"/>
      <c r="U364" s="974"/>
      <c r="V364" s="974"/>
      <c r="W364" s="974"/>
      <c r="X364" s="974"/>
      <c r="Y364" s="974"/>
      <c r="Z364" s="974"/>
      <c r="AA364" s="974"/>
      <c r="AB364" s="974"/>
      <c r="AC364" s="974"/>
      <c r="AD364" s="974"/>
      <c r="AE364" s="974"/>
      <c r="AF364" s="974"/>
      <c r="AG364" s="974"/>
      <c r="AH364" s="974"/>
    </row>
    <row r="365" spans="1:34">
      <c r="A365" s="1130" t="s">
        <v>129</v>
      </c>
      <c r="B365" s="1133" t="s">
        <v>1610</v>
      </c>
      <c r="C365" s="955" t="s">
        <v>1618</v>
      </c>
      <c r="D365" s="1121" t="s">
        <v>1619</v>
      </c>
      <c r="E365" s="1122"/>
      <c r="F365" s="1122"/>
      <c r="G365" s="1122"/>
      <c r="H365" s="1122"/>
      <c r="I365" s="1122"/>
      <c r="J365" s="1122"/>
      <c r="K365" s="1122"/>
      <c r="L365" s="1122"/>
      <c r="M365" s="1122"/>
      <c r="N365" s="1122"/>
      <c r="O365" s="1122"/>
      <c r="P365" s="1122"/>
      <c r="Q365" s="1122"/>
      <c r="R365" s="1122"/>
      <c r="S365" s="1122"/>
      <c r="T365" s="1122"/>
      <c r="U365" s="1122"/>
      <c r="V365" s="1122"/>
      <c r="W365" s="1122"/>
      <c r="X365" s="1122"/>
      <c r="Y365" s="1122"/>
      <c r="Z365" s="1122"/>
      <c r="AA365" s="1122"/>
      <c r="AB365" s="1122"/>
      <c r="AC365" s="1122"/>
      <c r="AD365" s="1122"/>
      <c r="AE365" s="1122"/>
      <c r="AF365" s="1122"/>
      <c r="AG365" s="1122"/>
      <c r="AH365" s="1123"/>
    </row>
    <row r="366" spans="1:34">
      <c r="A366" s="1131"/>
      <c r="B366" s="1134"/>
      <c r="C366" s="1141">
        <v>42736</v>
      </c>
      <c r="D366" s="894" t="s">
        <v>1611</v>
      </c>
      <c r="E366" s="894" t="s">
        <v>1612</v>
      </c>
      <c r="F366" s="894" t="s">
        <v>1613</v>
      </c>
      <c r="G366" s="894" t="s">
        <v>1614</v>
      </c>
      <c r="H366" s="894" t="s">
        <v>1615</v>
      </c>
      <c r="I366" s="954" t="s">
        <v>1616</v>
      </c>
      <c r="J366" s="954" t="s">
        <v>1617</v>
      </c>
      <c r="K366" s="894" t="s">
        <v>1611</v>
      </c>
      <c r="L366" s="894" t="s">
        <v>1612</v>
      </c>
      <c r="M366" s="894" t="s">
        <v>1613</v>
      </c>
      <c r="N366" s="894" t="s">
        <v>1614</v>
      </c>
      <c r="O366" s="894" t="s">
        <v>1615</v>
      </c>
      <c r="P366" s="954" t="s">
        <v>1616</v>
      </c>
      <c r="Q366" s="954" t="s">
        <v>1617</v>
      </c>
      <c r="R366" s="894" t="s">
        <v>1611</v>
      </c>
      <c r="S366" s="894" t="s">
        <v>1612</v>
      </c>
      <c r="T366" s="894" t="s">
        <v>1613</v>
      </c>
      <c r="U366" s="894" t="s">
        <v>1614</v>
      </c>
      <c r="V366" s="894" t="s">
        <v>1615</v>
      </c>
      <c r="W366" s="954" t="s">
        <v>1616</v>
      </c>
      <c r="X366" s="954" t="s">
        <v>1617</v>
      </c>
      <c r="Y366" s="894" t="s">
        <v>1611</v>
      </c>
      <c r="Z366" s="894" t="s">
        <v>1612</v>
      </c>
      <c r="AA366" s="894" t="s">
        <v>1613</v>
      </c>
      <c r="AB366" s="894" t="s">
        <v>1614</v>
      </c>
      <c r="AC366" s="894" t="s">
        <v>1615</v>
      </c>
      <c r="AD366" s="954" t="s">
        <v>1616</v>
      </c>
      <c r="AE366" s="954" t="s">
        <v>1617</v>
      </c>
      <c r="AF366" s="894" t="s">
        <v>1611</v>
      </c>
      <c r="AG366" s="894" t="s">
        <v>1612</v>
      </c>
      <c r="AH366" s="894" t="s">
        <v>1613</v>
      </c>
    </row>
    <row r="367" spans="1:34">
      <c r="A367" s="1132"/>
      <c r="B367" s="1135"/>
      <c r="C367" s="1142"/>
      <c r="D367" s="895">
        <v>1</v>
      </c>
      <c r="E367" s="894">
        <v>2</v>
      </c>
      <c r="F367" s="894">
        <v>3</v>
      </c>
      <c r="G367" s="894">
        <v>4</v>
      </c>
      <c r="H367" s="894">
        <v>5</v>
      </c>
      <c r="I367" s="954">
        <v>6</v>
      </c>
      <c r="J367" s="954">
        <v>7</v>
      </c>
      <c r="K367" s="894">
        <v>8</v>
      </c>
      <c r="L367" s="894">
        <v>9</v>
      </c>
      <c r="M367" s="894">
        <v>10</v>
      </c>
      <c r="N367" s="894">
        <v>11</v>
      </c>
      <c r="O367" s="894">
        <v>12</v>
      </c>
      <c r="P367" s="954">
        <v>13</v>
      </c>
      <c r="Q367" s="954">
        <v>14</v>
      </c>
      <c r="R367" s="894">
        <v>15</v>
      </c>
      <c r="S367" s="894">
        <v>16</v>
      </c>
      <c r="T367" s="894">
        <v>17</v>
      </c>
      <c r="U367" s="894">
        <v>18</v>
      </c>
      <c r="V367" s="894">
        <v>19</v>
      </c>
      <c r="W367" s="954">
        <v>20</v>
      </c>
      <c r="X367" s="954">
        <v>21</v>
      </c>
      <c r="Y367" s="894">
        <v>22</v>
      </c>
      <c r="Z367" s="894">
        <v>23</v>
      </c>
      <c r="AA367" s="894">
        <v>24</v>
      </c>
      <c r="AB367" s="894">
        <v>25</v>
      </c>
      <c r="AC367" s="894">
        <v>26</v>
      </c>
      <c r="AD367" s="954">
        <v>27</v>
      </c>
      <c r="AE367" s="954">
        <v>28</v>
      </c>
      <c r="AF367" s="894">
        <v>29</v>
      </c>
      <c r="AG367" s="894">
        <v>30</v>
      </c>
      <c r="AH367" s="894">
        <v>31</v>
      </c>
    </row>
    <row r="368" spans="1:34">
      <c r="A368" s="1136">
        <v>23</v>
      </c>
      <c r="B368" s="908" t="s">
        <v>1609</v>
      </c>
      <c r="C368" s="1127">
        <v>42736</v>
      </c>
      <c r="D368" s="911" t="s">
        <v>1621</v>
      </c>
      <c r="E368" s="913"/>
      <c r="F368" s="900"/>
      <c r="G368" s="900"/>
      <c r="H368" s="900"/>
      <c r="I368" s="900"/>
      <c r="J368" s="900"/>
      <c r="K368" s="900"/>
      <c r="L368" s="900"/>
      <c r="M368" s="900"/>
      <c r="N368" s="900"/>
      <c r="O368" s="900"/>
      <c r="P368" s="900"/>
      <c r="Q368" s="900"/>
      <c r="R368" s="900"/>
      <c r="S368" s="900"/>
      <c r="T368" s="900"/>
      <c r="U368" s="900"/>
      <c r="V368" s="900"/>
      <c r="W368" s="900"/>
      <c r="X368" s="900"/>
      <c r="Y368" s="900"/>
      <c r="Z368" s="900"/>
      <c r="AA368" s="900"/>
      <c r="AB368" s="900"/>
      <c r="AC368" s="900"/>
      <c r="AD368" s="900"/>
      <c r="AE368" s="900"/>
      <c r="AF368" s="900"/>
      <c r="AG368" s="900"/>
      <c r="AH368" s="900"/>
    </row>
    <row r="369" spans="1:34">
      <c r="A369" s="1136"/>
      <c r="B369" s="908" t="s">
        <v>1622</v>
      </c>
      <c r="C369" s="1137"/>
      <c r="D369" s="912"/>
      <c r="E369" s="911" t="s">
        <v>1621</v>
      </c>
      <c r="F369" s="913"/>
      <c r="G369" s="913"/>
      <c r="H369" s="913"/>
      <c r="I369" s="900"/>
      <c r="J369" s="900"/>
      <c r="K369" s="900"/>
      <c r="L369" s="900"/>
      <c r="M369" s="900"/>
      <c r="N369" s="900"/>
      <c r="O369" s="900"/>
      <c r="P369" s="900"/>
      <c r="Q369" s="900"/>
      <c r="R369" s="900"/>
      <c r="S369" s="900"/>
      <c r="T369" s="900"/>
      <c r="U369" s="900"/>
      <c r="V369" s="900"/>
      <c r="W369" s="900"/>
      <c r="X369" s="900"/>
      <c r="Y369" s="900"/>
      <c r="Z369" s="900"/>
      <c r="AA369" s="900"/>
      <c r="AB369" s="900"/>
      <c r="AC369" s="900"/>
      <c r="AD369" s="900"/>
      <c r="AE369" s="900"/>
      <c r="AF369" s="900"/>
      <c r="AG369" s="900"/>
      <c r="AH369" s="900"/>
    </row>
    <row r="370" spans="1:34">
      <c r="A370" s="1136"/>
      <c r="B370" s="908" t="s">
        <v>1623</v>
      </c>
      <c r="C370" s="1137"/>
      <c r="D370" s="912"/>
      <c r="E370" s="913"/>
      <c r="F370" s="911" t="s">
        <v>1621</v>
      </c>
      <c r="G370" s="913"/>
      <c r="H370" s="913"/>
      <c r="I370" s="900"/>
      <c r="J370" s="913"/>
      <c r="K370" s="900"/>
      <c r="L370" s="900"/>
      <c r="M370" s="900"/>
      <c r="N370" s="900"/>
      <c r="O370" s="900"/>
      <c r="P370" s="900"/>
      <c r="Q370" s="900"/>
      <c r="R370" s="900"/>
      <c r="S370" s="900"/>
      <c r="T370" s="900"/>
      <c r="U370" s="900"/>
      <c r="V370" s="900"/>
      <c r="W370" s="900"/>
      <c r="X370" s="900"/>
      <c r="Y370" s="900"/>
      <c r="Z370" s="900"/>
      <c r="AA370" s="900"/>
      <c r="AB370" s="900"/>
      <c r="AC370" s="900"/>
      <c r="AD370" s="900"/>
      <c r="AE370" s="900"/>
      <c r="AF370" s="900"/>
      <c r="AG370" s="900"/>
      <c r="AH370" s="900"/>
    </row>
    <row r="371" spans="1:34">
      <c r="A371" s="1136"/>
      <c r="B371" s="908" t="s">
        <v>1624</v>
      </c>
      <c r="C371" s="1137"/>
      <c r="D371" s="907"/>
      <c r="E371" s="913"/>
      <c r="F371" s="913"/>
      <c r="G371" s="913"/>
      <c r="H371" s="913"/>
      <c r="I371" s="900"/>
      <c r="J371" s="913"/>
      <c r="K371" s="911" t="s">
        <v>1621</v>
      </c>
      <c r="L371" s="913"/>
      <c r="M371" s="913"/>
      <c r="N371" s="900"/>
      <c r="O371" s="900"/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36"/>
      <c r="B372" s="908" t="s">
        <v>1625</v>
      </c>
      <c r="C372" s="1137"/>
      <c r="D372" s="907"/>
      <c r="E372" s="900"/>
      <c r="F372" s="912"/>
      <c r="G372" s="913"/>
      <c r="H372" s="913"/>
      <c r="I372" s="913"/>
      <c r="J372" s="913"/>
      <c r="K372" s="913"/>
      <c r="L372" s="911" t="s">
        <v>1621</v>
      </c>
      <c r="M372" s="913"/>
      <c r="N372" s="900"/>
      <c r="O372" s="900"/>
      <c r="P372" s="900"/>
      <c r="Q372" s="900"/>
      <c r="R372" s="900"/>
      <c r="S372" s="900"/>
      <c r="T372" s="900"/>
      <c r="U372" s="900"/>
      <c r="V372" s="900"/>
      <c r="W372" s="900"/>
      <c r="X372" s="900"/>
      <c r="Y372" s="900"/>
      <c r="Z372" s="900"/>
      <c r="AA372" s="900"/>
      <c r="AB372" s="900"/>
      <c r="AC372" s="900"/>
      <c r="AD372" s="900"/>
      <c r="AE372" s="900"/>
      <c r="AF372" s="900"/>
      <c r="AG372" s="900"/>
      <c r="AH372" s="900"/>
    </row>
    <row r="373" spans="1:34">
      <c r="A373" s="1136"/>
      <c r="B373" s="908" t="s">
        <v>1626</v>
      </c>
      <c r="C373" s="1137"/>
      <c r="D373" s="907"/>
      <c r="E373" s="900"/>
      <c r="F373" s="900"/>
      <c r="G373" s="913"/>
      <c r="H373" s="900"/>
      <c r="I373" s="912"/>
      <c r="J373" s="912"/>
      <c r="K373" s="913"/>
      <c r="L373" s="912"/>
      <c r="M373" s="911" t="s">
        <v>1621</v>
      </c>
      <c r="N373" s="913"/>
      <c r="O373" s="900"/>
      <c r="P373" s="900"/>
      <c r="Q373" s="900"/>
      <c r="R373" s="900"/>
      <c r="S373" s="900"/>
      <c r="T373" s="900"/>
      <c r="U373" s="900"/>
      <c r="V373" s="900"/>
      <c r="W373" s="900"/>
      <c r="X373" s="900"/>
      <c r="Y373" s="900"/>
      <c r="Z373" s="900"/>
      <c r="AA373" s="900"/>
      <c r="AB373" s="900"/>
      <c r="AC373" s="900"/>
      <c r="AD373" s="900"/>
      <c r="AE373" s="900"/>
      <c r="AF373" s="900"/>
      <c r="AG373" s="900"/>
      <c r="AH373" s="900"/>
    </row>
    <row r="374" spans="1:34">
      <c r="A374" s="1136"/>
      <c r="B374" s="908" t="s">
        <v>1627</v>
      </c>
      <c r="C374" s="1137"/>
      <c r="D374" s="899"/>
      <c r="E374" s="912"/>
      <c r="F374" s="912"/>
      <c r="G374" s="912"/>
      <c r="H374" s="912"/>
      <c r="I374" s="912"/>
      <c r="J374" s="912"/>
      <c r="K374" s="913"/>
      <c r="L374" s="912"/>
      <c r="M374" s="913"/>
      <c r="N374" s="911" t="s">
        <v>1621</v>
      </c>
      <c r="O374" s="913"/>
      <c r="P374" s="900"/>
      <c r="Q374" s="913"/>
      <c r="R374" s="900"/>
      <c r="S374" s="912"/>
      <c r="T374" s="912"/>
      <c r="U374" s="912"/>
      <c r="V374" s="912"/>
      <c r="W374" s="912"/>
      <c r="X374" s="912"/>
      <c r="Y374" s="912"/>
      <c r="Z374" s="912"/>
      <c r="AA374" s="912"/>
      <c r="AB374" s="912"/>
      <c r="AC374" s="912"/>
      <c r="AD374" s="912"/>
      <c r="AE374" s="912"/>
      <c r="AF374" s="912"/>
      <c r="AG374" s="912"/>
      <c r="AH374" s="912"/>
    </row>
    <row r="375" spans="1:34">
      <c r="A375" s="1136"/>
      <c r="B375" s="908" t="s">
        <v>1628</v>
      </c>
      <c r="C375" s="1137"/>
      <c r="D375" s="900"/>
      <c r="E375" s="900"/>
      <c r="F375" s="900"/>
      <c r="G375" s="900"/>
      <c r="H375" s="900"/>
      <c r="I375" s="900"/>
      <c r="J375" s="913"/>
      <c r="K375" s="913"/>
      <c r="L375" s="912"/>
      <c r="M375" s="913"/>
      <c r="N375" s="913"/>
      <c r="O375" s="913"/>
      <c r="P375" s="913"/>
      <c r="Q375" s="913"/>
      <c r="R375" s="911" t="s">
        <v>1621</v>
      </c>
      <c r="S375" s="913"/>
      <c r="T375" s="913"/>
      <c r="U375" s="900"/>
      <c r="V375" s="900"/>
      <c r="W375" s="900"/>
      <c r="X375" s="900"/>
      <c r="Y375" s="900"/>
      <c r="Z375" s="900"/>
      <c r="AA375" s="900"/>
      <c r="AB375" s="900"/>
      <c r="AC375" s="900"/>
      <c r="AD375" s="900"/>
      <c r="AE375" s="900"/>
      <c r="AF375" s="900"/>
      <c r="AG375" s="900"/>
      <c r="AH375" s="900"/>
    </row>
    <row r="376" spans="1:34">
      <c r="A376" s="1136"/>
      <c r="B376" s="908" t="s">
        <v>1629</v>
      </c>
      <c r="C376" s="1137"/>
      <c r="D376" s="899"/>
      <c r="E376" s="912"/>
      <c r="F376" s="912"/>
      <c r="G376" s="912"/>
      <c r="H376" s="912"/>
      <c r="I376" s="912"/>
      <c r="J376" s="912"/>
      <c r="K376" s="913"/>
      <c r="L376" s="913"/>
      <c r="M376" s="913"/>
      <c r="N376" s="913"/>
      <c r="O376" s="913"/>
      <c r="P376" s="913"/>
      <c r="Q376" s="913"/>
      <c r="R376" s="913"/>
      <c r="S376" s="911" t="s">
        <v>1621</v>
      </c>
      <c r="T376" s="913"/>
      <c r="U376" s="900"/>
      <c r="V376" s="900"/>
      <c r="W376" s="912"/>
      <c r="X376" s="912"/>
      <c r="Y376" s="912"/>
      <c r="Z376" s="912"/>
      <c r="AA376" s="912"/>
      <c r="AB376" s="912"/>
      <c r="AC376" s="912"/>
      <c r="AD376" s="912"/>
      <c r="AE376" s="912"/>
      <c r="AF376" s="912"/>
      <c r="AG376" s="912"/>
      <c r="AH376" s="912"/>
    </row>
    <row r="377" spans="1:34">
      <c r="A377" s="1136"/>
      <c r="B377" s="908" t="s">
        <v>1630</v>
      </c>
      <c r="C377" s="1137"/>
      <c r="D377" s="899"/>
      <c r="E377" s="912"/>
      <c r="F377" s="912"/>
      <c r="G377" s="912"/>
      <c r="H377" s="912"/>
      <c r="I377" s="912"/>
      <c r="J377" s="912"/>
      <c r="K377" s="913"/>
      <c r="L377" s="913"/>
      <c r="M377" s="912"/>
      <c r="N377" s="913"/>
      <c r="O377" s="913"/>
      <c r="P377" s="913"/>
      <c r="Q377" s="913"/>
      <c r="R377" s="913"/>
      <c r="S377" s="912"/>
      <c r="T377" s="911" t="s">
        <v>1621</v>
      </c>
      <c r="U377" s="913"/>
      <c r="V377" s="912"/>
      <c r="W377" s="912"/>
      <c r="X377" s="912"/>
      <c r="Y377" s="912"/>
      <c r="Z377" s="912"/>
      <c r="AA377" s="912"/>
      <c r="AB377" s="912"/>
      <c r="AC377" s="912"/>
      <c r="AD377" s="912"/>
      <c r="AE377" s="912"/>
      <c r="AF377" s="912"/>
      <c r="AG377" s="912"/>
      <c r="AH377" s="912"/>
    </row>
    <row r="378" spans="1:34">
      <c r="A378" s="1114"/>
      <c r="B378" s="1140"/>
      <c r="C378" s="1127">
        <v>42767</v>
      </c>
      <c r="D378" s="894" t="s">
        <v>1614</v>
      </c>
      <c r="E378" s="894" t="s">
        <v>1615</v>
      </c>
      <c r="F378" s="954" t="s">
        <v>1616</v>
      </c>
      <c r="G378" s="954" t="s">
        <v>1617</v>
      </c>
      <c r="H378" s="894" t="s">
        <v>1611</v>
      </c>
      <c r="I378" s="894" t="s">
        <v>1612</v>
      </c>
      <c r="J378" s="894" t="s">
        <v>1613</v>
      </c>
      <c r="K378" s="894" t="s">
        <v>1614</v>
      </c>
      <c r="L378" s="894" t="s">
        <v>1615</v>
      </c>
      <c r="M378" s="954" t="s">
        <v>1616</v>
      </c>
      <c r="N378" s="954" t="s">
        <v>1617</v>
      </c>
      <c r="O378" s="894" t="s">
        <v>1611</v>
      </c>
      <c r="P378" s="894" t="s">
        <v>1612</v>
      </c>
      <c r="Q378" s="894" t="s">
        <v>1613</v>
      </c>
      <c r="R378" s="894" t="s">
        <v>1614</v>
      </c>
      <c r="S378" s="894" t="s">
        <v>1615</v>
      </c>
      <c r="T378" s="954" t="s">
        <v>1616</v>
      </c>
      <c r="U378" s="954" t="s">
        <v>1617</v>
      </c>
      <c r="V378" s="894" t="s">
        <v>1611</v>
      </c>
      <c r="W378" s="894" t="s">
        <v>1612</v>
      </c>
      <c r="X378" s="954" t="s">
        <v>1613</v>
      </c>
      <c r="Y378" s="894" t="s">
        <v>1614</v>
      </c>
      <c r="Z378" s="894" t="s">
        <v>1615</v>
      </c>
      <c r="AA378" s="954" t="s">
        <v>1616</v>
      </c>
      <c r="AB378" s="954" t="s">
        <v>1617</v>
      </c>
      <c r="AC378" s="894" t="s">
        <v>1611</v>
      </c>
      <c r="AD378" s="894" t="s">
        <v>1612</v>
      </c>
      <c r="AE378" s="894" t="s">
        <v>1613</v>
      </c>
      <c r="AF378" s="894"/>
      <c r="AG378" s="894"/>
      <c r="AH378" s="894"/>
    </row>
    <row r="379" spans="1:34">
      <c r="A379" s="1116"/>
      <c r="B379" s="1138"/>
      <c r="C379" s="1138"/>
      <c r="D379" s="895">
        <v>1</v>
      </c>
      <c r="E379" s="894">
        <v>2</v>
      </c>
      <c r="F379" s="954">
        <v>3</v>
      </c>
      <c r="G379" s="954">
        <v>4</v>
      </c>
      <c r="H379" s="894">
        <v>5</v>
      </c>
      <c r="I379" s="894">
        <v>6</v>
      </c>
      <c r="J379" s="894">
        <v>7</v>
      </c>
      <c r="K379" s="894">
        <v>8</v>
      </c>
      <c r="L379" s="894">
        <v>9</v>
      </c>
      <c r="M379" s="954">
        <v>10</v>
      </c>
      <c r="N379" s="954">
        <v>11</v>
      </c>
      <c r="O379" s="894">
        <v>12</v>
      </c>
      <c r="P379" s="894">
        <v>13</v>
      </c>
      <c r="Q379" s="894">
        <v>14</v>
      </c>
      <c r="R379" s="894">
        <v>15</v>
      </c>
      <c r="S379" s="894">
        <v>16</v>
      </c>
      <c r="T379" s="954">
        <v>17</v>
      </c>
      <c r="U379" s="954">
        <v>18</v>
      </c>
      <c r="V379" s="894">
        <v>19</v>
      </c>
      <c r="W379" s="894">
        <v>20</v>
      </c>
      <c r="X379" s="954">
        <v>21</v>
      </c>
      <c r="Y379" s="894">
        <v>22</v>
      </c>
      <c r="Z379" s="894">
        <v>23</v>
      </c>
      <c r="AA379" s="954">
        <v>24</v>
      </c>
      <c r="AB379" s="954">
        <v>25</v>
      </c>
      <c r="AC379" s="894">
        <v>26</v>
      </c>
      <c r="AD379" s="894">
        <v>27</v>
      </c>
      <c r="AE379" s="894">
        <v>28</v>
      </c>
      <c r="AF379" s="894"/>
      <c r="AG379" s="894"/>
      <c r="AH379" s="894"/>
    </row>
    <row r="380" spans="1:34">
      <c r="A380" s="1124">
        <v>24</v>
      </c>
      <c r="B380" s="908" t="s">
        <v>1609</v>
      </c>
      <c r="C380" s="1125">
        <v>42767</v>
      </c>
      <c r="D380" s="911" t="s">
        <v>1621</v>
      </c>
      <c r="E380" s="913"/>
      <c r="F380" s="913"/>
      <c r="G380" s="900"/>
      <c r="H380" s="913"/>
      <c r="I380" s="900"/>
      <c r="J380" s="900"/>
      <c r="K380" s="912"/>
      <c r="L380" s="912"/>
      <c r="M380" s="912"/>
      <c r="N380" s="912"/>
      <c r="O380" s="912"/>
      <c r="P380" s="912"/>
      <c r="Q380" s="912"/>
      <c r="R380" s="912"/>
      <c r="S380" s="912"/>
      <c r="T380" s="913"/>
      <c r="U380" s="912"/>
      <c r="V380" s="900"/>
      <c r="W380" s="912"/>
      <c r="X380" s="912"/>
      <c r="Y380" s="912"/>
      <c r="Z380" s="912"/>
      <c r="AA380" s="912"/>
      <c r="AB380" s="912"/>
      <c r="AC380" s="912"/>
      <c r="AD380" s="912"/>
      <c r="AE380" s="899"/>
      <c r="AF380" s="899"/>
      <c r="AG380" s="899"/>
      <c r="AH380" s="899"/>
    </row>
    <row r="381" spans="1:34">
      <c r="A381" s="1124"/>
      <c r="B381" s="908" t="s">
        <v>1622</v>
      </c>
      <c r="C381" s="1126"/>
      <c r="D381" s="913"/>
      <c r="E381" s="913"/>
      <c r="F381" s="913"/>
      <c r="G381" s="913"/>
      <c r="H381" s="911" t="s">
        <v>1621</v>
      </c>
      <c r="I381" s="900"/>
      <c r="J381" s="900"/>
      <c r="K381" s="900"/>
      <c r="L381" s="912"/>
      <c r="M381" s="912"/>
      <c r="N381" s="912"/>
      <c r="O381" s="912"/>
      <c r="P381" s="912"/>
      <c r="Q381" s="912"/>
      <c r="R381" s="912"/>
      <c r="S381" s="912"/>
      <c r="T381" s="913"/>
      <c r="U381" s="912"/>
      <c r="V381" s="900"/>
      <c r="W381" s="912"/>
      <c r="X381" s="912"/>
      <c r="Y381" s="912"/>
      <c r="Z381" s="912"/>
      <c r="AA381" s="912"/>
      <c r="AB381" s="912"/>
      <c r="AC381" s="912"/>
      <c r="AD381" s="912"/>
      <c r="AE381" s="899"/>
      <c r="AF381" s="899"/>
      <c r="AG381" s="899"/>
      <c r="AH381" s="899"/>
    </row>
    <row r="382" spans="1:34">
      <c r="A382" s="1124"/>
      <c r="B382" s="908" t="s">
        <v>1623</v>
      </c>
      <c r="C382" s="1126"/>
      <c r="D382" s="912"/>
      <c r="E382" s="912"/>
      <c r="F382" s="913"/>
      <c r="G382" s="913"/>
      <c r="H382" s="913"/>
      <c r="I382" s="911" t="s">
        <v>1621</v>
      </c>
      <c r="J382" s="913"/>
      <c r="K382" s="900"/>
      <c r="L382" s="912"/>
      <c r="M382" s="912"/>
      <c r="N382" s="912"/>
      <c r="O382" s="912"/>
      <c r="P382" s="912"/>
      <c r="Q382" s="912"/>
      <c r="R382" s="912"/>
      <c r="S382" s="912"/>
      <c r="T382" s="913"/>
      <c r="U382" s="912"/>
      <c r="V382" s="900"/>
      <c r="W382" s="912"/>
      <c r="X382" s="912"/>
      <c r="Y382" s="912"/>
      <c r="Z382" s="912"/>
      <c r="AA382" s="912"/>
      <c r="AB382" s="912"/>
      <c r="AC382" s="912"/>
      <c r="AD382" s="912"/>
      <c r="AE382" s="899"/>
      <c r="AF382" s="899"/>
      <c r="AG382" s="899"/>
      <c r="AH382" s="899"/>
    </row>
    <row r="383" spans="1:34">
      <c r="A383" s="1124"/>
      <c r="B383" s="908" t="s">
        <v>1624</v>
      </c>
      <c r="C383" s="1126"/>
      <c r="D383" s="913"/>
      <c r="E383" s="913"/>
      <c r="F383" s="913"/>
      <c r="G383" s="913"/>
      <c r="H383" s="912"/>
      <c r="I383" s="913"/>
      <c r="J383" s="911" t="s">
        <v>1621</v>
      </c>
      <c r="K383" s="913"/>
      <c r="L383" s="913"/>
      <c r="M383" s="912"/>
      <c r="N383" s="912"/>
      <c r="O383" s="912"/>
      <c r="P383" s="912"/>
      <c r="Q383" s="912"/>
      <c r="R383" s="912"/>
      <c r="S383" s="912"/>
      <c r="T383" s="913"/>
      <c r="U383" s="912"/>
      <c r="V383" s="900"/>
      <c r="W383" s="912"/>
      <c r="X383" s="912"/>
      <c r="Y383" s="912"/>
      <c r="Z383" s="912"/>
      <c r="AA383" s="912"/>
      <c r="AB383" s="912"/>
      <c r="AC383" s="912"/>
      <c r="AD383" s="912"/>
      <c r="AE383" s="899"/>
      <c r="AF383" s="899"/>
      <c r="AG383" s="899"/>
      <c r="AH383" s="899"/>
    </row>
    <row r="384" spans="1:34">
      <c r="A384" s="1124"/>
      <c r="B384" s="908" t="s">
        <v>1625</v>
      </c>
      <c r="C384" s="1126"/>
      <c r="D384" s="913"/>
      <c r="E384" s="900"/>
      <c r="F384" s="913"/>
      <c r="G384" s="900"/>
      <c r="H384" s="900"/>
      <c r="I384" s="912"/>
      <c r="J384" s="913"/>
      <c r="K384" s="911" t="s">
        <v>1621</v>
      </c>
      <c r="L384" s="913"/>
      <c r="M384" s="912"/>
      <c r="N384" s="912"/>
      <c r="O384" s="912"/>
      <c r="P384" s="912"/>
      <c r="Q384" s="912"/>
      <c r="R384" s="912"/>
      <c r="S384" s="912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899"/>
      <c r="AF384" s="899"/>
      <c r="AG384" s="899"/>
      <c r="AH384" s="899"/>
    </row>
    <row r="385" spans="1:34">
      <c r="A385" s="1124"/>
      <c r="B385" s="908" t="s">
        <v>1626</v>
      </c>
      <c r="C385" s="1126"/>
      <c r="D385" s="912"/>
      <c r="E385" s="912"/>
      <c r="F385" s="912"/>
      <c r="G385" s="912"/>
      <c r="H385" s="912"/>
      <c r="I385" s="912"/>
      <c r="J385" s="913"/>
      <c r="K385" s="913"/>
      <c r="L385" s="911" t="s">
        <v>1621</v>
      </c>
      <c r="M385" s="913"/>
      <c r="N385" s="900"/>
      <c r="O385" s="913"/>
      <c r="P385" s="900"/>
      <c r="Q385" s="900"/>
      <c r="R385" s="900"/>
      <c r="S385" s="912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899"/>
      <c r="AF385" s="899"/>
      <c r="AG385" s="899"/>
      <c r="AH385" s="899"/>
    </row>
    <row r="386" spans="1:34">
      <c r="A386" s="1124"/>
      <c r="B386" s="908" t="s">
        <v>1627</v>
      </c>
      <c r="C386" s="1126"/>
      <c r="D386" s="912"/>
      <c r="E386" s="912"/>
      <c r="F386" s="912"/>
      <c r="G386" s="912"/>
      <c r="H386" s="913"/>
      <c r="I386" s="900"/>
      <c r="J386" s="912"/>
      <c r="K386" s="913"/>
      <c r="L386" s="913"/>
      <c r="M386" s="913"/>
      <c r="N386" s="900"/>
      <c r="O386" s="911" t="s">
        <v>1621</v>
      </c>
      <c r="P386" s="900"/>
      <c r="Q386" s="900"/>
      <c r="R386" s="900"/>
      <c r="S386" s="912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899"/>
      <c r="AF386" s="899"/>
      <c r="AG386" s="899"/>
      <c r="AH386" s="899"/>
    </row>
    <row r="387" spans="1:34">
      <c r="A387" s="1124"/>
      <c r="B387" s="908" t="s">
        <v>1628</v>
      </c>
      <c r="C387" s="1126"/>
      <c r="D387" s="912"/>
      <c r="E387" s="912"/>
      <c r="F387" s="912"/>
      <c r="G387" s="912"/>
      <c r="H387" s="912"/>
      <c r="I387" s="912"/>
      <c r="J387" s="912"/>
      <c r="K387" s="913"/>
      <c r="L387" s="913"/>
      <c r="M387" s="913"/>
      <c r="N387" s="913"/>
      <c r="O387" s="913"/>
      <c r="P387" s="911" t="s">
        <v>1621</v>
      </c>
      <c r="Q387" s="913"/>
      <c r="R387" s="900"/>
      <c r="S387" s="912"/>
      <c r="T387" s="913"/>
      <c r="U387" s="912"/>
      <c r="V387" s="900"/>
      <c r="W387" s="912"/>
      <c r="X387" s="912"/>
      <c r="Y387" s="912"/>
      <c r="Z387" s="912"/>
      <c r="AA387" s="912"/>
      <c r="AB387" s="912"/>
      <c r="AC387" s="912"/>
      <c r="AD387" s="912"/>
      <c r="AE387" s="899"/>
      <c r="AF387" s="899"/>
      <c r="AG387" s="899"/>
      <c r="AH387" s="899"/>
    </row>
    <row r="388" spans="1:34">
      <c r="A388" s="1124"/>
      <c r="B388" s="908" t="s">
        <v>1629</v>
      </c>
      <c r="C388" s="1126"/>
      <c r="D388" s="912"/>
      <c r="E388" s="912"/>
      <c r="F388" s="912"/>
      <c r="G388" s="912"/>
      <c r="H388" s="912"/>
      <c r="I388" s="912"/>
      <c r="J388" s="912"/>
      <c r="K388" s="913"/>
      <c r="L388" s="913"/>
      <c r="M388" s="913"/>
      <c r="N388" s="913"/>
      <c r="O388" s="912"/>
      <c r="P388" s="913"/>
      <c r="Q388" s="911" t="s">
        <v>1621</v>
      </c>
      <c r="R388" s="913"/>
      <c r="S388" s="913"/>
      <c r="T388" s="912"/>
      <c r="U388" s="912"/>
      <c r="V388" s="900"/>
      <c r="W388" s="912"/>
      <c r="X388" s="912"/>
      <c r="Y388" s="912"/>
      <c r="Z388" s="912"/>
      <c r="AA388" s="912"/>
      <c r="AB388" s="912"/>
      <c r="AC388" s="912"/>
      <c r="AD388" s="912"/>
      <c r="AE388" s="899"/>
      <c r="AF388" s="899"/>
      <c r="AG388" s="899"/>
      <c r="AH388" s="899"/>
    </row>
    <row r="389" spans="1:34">
      <c r="A389" s="1124"/>
      <c r="B389" s="908" t="s">
        <v>1630</v>
      </c>
      <c r="C389" s="1126"/>
      <c r="D389" s="912"/>
      <c r="E389" s="912"/>
      <c r="F389" s="912"/>
      <c r="G389" s="912"/>
      <c r="H389" s="912"/>
      <c r="I389" s="912"/>
      <c r="J389" s="912"/>
      <c r="K389" s="913"/>
      <c r="L389" s="900"/>
      <c r="M389" s="913"/>
      <c r="N389" s="913"/>
      <c r="O389" s="900"/>
      <c r="P389" s="912"/>
      <c r="Q389" s="913"/>
      <c r="R389" s="911" t="s">
        <v>1621</v>
      </c>
      <c r="S389" s="913"/>
      <c r="T389" s="912"/>
      <c r="U389" s="912"/>
      <c r="V389" s="900"/>
      <c r="W389" s="912"/>
      <c r="X389" s="912"/>
      <c r="Y389" s="912"/>
      <c r="Z389" s="912"/>
      <c r="AA389" s="912"/>
      <c r="AB389" s="912"/>
      <c r="AC389" s="912"/>
      <c r="AD389" s="912"/>
      <c r="AE389" s="899"/>
      <c r="AF389" s="899"/>
      <c r="AG389" s="899"/>
      <c r="AH389" s="899"/>
    </row>
    <row r="390" spans="1:34">
      <c r="A390" s="903"/>
      <c r="B390" s="904"/>
      <c r="C390" s="905"/>
      <c r="D390" s="661"/>
      <c r="E390" s="661"/>
      <c r="F390" s="906"/>
      <c r="G390" s="661"/>
      <c r="H390" s="661"/>
      <c r="I390" s="661"/>
      <c r="J390" s="661"/>
      <c r="K390" s="661"/>
      <c r="L390" s="661"/>
      <c r="M390" s="661"/>
      <c r="N390" s="661"/>
      <c r="O390" s="661"/>
      <c r="P390" s="661"/>
      <c r="Q390" s="661"/>
      <c r="R390" s="661"/>
      <c r="S390" s="661"/>
      <c r="T390" s="661"/>
      <c r="U390" s="661"/>
      <c r="V390" s="661"/>
      <c r="W390" s="661"/>
      <c r="X390" s="661"/>
      <c r="Y390" s="661"/>
      <c r="Z390" s="661"/>
      <c r="AA390" s="661"/>
      <c r="AB390" s="661"/>
      <c r="AC390" s="661"/>
      <c r="AD390" s="661"/>
      <c r="AE390" s="661"/>
      <c r="AF390" s="661"/>
      <c r="AG390" s="661"/>
      <c r="AH390" s="661"/>
    </row>
    <row r="391" spans="1:34">
      <c r="B391" s="247" t="s">
        <v>1663</v>
      </c>
      <c r="C391" s="896"/>
    </row>
  </sheetData>
  <mergeCells count="128">
    <mergeCell ref="C368:C377"/>
    <mergeCell ref="A378:A379"/>
    <mergeCell ref="B378:B379"/>
    <mergeCell ref="C378:C379"/>
    <mergeCell ref="A380:A389"/>
    <mergeCell ref="C380:C389"/>
    <mergeCell ref="A368:A377"/>
    <mergeCell ref="A360:AH360"/>
    <mergeCell ref="A361:AH361"/>
    <mergeCell ref="A362:AH362"/>
    <mergeCell ref="A365:A367"/>
    <mergeCell ref="B365:B367"/>
    <mergeCell ref="D365:AH365"/>
    <mergeCell ref="C366:C367"/>
    <mergeCell ref="B327:B328"/>
    <mergeCell ref="C327:C328"/>
    <mergeCell ref="A329:A338"/>
    <mergeCell ref="C329:C338"/>
    <mergeCell ref="A358:AH358"/>
    <mergeCell ref="A359:AH359"/>
    <mergeCell ref="C286:C303"/>
    <mergeCell ref="A307:AH307"/>
    <mergeCell ref="A308:AH308"/>
    <mergeCell ref="A310:AH310"/>
    <mergeCell ref="A311:AH311"/>
    <mergeCell ref="A314:A316"/>
    <mergeCell ref="B314:B316"/>
    <mergeCell ref="D314:AH314"/>
    <mergeCell ref="C315:C316"/>
    <mergeCell ref="A258:AH258"/>
    <mergeCell ref="A259:AH259"/>
    <mergeCell ref="A260:AH260"/>
    <mergeCell ref="A263:A265"/>
    <mergeCell ref="B263:B265"/>
    <mergeCell ref="D263:AH263"/>
    <mergeCell ref="C264:C265"/>
    <mergeCell ref="A233:A234"/>
    <mergeCell ref="B233:B234"/>
    <mergeCell ref="C233:C234"/>
    <mergeCell ref="A235:A252"/>
    <mergeCell ref="C235:C252"/>
    <mergeCell ref="A257:AH257"/>
    <mergeCell ref="A209:AH209"/>
    <mergeCell ref="A212:A214"/>
    <mergeCell ref="B212:B214"/>
    <mergeCell ref="D212:AH212"/>
    <mergeCell ref="C213:C214"/>
    <mergeCell ref="A215:A232"/>
    <mergeCell ref="C215:C232"/>
    <mergeCell ref="A172:A173"/>
    <mergeCell ref="B172:B173"/>
    <mergeCell ref="C172:C173"/>
    <mergeCell ref="A174:A183"/>
    <mergeCell ref="C174:C183"/>
    <mergeCell ref="A208:AH208"/>
    <mergeCell ref="A159:A161"/>
    <mergeCell ref="B159:B161"/>
    <mergeCell ref="D159:AH159"/>
    <mergeCell ref="C160:C161"/>
    <mergeCell ref="A162:A171"/>
    <mergeCell ref="C162:C171"/>
    <mergeCell ref="C125:C134"/>
    <mergeCell ref="A152:AH152"/>
    <mergeCell ref="A153:AH153"/>
    <mergeCell ref="A154:AH154"/>
    <mergeCell ref="A155:AH155"/>
    <mergeCell ref="A156:AH156"/>
    <mergeCell ref="A103:AH103"/>
    <mergeCell ref="A104:AH104"/>
    <mergeCell ref="A105:AH105"/>
    <mergeCell ref="A106:AH106"/>
    <mergeCell ref="A107:AH107"/>
    <mergeCell ref="A110:A112"/>
    <mergeCell ref="B110:B112"/>
    <mergeCell ref="D110:AH110"/>
    <mergeCell ref="C111:C112"/>
    <mergeCell ref="C62:C78"/>
    <mergeCell ref="A79:A80"/>
    <mergeCell ref="B79:B80"/>
    <mergeCell ref="C79:C80"/>
    <mergeCell ref="A81:A97"/>
    <mergeCell ref="C81:C97"/>
    <mergeCell ref="A62:A78"/>
    <mergeCell ref="A53:AH53"/>
    <mergeCell ref="A59:A61"/>
    <mergeCell ref="B59:B61"/>
    <mergeCell ref="D59:AH59"/>
    <mergeCell ref="C60:C61"/>
    <mergeCell ref="A56:AH56"/>
    <mergeCell ref="A317:A326"/>
    <mergeCell ref="C317:C326"/>
    <mergeCell ref="A327:A328"/>
    <mergeCell ref="A309:AH309"/>
    <mergeCell ref="A266:A283"/>
    <mergeCell ref="C266:C283"/>
    <mergeCell ref="A284:A285"/>
    <mergeCell ref="B284:B285"/>
    <mergeCell ref="C284:C285"/>
    <mergeCell ref="A286:A303"/>
    <mergeCell ref="A256:AH256"/>
    <mergeCell ref="A205:AH205"/>
    <mergeCell ref="A206:AH206"/>
    <mergeCell ref="A207:AH207"/>
    <mergeCell ref="A113:A122"/>
    <mergeCell ref="C113:C122"/>
    <mergeCell ref="A123:A124"/>
    <mergeCell ref="B123:B124"/>
    <mergeCell ref="C123:C124"/>
    <mergeCell ref="A125:A134"/>
    <mergeCell ref="A54:AH54"/>
    <mergeCell ref="A55:AH55"/>
    <mergeCell ref="A11:A27"/>
    <mergeCell ref="C11:C27"/>
    <mergeCell ref="A28:A29"/>
    <mergeCell ref="B28:B29"/>
    <mergeCell ref="C28:C29"/>
    <mergeCell ref="A30:A46"/>
    <mergeCell ref="C30:C46"/>
    <mergeCell ref="A52:AH52"/>
    <mergeCell ref="A1:AH1"/>
    <mergeCell ref="A2:AH2"/>
    <mergeCell ref="A3:AH3"/>
    <mergeCell ref="A4:AH4"/>
    <mergeCell ref="A5:AH5"/>
    <mergeCell ref="A8:A10"/>
    <mergeCell ref="B8:B10"/>
    <mergeCell ref="C9:C10"/>
    <mergeCell ref="D8:AH8"/>
  </mergeCells>
  <printOptions horizontalCentered="1"/>
  <pageMargins left="0.35" right="0.4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AL400"/>
  <sheetViews>
    <sheetView view="pageBreakPreview" topLeftCell="A387" zoomScaleSheetLayoutView="100" workbookViewId="0">
      <selection activeCell="H399" sqref="H399"/>
    </sheetView>
  </sheetViews>
  <sheetFormatPr defaultRowHeight="12.75"/>
  <cols>
    <col min="1" max="1" width="6" customWidth="1"/>
    <col min="2" max="2" width="12.85546875" customWidth="1"/>
    <col min="3" max="3" width="9.140625" customWidth="1"/>
    <col min="4" max="4" width="5" customWidth="1"/>
    <col min="5" max="5" width="4.42578125" customWidth="1"/>
    <col min="6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8" width="4.7109375" customWidth="1"/>
    <col min="19" max="19" width="5" customWidth="1"/>
    <col min="20" max="20" width="5.28515625" customWidth="1"/>
    <col min="21" max="21" width="5" customWidth="1"/>
    <col min="22" max="23" width="4.85546875" customWidth="1"/>
    <col min="24" max="24" width="4.5703125" customWidth="1"/>
    <col min="25" max="25" width="5.28515625" customWidth="1"/>
    <col min="26" max="26" width="4.5703125" customWidth="1"/>
    <col min="27" max="27" width="4.42578125" customWidth="1"/>
    <col min="28" max="28" width="4.7109375" customWidth="1"/>
    <col min="29" max="29" width="5" customWidth="1"/>
    <col min="30" max="30" width="5.42578125" customWidth="1"/>
    <col min="31" max="31" width="4.7109375" customWidth="1"/>
    <col min="32" max="32" width="4.5703125" customWidth="1"/>
    <col min="33" max="33" width="4" customWidth="1"/>
    <col min="34" max="34" width="4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1006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6"/>
      <c r="P6" s="1006"/>
      <c r="Q6" s="1006"/>
      <c r="R6" s="1006"/>
      <c r="S6" s="1006"/>
      <c r="T6" s="1006"/>
      <c r="U6" s="1006"/>
      <c r="V6" s="1006"/>
      <c r="W6" s="1006"/>
      <c r="X6" s="1006"/>
      <c r="Y6" s="1006"/>
      <c r="Z6" s="1006"/>
      <c r="AA6" s="1006"/>
      <c r="AB6" s="1006"/>
      <c r="AC6" s="1006"/>
      <c r="AD6" s="1006"/>
      <c r="AE6" s="1006"/>
      <c r="AF6" s="1006"/>
      <c r="AG6" s="1006"/>
      <c r="AH6" s="1006"/>
    </row>
    <row r="7" spans="1:38" s="966" customFormat="1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130" t="s">
        <v>129</v>
      </c>
      <c r="B8" s="1133" t="s">
        <v>1610</v>
      </c>
      <c r="C8" s="955" t="s">
        <v>1618</v>
      </c>
      <c r="D8" s="1149" t="s">
        <v>1619</v>
      </c>
      <c r="E8" s="1150"/>
      <c r="F8" s="1150"/>
      <c r="G8" s="1150"/>
      <c r="H8" s="1150"/>
      <c r="I8" s="1150"/>
      <c r="J8" s="1150"/>
      <c r="K8" s="1150"/>
      <c r="L8" s="1150"/>
      <c r="M8" s="1150"/>
      <c r="N8" s="1150"/>
      <c r="O8" s="1150"/>
      <c r="P8" s="1150"/>
      <c r="Q8" s="1150"/>
      <c r="R8" s="1150"/>
      <c r="S8" s="1150"/>
      <c r="T8" s="1150"/>
      <c r="U8" s="1150"/>
      <c r="V8" s="1150"/>
      <c r="W8" s="1150"/>
      <c r="X8" s="1150"/>
      <c r="Y8" s="1150"/>
      <c r="Z8" s="1150"/>
      <c r="AA8" s="1150"/>
      <c r="AB8" s="1150"/>
      <c r="AC8" s="1150"/>
      <c r="AD8" s="1150"/>
      <c r="AE8" s="1150"/>
      <c r="AF8" s="1150"/>
      <c r="AG8" s="1150"/>
      <c r="AH8" s="1151"/>
    </row>
    <row r="9" spans="1:38" ht="15" customHeight="1">
      <c r="A9" s="1131"/>
      <c r="B9" s="1134"/>
      <c r="C9" s="1141">
        <v>42675</v>
      </c>
      <c r="D9" s="894" t="s">
        <v>1613</v>
      </c>
      <c r="E9" s="894" t="s">
        <v>1614</v>
      </c>
      <c r="F9" s="894" t="s">
        <v>1615</v>
      </c>
      <c r="G9" s="954" t="s">
        <v>1616</v>
      </c>
      <c r="H9" s="954" t="s">
        <v>1617</v>
      </c>
      <c r="I9" s="894" t="s">
        <v>1611</v>
      </c>
      <c r="J9" s="894" t="s">
        <v>1612</v>
      </c>
      <c r="K9" s="894" t="s">
        <v>1613</v>
      </c>
      <c r="L9" s="894" t="s">
        <v>1614</v>
      </c>
      <c r="M9" s="894" t="s">
        <v>1615</v>
      </c>
      <c r="N9" s="954" t="s">
        <v>1616</v>
      </c>
      <c r="O9" s="954" t="s">
        <v>1617</v>
      </c>
      <c r="P9" s="894" t="s">
        <v>1611</v>
      </c>
      <c r="Q9" s="894" t="s">
        <v>1612</v>
      </c>
      <c r="R9" s="894" t="s">
        <v>1613</v>
      </c>
      <c r="S9" s="894" t="s">
        <v>1614</v>
      </c>
      <c r="T9" s="894" t="s">
        <v>1615</v>
      </c>
      <c r="U9" s="954" t="s">
        <v>1616</v>
      </c>
      <c r="V9" s="954" t="s">
        <v>1617</v>
      </c>
      <c r="W9" s="894" t="s">
        <v>1611</v>
      </c>
      <c r="X9" s="894" t="s">
        <v>1612</v>
      </c>
      <c r="Y9" s="894" t="s">
        <v>1613</v>
      </c>
      <c r="Z9" s="894" t="s">
        <v>1614</v>
      </c>
      <c r="AA9" s="894" t="s">
        <v>1615</v>
      </c>
      <c r="AB9" s="954" t="s">
        <v>1616</v>
      </c>
      <c r="AC9" s="954" t="s">
        <v>1617</v>
      </c>
      <c r="AD9" s="894" t="s">
        <v>1611</v>
      </c>
      <c r="AE9" s="894" t="s">
        <v>1612</v>
      </c>
      <c r="AF9" s="894" t="s">
        <v>1613</v>
      </c>
      <c r="AG9" s="894" t="s">
        <v>1614</v>
      </c>
      <c r="AH9" s="894"/>
      <c r="AI9" s="893"/>
      <c r="AJ9" s="893"/>
      <c r="AK9" s="893"/>
      <c r="AL9" s="893"/>
    </row>
    <row r="10" spans="1:38" ht="15" customHeight="1">
      <c r="A10" s="1132"/>
      <c r="B10" s="1135"/>
      <c r="C10" s="1142"/>
      <c r="D10" s="895">
        <v>1</v>
      </c>
      <c r="E10" s="894">
        <v>2</v>
      </c>
      <c r="F10" s="894">
        <v>3</v>
      </c>
      <c r="G10" s="954">
        <v>4</v>
      </c>
      <c r="H10" s="954">
        <v>5</v>
      </c>
      <c r="I10" s="894">
        <v>6</v>
      </c>
      <c r="J10" s="894">
        <v>7</v>
      </c>
      <c r="K10" s="894">
        <v>8</v>
      </c>
      <c r="L10" s="894">
        <v>9</v>
      </c>
      <c r="M10" s="894">
        <v>10</v>
      </c>
      <c r="N10" s="954">
        <v>11</v>
      </c>
      <c r="O10" s="954">
        <v>12</v>
      </c>
      <c r="P10" s="894">
        <v>13</v>
      </c>
      <c r="Q10" s="894">
        <v>14</v>
      </c>
      <c r="R10" s="894">
        <v>15</v>
      </c>
      <c r="S10" s="894">
        <v>16</v>
      </c>
      <c r="T10" s="894">
        <v>17</v>
      </c>
      <c r="U10" s="954">
        <v>18</v>
      </c>
      <c r="V10" s="954">
        <v>19</v>
      </c>
      <c r="W10" s="894">
        <v>20</v>
      </c>
      <c r="X10" s="894">
        <v>21</v>
      </c>
      <c r="Y10" s="894">
        <v>22</v>
      </c>
      <c r="Z10" s="894">
        <v>23</v>
      </c>
      <c r="AA10" s="894">
        <v>24</v>
      </c>
      <c r="AB10" s="954">
        <v>25</v>
      </c>
      <c r="AC10" s="954">
        <v>26</v>
      </c>
      <c r="AD10" s="894">
        <v>27</v>
      </c>
      <c r="AE10" s="894">
        <v>28</v>
      </c>
      <c r="AF10" s="894">
        <v>29</v>
      </c>
      <c r="AG10" s="894">
        <v>30</v>
      </c>
      <c r="AH10" s="894"/>
      <c r="AI10" s="893"/>
      <c r="AJ10" s="893"/>
      <c r="AK10" s="893"/>
      <c r="AL10" s="893"/>
    </row>
    <row r="11" spans="1:38">
      <c r="A11" s="1114">
        <v>21</v>
      </c>
      <c r="B11" s="908" t="s">
        <v>1609</v>
      </c>
      <c r="C11" s="1127">
        <v>42675</v>
      </c>
      <c r="D11" s="911" t="s">
        <v>1621</v>
      </c>
      <c r="E11" s="900"/>
      <c r="F11" s="913"/>
      <c r="G11" s="900"/>
      <c r="H11" s="913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08" t="s">
        <v>1622</v>
      </c>
      <c r="C12" s="1128"/>
      <c r="D12" s="913"/>
      <c r="E12" s="911" t="s">
        <v>1621</v>
      </c>
      <c r="F12" s="913"/>
      <c r="G12" s="913"/>
      <c r="H12" s="913"/>
      <c r="I12" s="913"/>
      <c r="J12" s="913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08" t="s">
        <v>1623</v>
      </c>
      <c r="C13" s="1128"/>
      <c r="D13" s="913"/>
      <c r="E13" s="900"/>
      <c r="F13" s="913"/>
      <c r="G13" s="913"/>
      <c r="H13" s="913"/>
      <c r="I13" s="911" t="s">
        <v>1621</v>
      </c>
      <c r="J13" s="913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13"/>
      <c r="E14" s="900"/>
      <c r="F14" s="913"/>
      <c r="G14" s="913"/>
      <c r="H14" s="913"/>
      <c r="I14" s="912"/>
      <c r="J14" s="911" t="s">
        <v>1621</v>
      </c>
      <c r="K14" s="913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13"/>
      <c r="E15" s="900"/>
      <c r="F15" s="913"/>
      <c r="G15" s="900"/>
      <c r="H15" s="912"/>
      <c r="I15" s="912"/>
      <c r="J15" s="912"/>
      <c r="K15" s="911" t="s">
        <v>1621</v>
      </c>
      <c r="L15" s="913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13"/>
      <c r="E16" s="900"/>
      <c r="F16" s="900"/>
      <c r="G16" s="913"/>
      <c r="H16" s="900"/>
      <c r="I16" s="912"/>
      <c r="J16" s="912"/>
      <c r="K16" s="913"/>
      <c r="L16" s="911" t="s">
        <v>1621</v>
      </c>
      <c r="M16" s="913"/>
      <c r="N16" s="900"/>
      <c r="O16" s="913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08" t="s">
        <v>1627</v>
      </c>
      <c r="C17" s="1128"/>
      <c r="D17" s="912"/>
      <c r="E17" s="912"/>
      <c r="F17" s="912"/>
      <c r="G17" s="912"/>
      <c r="H17" s="912"/>
      <c r="I17" s="912"/>
      <c r="J17" s="912"/>
      <c r="K17" s="913"/>
      <c r="L17" s="913"/>
      <c r="M17" s="913"/>
      <c r="N17" s="913"/>
      <c r="O17" s="913"/>
      <c r="P17" s="911" t="s">
        <v>1621</v>
      </c>
      <c r="Q17" s="913"/>
      <c r="R17" s="900"/>
      <c r="S17" s="900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00"/>
      <c r="J18" s="913"/>
      <c r="K18" s="913"/>
      <c r="L18" s="913"/>
      <c r="M18" s="913"/>
      <c r="N18" s="913"/>
      <c r="O18" s="913"/>
      <c r="P18" s="912"/>
      <c r="Q18" s="911" t="s">
        <v>1621</v>
      </c>
      <c r="R18" s="913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912"/>
      <c r="E19" s="912"/>
      <c r="F19" s="912"/>
      <c r="G19" s="912"/>
      <c r="H19" s="912"/>
      <c r="I19" s="912"/>
      <c r="J19" s="912"/>
      <c r="K19" s="913"/>
      <c r="L19" s="913"/>
      <c r="M19" s="912"/>
      <c r="N19" s="913"/>
      <c r="O19" s="913"/>
      <c r="P19" s="912"/>
      <c r="Q19" s="912"/>
      <c r="R19" s="911" t="s">
        <v>1621</v>
      </c>
      <c r="S19" s="913"/>
      <c r="T19" s="912"/>
      <c r="U19" s="912"/>
      <c r="V19" s="912"/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912"/>
      <c r="E20" s="912"/>
      <c r="F20" s="912"/>
      <c r="G20" s="912"/>
      <c r="H20" s="912"/>
      <c r="I20" s="912"/>
      <c r="J20" s="912"/>
      <c r="K20" s="913"/>
      <c r="L20" s="900"/>
      <c r="M20" s="913"/>
      <c r="N20" s="900"/>
      <c r="O20" s="912"/>
      <c r="P20" s="912"/>
      <c r="Q20" s="912"/>
      <c r="R20" s="913"/>
      <c r="S20" s="911" t="s">
        <v>1621</v>
      </c>
      <c r="T20" s="900"/>
      <c r="U20" s="913"/>
      <c r="V20" s="900"/>
      <c r="W20" s="912"/>
      <c r="X20" s="912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912"/>
      <c r="E21" s="912"/>
      <c r="F21" s="912"/>
      <c r="G21" s="912"/>
      <c r="H21" s="912"/>
      <c r="I21" s="912"/>
      <c r="J21" s="912"/>
      <c r="K21" s="912"/>
      <c r="L21" s="912"/>
      <c r="M21" s="900"/>
      <c r="N21" s="913"/>
      <c r="O21" s="900"/>
      <c r="P21" s="912"/>
      <c r="Q21" s="912"/>
      <c r="R21" s="913"/>
      <c r="S21" s="913"/>
      <c r="T21" s="913"/>
      <c r="U21" s="900"/>
      <c r="V21" s="900"/>
      <c r="W21" s="911" t="s">
        <v>1621</v>
      </c>
      <c r="X21" s="913"/>
      <c r="Y21" s="900"/>
      <c r="Z21" s="900"/>
      <c r="AA21" s="912"/>
      <c r="AB21" s="912"/>
      <c r="AC21" s="912"/>
      <c r="AD21" s="912"/>
      <c r="AE21" s="912"/>
      <c r="AF21" s="912"/>
      <c r="AG21" s="912"/>
      <c r="AH21" s="912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2"/>
      <c r="Q22" s="912"/>
      <c r="R22" s="913"/>
      <c r="S22" s="913"/>
      <c r="T22" s="913"/>
      <c r="U22" s="913"/>
      <c r="V22" s="900"/>
      <c r="W22" s="912"/>
      <c r="X22" s="911" t="s">
        <v>1621</v>
      </c>
      <c r="Y22" s="913"/>
      <c r="Z22" s="900"/>
      <c r="AA22" s="900"/>
      <c r="AB22" s="900"/>
      <c r="AC22" s="900"/>
      <c r="AD22" s="900"/>
      <c r="AE22" s="900"/>
      <c r="AF22" s="900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12"/>
      <c r="Q23" s="912"/>
      <c r="R23" s="913"/>
      <c r="S23" s="913"/>
      <c r="T23" s="913"/>
      <c r="U23" s="913"/>
      <c r="V23" s="900"/>
      <c r="W23" s="912"/>
      <c r="X23" s="912"/>
      <c r="Y23" s="911" t="s">
        <v>1621</v>
      </c>
      <c r="Z23" s="913"/>
      <c r="AA23" s="900"/>
      <c r="AB23" s="900"/>
      <c r="AC23" s="900"/>
      <c r="AD23" s="900"/>
      <c r="AE23" s="900"/>
      <c r="AF23" s="900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12"/>
      <c r="Q24" s="912"/>
      <c r="R24" s="913"/>
      <c r="S24" s="913"/>
      <c r="T24" s="913"/>
      <c r="U24" s="913"/>
      <c r="V24" s="900"/>
      <c r="W24" s="912"/>
      <c r="X24" s="912"/>
      <c r="Y24" s="913"/>
      <c r="Z24" s="911" t="s">
        <v>1621</v>
      </c>
      <c r="AA24" s="900"/>
      <c r="AB24" s="900"/>
      <c r="AC24" s="900"/>
      <c r="AD24" s="900"/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12"/>
      <c r="Q25" s="912"/>
      <c r="R25" s="913"/>
      <c r="S25" s="913"/>
      <c r="T25" s="913"/>
      <c r="U25" s="913"/>
      <c r="V25" s="900"/>
      <c r="W25" s="912"/>
      <c r="X25" s="912"/>
      <c r="Y25" s="913"/>
      <c r="Z25" s="913"/>
      <c r="AA25" s="911" t="s">
        <v>1621</v>
      </c>
      <c r="AB25" s="900"/>
      <c r="AC25" s="900"/>
      <c r="AD25" s="900"/>
      <c r="AE25" s="900"/>
      <c r="AF25" s="900"/>
      <c r="AG25" s="900"/>
      <c r="AH25" s="900"/>
    </row>
    <row r="26" spans="1:34">
      <c r="A26" s="1115"/>
      <c r="B26" s="908" t="s">
        <v>1646</v>
      </c>
      <c r="C26" s="1128"/>
      <c r="D26" s="912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2"/>
      <c r="Q26" s="913"/>
      <c r="R26" s="900"/>
      <c r="S26" s="913"/>
      <c r="T26" s="913"/>
      <c r="U26" s="913"/>
      <c r="V26" s="913"/>
      <c r="W26" s="912"/>
      <c r="X26" s="912"/>
      <c r="Y26" s="912"/>
      <c r="Z26" s="912"/>
      <c r="AA26" s="912"/>
      <c r="AB26" s="912"/>
      <c r="AC26" s="912"/>
      <c r="AD26" s="911" t="s">
        <v>1621</v>
      </c>
      <c r="AE26" s="900"/>
      <c r="AF26" s="900"/>
      <c r="AG26" s="912"/>
      <c r="AH26" s="912"/>
    </row>
    <row r="27" spans="1:34">
      <c r="A27" s="1115"/>
      <c r="B27" s="908" t="s">
        <v>1647</v>
      </c>
      <c r="C27" s="1128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3"/>
      <c r="R27" s="900"/>
      <c r="S27" s="913"/>
      <c r="T27" s="913"/>
      <c r="U27" s="913"/>
      <c r="V27" s="913"/>
      <c r="W27" s="912"/>
      <c r="X27" s="912"/>
      <c r="Y27" s="912"/>
      <c r="Z27" s="912"/>
      <c r="AA27" s="912"/>
      <c r="AB27" s="912"/>
      <c r="AC27" s="912"/>
      <c r="AD27" s="913"/>
      <c r="AE27" s="911" t="s">
        <v>1621</v>
      </c>
      <c r="AF27" s="912"/>
      <c r="AG27" s="900"/>
      <c r="AH27" s="912"/>
    </row>
    <row r="28" spans="1:34">
      <c r="A28" s="1114"/>
      <c r="B28" s="1140"/>
      <c r="C28" s="1127">
        <v>42705</v>
      </c>
      <c r="D28" s="894" t="s">
        <v>1615</v>
      </c>
      <c r="E28" s="954" t="s">
        <v>1616</v>
      </c>
      <c r="F28" s="954" t="s">
        <v>1617</v>
      </c>
      <c r="G28" s="894" t="s">
        <v>1611</v>
      </c>
      <c r="H28" s="894" t="s">
        <v>1612</v>
      </c>
      <c r="I28" s="894" t="s">
        <v>1613</v>
      </c>
      <c r="J28" s="894" t="s">
        <v>1614</v>
      </c>
      <c r="K28" s="894" t="s">
        <v>1615</v>
      </c>
      <c r="L28" s="954" t="s">
        <v>1616</v>
      </c>
      <c r="M28" s="954" t="s">
        <v>1617</v>
      </c>
      <c r="N28" s="894" t="s">
        <v>1611</v>
      </c>
      <c r="O28" s="894" t="s">
        <v>1612</v>
      </c>
      <c r="P28" s="894" t="s">
        <v>1613</v>
      </c>
      <c r="Q28" s="894" t="s">
        <v>1614</v>
      </c>
      <c r="R28" s="894" t="s">
        <v>1615</v>
      </c>
      <c r="S28" s="954" t="s">
        <v>1616</v>
      </c>
      <c r="T28" s="954" t="s">
        <v>1617</v>
      </c>
      <c r="U28" s="894" t="s">
        <v>1611</v>
      </c>
      <c r="V28" s="894" t="s">
        <v>1612</v>
      </c>
      <c r="W28" s="894" t="s">
        <v>1613</v>
      </c>
      <c r="X28" s="894" t="s">
        <v>1614</v>
      </c>
      <c r="Y28" s="894" t="s">
        <v>1615</v>
      </c>
      <c r="Z28" s="954" t="s">
        <v>1616</v>
      </c>
      <c r="AA28" s="954" t="s">
        <v>1617</v>
      </c>
      <c r="AB28" s="954" t="s">
        <v>1611</v>
      </c>
      <c r="AC28" s="894" t="s">
        <v>1612</v>
      </c>
      <c r="AD28" s="894" t="s">
        <v>1613</v>
      </c>
      <c r="AE28" s="894" t="s">
        <v>1614</v>
      </c>
      <c r="AF28" s="894" t="s">
        <v>1615</v>
      </c>
      <c r="AG28" s="954" t="s">
        <v>1616</v>
      </c>
      <c r="AH28" s="954" t="s">
        <v>1617</v>
      </c>
    </row>
    <row r="29" spans="1:34">
      <c r="A29" s="1116"/>
      <c r="B29" s="1138"/>
      <c r="C29" s="1138"/>
      <c r="D29" s="895">
        <v>1</v>
      </c>
      <c r="E29" s="954">
        <v>2</v>
      </c>
      <c r="F29" s="954">
        <v>3</v>
      </c>
      <c r="G29" s="894">
        <v>4</v>
      </c>
      <c r="H29" s="894">
        <v>5</v>
      </c>
      <c r="I29" s="894">
        <v>6</v>
      </c>
      <c r="J29" s="894">
        <v>7</v>
      </c>
      <c r="K29" s="894">
        <v>8</v>
      </c>
      <c r="L29" s="954">
        <v>9</v>
      </c>
      <c r="M29" s="954">
        <v>10</v>
      </c>
      <c r="N29" s="894">
        <v>11</v>
      </c>
      <c r="O29" s="894">
        <v>12</v>
      </c>
      <c r="P29" s="894">
        <v>13</v>
      </c>
      <c r="Q29" s="1004">
        <v>14</v>
      </c>
      <c r="R29" s="894">
        <v>15</v>
      </c>
      <c r="S29" s="954">
        <v>16</v>
      </c>
      <c r="T29" s="954">
        <v>17</v>
      </c>
      <c r="U29" s="894">
        <v>18</v>
      </c>
      <c r="V29" s="894">
        <v>19</v>
      </c>
      <c r="W29" s="894">
        <v>20</v>
      </c>
      <c r="X29" s="894">
        <v>21</v>
      </c>
      <c r="Y29" s="894">
        <v>22</v>
      </c>
      <c r="Z29" s="954">
        <v>23</v>
      </c>
      <c r="AA29" s="954">
        <v>24</v>
      </c>
      <c r="AB29" s="954">
        <v>25</v>
      </c>
      <c r="AC29" s="894">
        <v>26</v>
      </c>
      <c r="AD29" s="894">
        <v>27</v>
      </c>
      <c r="AE29" s="894">
        <v>28</v>
      </c>
      <c r="AF29" s="894">
        <v>29</v>
      </c>
      <c r="AG29" s="954">
        <v>30</v>
      </c>
      <c r="AH29" s="954">
        <v>31</v>
      </c>
    </row>
    <row r="30" spans="1:34">
      <c r="A30" s="1114">
        <v>22</v>
      </c>
      <c r="B30" s="908" t="s">
        <v>1609</v>
      </c>
      <c r="C30" s="1127">
        <v>42705</v>
      </c>
      <c r="D30" s="913"/>
      <c r="E30" s="913"/>
      <c r="F30" s="913"/>
      <c r="G30" s="911" t="s">
        <v>1621</v>
      </c>
      <c r="H30" s="913"/>
      <c r="I30" s="913"/>
      <c r="J30" s="900"/>
      <c r="K30" s="900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08" t="s">
        <v>1622</v>
      </c>
      <c r="C31" s="1128"/>
      <c r="D31" s="913"/>
      <c r="E31" s="913"/>
      <c r="F31" s="913"/>
      <c r="G31" s="913"/>
      <c r="H31" s="911" t="s">
        <v>1621</v>
      </c>
      <c r="I31" s="913"/>
      <c r="J31" s="900"/>
      <c r="K31" s="900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08" t="s">
        <v>1623</v>
      </c>
      <c r="C32" s="1128"/>
      <c r="D32" s="913"/>
      <c r="E32" s="913"/>
      <c r="F32" s="913"/>
      <c r="G32" s="912"/>
      <c r="H32" s="912"/>
      <c r="I32" s="911" t="s">
        <v>1621</v>
      </c>
      <c r="J32" s="900"/>
      <c r="K32" s="900"/>
      <c r="L32" s="900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08" t="s">
        <v>1624</v>
      </c>
      <c r="C33" s="1128"/>
      <c r="D33" s="913"/>
      <c r="E33" s="913"/>
      <c r="F33" s="913"/>
      <c r="G33" s="913"/>
      <c r="H33" s="900"/>
      <c r="I33" s="913"/>
      <c r="J33" s="911" t="s">
        <v>1621</v>
      </c>
      <c r="K33" s="913"/>
      <c r="L33" s="900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08" t="s">
        <v>1625</v>
      </c>
      <c r="C34" s="1128"/>
      <c r="D34" s="913"/>
      <c r="E34" s="900"/>
      <c r="F34" s="913"/>
      <c r="G34" s="913"/>
      <c r="H34" s="900"/>
      <c r="I34" s="912"/>
      <c r="J34" s="913"/>
      <c r="K34" s="911" t="s">
        <v>1621</v>
      </c>
      <c r="L34" s="900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3"/>
      <c r="I35" s="900"/>
      <c r="J35" s="913"/>
      <c r="K35" s="913"/>
      <c r="L35" s="913"/>
      <c r="M35" s="913"/>
      <c r="N35" s="911" t="s">
        <v>1621</v>
      </c>
      <c r="O35" s="913"/>
      <c r="P35" s="913"/>
      <c r="Q35" s="900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3"/>
      <c r="I36" s="900"/>
      <c r="J36" s="912"/>
      <c r="K36" s="913"/>
      <c r="L36" s="913"/>
      <c r="M36" s="913"/>
      <c r="N36" s="913"/>
      <c r="O36" s="911" t="s">
        <v>1621</v>
      </c>
      <c r="P36" s="913"/>
      <c r="Q36" s="900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13"/>
      <c r="L37" s="913"/>
      <c r="M37" s="913"/>
      <c r="N37" s="912"/>
      <c r="O37" s="912"/>
      <c r="P37" s="911" t="s">
        <v>1621</v>
      </c>
      <c r="Q37" s="913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13"/>
      <c r="L38" s="913"/>
      <c r="M38" s="913"/>
      <c r="N38" s="913"/>
      <c r="O38" s="900"/>
      <c r="P38" s="912"/>
      <c r="Q38" s="913"/>
      <c r="R38" s="900"/>
      <c r="S38" s="900"/>
      <c r="T38" s="913"/>
      <c r="U38" s="911" t="s">
        <v>1621</v>
      </c>
      <c r="V38" s="913"/>
      <c r="W38" s="913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3"/>
      <c r="L39" s="900"/>
      <c r="M39" s="913"/>
      <c r="N39" s="913"/>
      <c r="O39" s="913"/>
      <c r="P39" s="913"/>
      <c r="Q39" s="913"/>
      <c r="R39" s="900"/>
      <c r="S39" s="900"/>
      <c r="T39" s="913"/>
      <c r="U39" s="913"/>
      <c r="V39" s="911" t="s">
        <v>1621</v>
      </c>
      <c r="W39" s="913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3"/>
      <c r="N40" s="900"/>
      <c r="O40" s="912"/>
      <c r="P40" s="912"/>
      <c r="Q40" s="913"/>
      <c r="R40" s="913"/>
      <c r="S40" s="913"/>
      <c r="T40" s="900"/>
      <c r="U40" s="912"/>
      <c r="V40" s="912"/>
      <c r="W40" s="911" t="s">
        <v>1621</v>
      </c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3"/>
      <c r="P41" s="900"/>
      <c r="Q41" s="912"/>
      <c r="R41" s="913"/>
      <c r="S41" s="913"/>
      <c r="T41" s="913"/>
      <c r="U41" s="912"/>
      <c r="V41" s="900"/>
      <c r="W41" s="912"/>
      <c r="X41" s="911" t="s">
        <v>1621</v>
      </c>
      <c r="Y41" s="913"/>
      <c r="Z41" s="913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3"/>
      <c r="P42" s="900"/>
      <c r="Q42" s="912"/>
      <c r="R42" s="913"/>
      <c r="S42" s="913"/>
      <c r="T42" s="913"/>
      <c r="U42" s="912"/>
      <c r="V42" s="900"/>
      <c r="W42" s="912"/>
      <c r="X42" s="913"/>
      <c r="Y42" s="911" t="s">
        <v>1621</v>
      </c>
      <c r="Z42" s="913"/>
      <c r="AA42" s="912"/>
      <c r="AB42" s="912"/>
      <c r="AC42" s="913"/>
      <c r="AD42" s="913"/>
      <c r="AE42" s="913"/>
      <c r="AF42" s="912"/>
      <c r="AG42" s="912"/>
      <c r="AH42" s="912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3"/>
      <c r="P43" s="900"/>
      <c r="Q43" s="912"/>
      <c r="R43" s="913"/>
      <c r="S43" s="913"/>
      <c r="T43" s="913"/>
      <c r="U43" s="912"/>
      <c r="V43" s="900"/>
      <c r="W43" s="912"/>
      <c r="X43" s="912"/>
      <c r="Y43" s="912"/>
      <c r="Z43" s="913"/>
      <c r="AA43" s="912"/>
      <c r="AB43" s="912"/>
      <c r="AC43" s="911" t="s">
        <v>1621</v>
      </c>
      <c r="AD43" s="913"/>
      <c r="AE43" s="913"/>
      <c r="AF43" s="912"/>
      <c r="AG43" s="912"/>
      <c r="AH43" s="912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3"/>
      <c r="P44" s="900"/>
      <c r="Q44" s="912"/>
      <c r="R44" s="913"/>
      <c r="S44" s="913"/>
      <c r="T44" s="913"/>
      <c r="U44" s="912"/>
      <c r="V44" s="900"/>
      <c r="W44" s="912"/>
      <c r="X44" s="912"/>
      <c r="Y44" s="912"/>
      <c r="Z44" s="912"/>
      <c r="AA44" s="912"/>
      <c r="AB44" s="912"/>
      <c r="AC44" s="912"/>
      <c r="AD44" s="911" t="s">
        <v>1621</v>
      </c>
      <c r="AE44" s="913"/>
      <c r="AF44" s="912"/>
      <c r="AG44" s="912"/>
      <c r="AH44" s="912"/>
    </row>
    <row r="45" spans="1:34">
      <c r="A45" s="1115"/>
      <c r="B45" s="908" t="s">
        <v>1646</v>
      </c>
      <c r="C45" s="1128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12"/>
      <c r="S45" s="912"/>
      <c r="T45" s="913"/>
      <c r="U45" s="913"/>
      <c r="V45" s="913"/>
      <c r="W45" s="912"/>
      <c r="X45" s="912"/>
      <c r="Y45" s="912"/>
      <c r="Z45" s="912"/>
      <c r="AA45" s="912"/>
      <c r="AB45" s="912"/>
      <c r="AC45" s="912"/>
      <c r="AD45" s="912"/>
      <c r="AE45" s="911" t="s">
        <v>1621</v>
      </c>
      <c r="AF45" s="912"/>
      <c r="AG45" s="912"/>
      <c r="AH45" s="912"/>
    </row>
    <row r="46" spans="1:34">
      <c r="A46" s="1116"/>
      <c r="B46" s="908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3"/>
      <c r="U46" s="913"/>
      <c r="V46" s="913"/>
      <c r="W46" s="912"/>
      <c r="X46" s="912"/>
      <c r="Y46" s="912"/>
      <c r="Z46" s="912"/>
      <c r="AA46" s="912"/>
      <c r="AB46" s="912"/>
      <c r="AC46" s="912"/>
      <c r="AD46" s="912"/>
      <c r="AE46" s="1013"/>
      <c r="AF46" s="911" t="s">
        <v>1621</v>
      </c>
      <c r="AG46" s="912"/>
      <c r="AH46" s="912"/>
    </row>
    <row r="47" spans="1:34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</row>
    <row r="48" spans="1:34">
      <c r="B48" s="247" t="s">
        <v>1663</v>
      </c>
      <c r="C48" s="896"/>
    </row>
    <row r="49" spans="1:34">
      <c r="B49" s="247"/>
      <c r="C49" s="896"/>
    </row>
    <row r="50" spans="1:34">
      <c r="B50" s="247"/>
      <c r="C50" s="896"/>
    </row>
    <row r="51" spans="1:34">
      <c r="B51" s="247"/>
      <c r="C51" s="896"/>
    </row>
    <row r="52" spans="1:34" ht="15.75">
      <c r="A52" s="1117" t="s">
        <v>3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5.75">
      <c r="A53" s="1117" t="s">
        <v>1586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17"/>
      <c r="W53" s="1117"/>
      <c r="X53" s="1117"/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</row>
    <row r="54" spans="1:34" ht="18">
      <c r="A54" s="1118" t="s">
        <v>1666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1587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8">
      <c r="A56" s="1118" t="s">
        <v>1667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4" ht="13.5" customHeight="1">
      <c r="A57" s="915" t="s">
        <v>1608</v>
      </c>
      <c r="B57" s="1006"/>
      <c r="C57" s="1006"/>
      <c r="D57" s="1006"/>
      <c r="E57" s="1006"/>
      <c r="F57" s="1006"/>
      <c r="G57" s="1006"/>
      <c r="H57" s="1006"/>
      <c r="I57" s="1006"/>
      <c r="J57" s="1006"/>
      <c r="K57" s="1006"/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6"/>
      <c r="Y57" s="1006"/>
      <c r="Z57" s="1006"/>
      <c r="AA57" s="1006"/>
      <c r="AB57" s="1006"/>
      <c r="AC57" s="1006"/>
      <c r="AD57" s="1006"/>
      <c r="AE57" s="1006"/>
      <c r="AF57" s="1006"/>
      <c r="AG57" s="1006"/>
      <c r="AH57" s="1006"/>
    </row>
    <row r="58" spans="1:34" s="966" customFormat="1" ht="12.75" customHeight="1">
      <c r="A58" s="967" t="s">
        <v>1679</v>
      </c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  <c r="AB58" s="965"/>
      <c r="AC58" s="965"/>
      <c r="AD58" s="965"/>
      <c r="AE58" s="965"/>
      <c r="AF58" s="965"/>
      <c r="AG58" s="965"/>
      <c r="AH58" s="965"/>
    </row>
    <row r="59" spans="1:34">
      <c r="A59" s="1130" t="s">
        <v>129</v>
      </c>
      <c r="B59" s="1133" t="s">
        <v>1610</v>
      </c>
      <c r="C59" s="955" t="s">
        <v>1618</v>
      </c>
      <c r="D59" s="1149" t="s">
        <v>1619</v>
      </c>
      <c r="E59" s="1150"/>
      <c r="F59" s="1150"/>
      <c r="G59" s="1150"/>
      <c r="H59" s="1150"/>
      <c r="I59" s="1150"/>
      <c r="J59" s="1150"/>
      <c r="K59" s="1150"/>
      <c r="L59" s="1150"/>
      <c r="M59" s="1150"/>
      <c r="N59" s="1150"/>
      <c r="O59" s="1150"/>
      <c r="P59" s="1150"/>
      <c r="Q59" s="1150"/>
      <c r="R59" s="1150"/>
      <c r="S59" s="1150"/>
      <c r="T59" s="1150"/>
      <c r="U59" s="1150"/>
      <c r="V59" s="1150"/>
      <c r="W59" s="1150"/>
      <c r="X59" s="1150"/>
      <c r="Y59" s="1150"/>
      <c r="Z59" s="1150"/>
      <c r="AA59" s="1150"/>
      <c r="AB59" s="1150"/>
      <c r="AC59" s="1150"/>
      <c r="AD59" s="1150"/>
      <c r="AE59" s="1150"/>
      <c r="AF59" s="1150"/>
      <c r="AG59" s="1150"/>
      <c r="AH59" s="1151"/>
    </row>
    <row r="60" spans="1:34">
      <c r="A60" s="1131"/>
      <c r="B60" s="1134"/>
      <c r="C60" s="1141">
        <v>42675</v>
      </c>
      <c r="D60" s="894" t="s">
        <v>1613</v>
      </c>
      <c r="E60" s="894" t="s">
        <v>1614</v>
      </c>
      <c r="F60" s="894" t="s">
        <v>1615</v>
      </c>
      <c r="G60" s="954" t="s">
        <v>1616</v>
      </c>
      <c r="H60" s="954" t="s">
        <v>1617</v>
      </c>
      <c r="I60" s="894" t="s">
        <v>1611</v>
      </c>
      <c r="J60" s="894" t="s">
        <v>1612</v>
      </c>
      <c r="K60" s="894" t="s">
        <v>1613</v>
      </c>
      <c r="L60" s="894" t="s">
        <v>1614</v>
      </c>
      <c r="M60" s="894" t="s">
        <v>1615</v>
      </c>
      <c r="N60" s="954" t="s">
        <v>1616</v>
      </c>
      <c r="O60" s="954" t="s">
        <v>1617</v>
      </c>
      <c r="P60" s="894" t="s">
        <v>1611</v>
      </c>
      <c r="Q60" s="894" t="s">
        <v>1612</v>
      </c>
      <c r="R60" s="894" t="s">
        <v>1613</v>
      </c>
      <c r="S60" s="894" t="s">
        <v>1614</v>
      </c>
      <c r="T60" s="894" t="s">
        <v>1615</v>
      </c>
      <c r="U60" s="954" t="s">
        <v>1616</v>
      </c>
      <c r="V60" s="954" t="s">
        <v>1617</v>
      </c>
      <c r="W60" s="894" t="s">
        <v>1611</v>
      </c>
      <c r="X60" s="894" t="s">
        <v>1612</v>
      </c>
      <c r="Y60" s="894" t="s">
        <v>1613</v>
      </c>
      <c r="Z60" s="894" t="s">
        <v>1614</v>
      </c>
      <c r="AA60" s="894" t="s">
        <v>1615</v>
      </c>
      <c r="AB60" s="954" t="s">
        <v>1616</v>
      </c>
      <c r="AC60" s="954" t="s">
        <v>1617</v>
      </c>
      <c r="AD60" s="894" t="s">
        <v>1611</v>
      </c>
      <c r="AE60" s="894" t="s">
        <v>1612</v>
      </c>
      <c r="AF60" s="894" t="s">
        <v>1613</v>
      </c>
      <c r="AG60" s="894" t="s">
        <v>1614</v>
      </c>
      <c r="AH60" s="894"/>
    </row>
    <row r="61" spans="1:34">
      <c r="A61" s="1132"/>
      <c r="B61" s="1135"/>
      <c r="C61" s="1142"/>
      <c r="D61" s="895">
        <v>1</v>
      </c>
      <c r="E61" s="894">
        <v>2</v>
      </c>
      <c r="F61" s="894">
        <v>3</v>
      </c>
      <c r="G61" s="954">
        <v>4</v>
      </c>
      <c r="H61" s="954">
        <v>5</v>
      </c>
      <c r="I61" s="894">
        <v>6</v>
      </c>
      <c r="J61" s="894">
        <v>7</v>
      </c>
      <c r="K61" s="894">
        <v>8</v>
      </c>
      <c r="L61" s="894">
        <v>9</v>
      </c>
      <c r="M61" s="894">
        <v>10</v>
      </c>
      <c r="N61" s="954">
        <v>11</v>
      </c>
      <c r="O61" s="954">
        <v>12</v>
      </c>
      <c r="P61" s="894">
        <v>13</v>
      </c>
      <c r="Q61" s="894">
        <v>14</v>
      </c>
      <c r="R61" s="894">
        <v>15</v>
      </c>
      <c r="S61" s="894">
        <v>16</v>
      </c>
      <c r="T61" s="894">
        <v>17</v>
      </c>
      <c r="U61" s="954">
        <v>18</v>
      </c>
      <c r="V61" s="954">
        <v>19</v>
      </c>
      <c r="W61" s="894">
        <v>20</v>
      </c>
      <c r="X61" s="894">
        <v>21</v>
      </c>
      <c r="Y61" s="894">
        <v>22</v>
      </c>
      <c r="Z61" s="894">
        <v>23</v>
      </c>
      <c r="AA61" s="894">
        <v>24</v>
      </c>
      <c r="AB61" s="954">
        <v>25</v>
      </c>
      <c r="AC61" s="954">
        <v>26</v>
      </c>
      <c r="AD61" s="894">
        <v>27</v>
      </c>
      <c r="AE61" s="894">
        <v>28</v>
      </c>
      <c r="AF61" s="894">
        <v>29</v>
      </c>
      <c r="AG61" s="894">
        <v>30</v>
      </c>
      <c r="AH61" s="894"/>
    </row>
    <row r="62" spans="1:34">
      <c r="A62" s="1136">
        <v>21</v>
      </c>
      <c r="B62" s="908" t="s">
        <v>1609</v>
      </c>
      <c r="C62" s="1127">
        <v>42675</v>
      </c>
      <c r="D62" s="911" t="s">
        <v>1621</v>
      </c>
      <c r="E62" s="900"/>
      <c r="F62" s="913"/>
      <c r="G62" s="900"/>
      <c r="H62" s="913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4">
      <c r="A63" s="1136"/>
      <c r="B63" s="908" t="s">
        <v>1622</v>
      </c>
      <c r="C63" s="1137"/>
      <c r="D63" s="913"/>
      <c r="E63" s="911" t="s">
        <v>1621</v>
      </c>
      <c r="F63" s="913"/>
      <c r="G63" s="913"/>
      <c r="H63" s="913"/>
      <c r="I63" s="913"/>
      <c r="J63" s="913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4">
      <c r="A64" s="1136"/>
      <c r="B64" s="908" t="s">
        <v>1623</v>
      </c>
      <c r="C64" s="1137"/>
      <c r="D64" s="913"/>
      <c r="E64" s="900"/>
      <c r="F64" s="913"/>
      <c r="G64" s="913"/>
      <c r="H64" s="913"/>
      <c r="I64" s="911" t="s">
        <v>1621</v>
      </c>
      <c r="J64" s="913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08" t="s">
        <v>1624</v>
      </c>
      <c r="C65" s="1137"/>
      <c r="D65" s="913"/>
      <c r="E65" s="900"/>
      <c r="F65" s="913"/>
      <c r="G65" s="913"/>
      <c r="H65" s="913"/>
      <c r="I65" s="912"/>
      <c r="J65" s="911" t="s">
        <v>1621</v>
      </c>
      <c r="K65" s="913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08" t="s">
        <v>1625</v>
      </c>
      <c r="C66" s="1137"/>
      <c r="D66" s="913"/>
      <c r="E66" s="900"/>
      <c r="F66" s="913"/>
      <c r="G66" s="900"/>
      <c r="H66" s="912"/>
      <c r="I66" s="912"/>
      <c r="J66" s="912"/>
      <c r="K66" s="911" t="s">
        <v>1621</v>
      </c>
      <c r="L66" s="913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08" t="s">
        <v>1626</v>
      </c>
      <c r="C67" s="1137"/>
      <c r="D67" s="913"/>
      <c r="E67" s="900"/>
      <c r="F67" s="900"/>
      <c r="G67" s="913"/>
      <c r="H67" s="900"/>
      <c r="I67" s="912"/>
      <c r="J67" s="912"/>
      <c r="K67" s="913"/>
      <c r="L67" s="911" t="s">
        <v>1621</v>
      </c>
      <c r="M67" s="913"/>
      <c r="N67" s="900"/>
      <c r="O67" s="913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900"/>
      <c r="AF67" s="900"/>
      <c r="AG67" s="900"/>
      <c r="AH67" s="900"/>
    </row>
    <row r="68" spans="1:34">
      <c r="A68" s="1136"/>
      <c r="B68" s="908" t="s">
        <v>1627</v>
      </c>
      <c r="C68" s="1137"/>
      <c r="D68" s="912"/>
      <c r="E68" s="912"/>
      <c r="F68" s="912"/>
      <c r="G68" s="912"/>
      <c r="H68" s="912"/>
      <c r="I68" s="912"/>
      <c r="J68" s="912"/>
      <c r="K68" s="913"/>
      <c r="L68" s="913"/>
      <c r="M68" s="913"/>
      <c r="N68" s="913"/>
      <c r="O68" s="913"/>
      <c r="P68" s="911" t="s">
        <v>1621</v>
      </c>
      <c r="Q68" s="913"/>
      <c r="R68" s="900"/>
      <c r="S68" s="900"/>
      <c r="T68" s="912"/>
      <c r="U68" s="912"/>
      <c r="V68" s="912"/>
      <c r="W68" s="912"/>
      <c r="X68" s="912"/>
      <c r="Y68" s="912"/>
      <c r="Z68" s="912"/>
      <c r="AA68" s="912"/>
      <c r="AB68" s="912"/>
      <c r="AC68" s="912"/>
      <c r="AD68" s="912"/>
      <c r="AE68" s="912"/>
      <c r="AF68" s="912"/>
      <c r="AG68" s="912"/>
      <c r="AH68" s="912"/>
    </row>
    <row r="69" spans="1:34">
      <c r="A69" s="1136"/>
      <c r="B69" s="908" t="s">
        <v>1628</v>
      </c>
      <c r="C69" s="1137"/>
      <c r="D69" s="900"/>
      <c r="E69" s="900"/>
      <c r="F69" s="900"/>
      <c r="G69" s="900"/>
      <c r="H69" s="900"/>
      <c r="I69" s="900"/>
      <c r="J69" s="913"/>
      <c r="K69" s="913"/>
      <c r="L69" s="913"/>
      <c r="M69" s="913"/>
      <c r="N69" s="913"/>
      <c r="O69" s="913"/>
      <c r="P69" s="912"/>
      <c r="Q69" s="911" t="s">
        <v>1621</v>
      </c>
      <c r="R69" s="913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</row>
    <row r="70" spans="1:34">
      <c r="A70" s="1136"/>
      <c r="B70" s="908" t="s">
        <v>1629</v>
      </c>
      <c r="C70" s="1137"/>
      <c r="D70" s="912"/>
      <c r="E70" s="912"/>
      <c r="F70" s="912"/>
      <c r="G70" s="912"/>
      <c r="H70" s="912"/>
      <c r="I70" s="912"/>
      <c r="J70" s="912"/>
      <c r="K70" s="913"/>
      <c r="L70" s="913"/>
      <c r="M70" s="912"/>
      <c r="N70" s="913"/>
      <c r="O70" s="913"/>
      <c r="P70" s="912"/>
      <c r="Q70" s="912"/>
      <c r="R70" s="911" t="s">
        <v>1621</v>
      </c>
      <c r="S70" s="913"/>
      <c r="T70" s="912"/>
      <c r="U70" s="912"/>
      <c r="V70" s="912"/>
      <c r="W70" s="912"/>
      <c r="X70" s="912"/>
      <c r="Y70" s="912"/>
      <c r="Z70" s="912"/>
      <c r="AA70" s="912"/>
      <c r="AB70" s="912"/>
      <c r="AC70" s="912"/>
      <c r="AD70" s="912"/>
      <c r="AE70" s="912"/>
      <c r="AF70" s="912"/>
      <c r="AG70" s="912"/>
      <c r="AH70" s="912"/>
    </row>
    <row r="71" spans="1:34">
      <c r="A71" s="1136"/>
      <c r="B71" s="908" t="s">
        <v>1630</v>
      </c>
      <c r="C71" s="1137"/>
      <c r="D71" s="912"/>
      <c r="E71" s="912"/>
      <c r="F71" s="912"/>
      <c r="G71" s="912"/>
      <c r="H71" s="912"/>
      <c r="I71" s="912"/>
      <c r="J71" s="912"/>
      <c r="K71" s="913"/>
      <c r="L71" s="900"/>
      <c r="M71" s="913"/>
      <c r="N71" s="900"/>
      <c r="O71" s="912"/>
      <c r="P71" s="912"/>
      <c r="Q71" s="912"/>
      <c r="R71" s="913"/>
      <c r="S71" s="911" t="s">
        <v>1621</v>
      </c>
      <c r="T71" s="900"/>
      <c r="U71" s="913"/>
      <c r="V71" s="900"/>
      <c r="W71" s="912"/>
      <c r="X71" s="912"/>
      <c r="Y71" s="912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4">
      <c r="A72" s="1136"/>
      <c r="B72" s="908" t="s">
        <v>1631</v>
      </c>
      <c r="C72" s="1137"/>
      <c r="D72" s="912"/>
      <c r="E72" s="912"/>
      <c r="F72" s="912"/>
      <c r="G72" s="912"/>
      <c r="H72" s="912"/>
      <c r="I72" s="912"/>
      <c r="J72" s="912"/>
      <c r="K72" s="912"/>
      <c r="L72" s="912"/>
      <c r="M72" s="900"/>
      <c r="N72" s="913"/>
      <c r="O72" s="900"/>
      <c r="P72" s="912"/>
      <c r="Q72" s="912"/>
      <c r="R72" s="913"/>
      <c r="S72" s="913"/>
      <c r="T72" s="913"/>
      <c r="U72" s="900"/>
      <c r="V72" s="900"/>
      <c r="W72" s="911" t="s">
        <v>1621</v>
      </c>
      <c r="X72" s="913"/>
      <c r="Y72" s="900"/>
      <c r="Z72" s="900"/>
      <c r="AA72" s="912"/>
      <c r="AB72" s="912"/>
      <c r="AC72" s="912"/>
      <c r="AD72" s="912"/>
      <c r="AE72" s="912"/>
      <c r="AF72" s="912"/>
      <c r="AG72" s="912"/>
      <c r="AH72" s="912"/>
    </row>
    <row r="73" spans="1:34">
      <c r="A73" s="1136"/>
      <c r="B73" s="908" t="s">
        <v>1632</v>
      </c>
      <c r="C73" s="1137"/>
      <c r="D73" s="900"/>
      <c r="E73" s="900"/>
      <c r="F73" s="900"/>
      <c r="G73" s="900"/>
      <c r="H73" s="900"/>
      <c r="I73" s="900"/>
      <c r="J73" s="900"/>
      <c r="K73" s="900"/>
      <c r="L73" s="900"/>
      <c r="M73" s="912"/>
      <c r="N73" s="912"/>
      <c r="O73" s="912"/>
      <c r="P73" s="912"/>
      <c r="Q73" s="912"/>
      <c r="R73" s="913"/>
      <c r="S73" s="913"/>
      <c r="T73" s="913"/>
      <c r="U73" s="913"/>
      <c r="V73" s="900"/>
      <c r="W73" s="912"/>
      <c r="X73" s="911" t="s">
        <v>1621</v>
      </c>
      <c r="Y73" s="913"/>
      <c r="Z73" s="900"/>
      <c r="AA73" s="900"/>
      <c r="AB73" s="900"/>
      <c r="AC73" s="900"/>
      <c r="AD73" s="900"/>
      <c r="AE73" s="900"/>
      <c r="AF73" s="900"/>
      <c r="AG73" s="900"/>
      <c r="AH73" s="900"/>
    </row>
    <row r="74" spans="1:34">
      <c r="A74" s="1136"/>
      <c r="B74" s="908" t="s">
        <v>1633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2"/>
      <c r="Q74" s="912"/>
      <c r="R74" s="913"/>
      <c r="S74" s="913"/>
      <c r="T74" s="913"/>
      <c r="U74" s="913"/>
      <c r="V74" s="900"/>
      <c r="W74" s="912"/>
      <c r="X74" s="912"/>
      <c r="Y74" s="911" t="s">
        <v>1621</v>
      </c>
      <c r="Z74" s="913"/>
      <c r="AA74" s="900"/>
      <c r="AB74" s="900"/>
      <c r="AC74" s="900"/>
      <c r="AD74" s="900"/>
      <c r="AE74" s="900"/>
      <c r="AF74" s="900"/>
      <c r="AG74" s="900"/>
      <c r="AH74" s="900"/>
    </row>
    <row r="75" spans="1:34">
      <c r="A75" s="1136"/>
      <c r="B75" s="908" t="s">
        <v>1644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12"/>
      <c r="Q75" s="912"/>
      <c r="R75" s="913"/>
      <c r="S75" s="913"/>
      <c r="T75" s="913"/>
      <c r="U75" s="913"/>
      <c r="V75" s="900"/>
      <c r="W75" s="912"/>
      <c r="X75" s="912"/>
      <c r="Y75" s="913"/>
      <c r="Z75" s="911" t="s">
        <v>1621</v>
      </c>
      <c r="AA75" s="900"/>
      <c r="AB75" s="900"/>
      <c r="AC75" s="900"/>
      <c r="AD75" s="900"/>
      <c r="AE75" s="900"/>
      <c r="AF75" s="900"/>
      <c r="AG75" s="900"/>
      <c r="AH75" s="900"/>
    </row>
    <row r="76" spans="1:34">
      <c r="A76" s="1136"/>
      <c r="B76" s="908" t="s">
        <v>1645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12"/>
      <c r="N76" s="912"/>
      <c r="O76" s="912"/>
      <c r="P76" s="912"/>
      <c r="Q76" s="912"/>
      <c r="R76" s="913"/>
      <c r="S76" s="913"/>
      <c r="T76" s="913"/>
      <c r="U76" s="913"/>
      <c r="V76" s="900"/>
      <c r="W76" s="912"/>
      <c r="X76" s="912"/>
      <c r="Y76" s="913"/>
      <c r="Z76" s="913"/>
      <c r="AA76" s="900"/>
      <c r="AB76" s="900"/>
      <c r="AC76" s="900"/>
      <c r="AD76" s="911" t="s">
        <v>1621</v>
      </c>
      <c r="AE76" s="900"/>
      <c r="AF76" s="900"/>
      <c r="AG76" s="900"/>
      <c r="AH76" s="900"/>
    </row>
    <row r="77" spans="1:34">
      <c r="A77" s="1136"/>
      <c r="B77" s="908" t="s">
        <v>1646</v>
      </c>
      <c r="C77" s="1137"/>
      <c r="D77" s="900"/>
      <c r="E77" s="900"/>
      <c r="F77" s="900"/>
      <c r="G77" s="900"/>
      <c r="H77" s="900"/>
      <c r="I77" s="900"/>
      <c r="J77" s="900"/>
      <c r="K77" s="900"/>
      <c r="L77" s="900"/>
      <c r="M77" s="912"/>
      <c r="N77" s="912"/>
      <c r="O77" s="912"/>
      <c r="P77" s="912"/>
      <c r="Q77" s="912"/>
      <c r="R77" s="913"/>
      <c r="S77" s="913"/>
      <c r="T77" s="913"/>
      <c r="U77" s="913"/>
      <c r="V77" s="900"/>
      <c r="W77" s="912"/>
      <c r="X77" s="912"/>
      <c r="Y77" s="913"/>
      <c r="Z77" s="913"/>
      <c r="AA77" s="900"/>
      <c r="AB77" s="900"/>
      <c r="AC77" s="900"/>
      <c r="AD77" s="900"/>
      <c r="AE77" s="911" t="s">
        <v>1621</v>
      </c>
      <c r="AF77" s="900"/>
      <c r="AG77" s="900"/>
      <c r="AH77" s="900"/>
    </row>
    <row r="78" spans="1:34">
      <c r="A78" s="1136"/>
      <c r="B78" s="908" t="s">
        <v>1647</v>
      </c>
      <c r="C78" s="1138"/>
      <c r="D78" s="912"/>
      <c r="E78" s="912"/>
      <c r="F78" s="912"/>
      <c r="G78" s="912"/>
      <c r="H78" s="912"/>
      <c r="I78" s="912"/>
      <c r="J78" s="912"/>
      <c r="K78" s="912"/>
      <c r="L78" s="912"/>
      <c r="M78" s="912"/>
      <c r="N78" s="912"/>
      <c r="O78" s="912"/>
      <c r="P78" s="912"/>
      <c r="Q78" s="913"/>
      <c r="R78" s="900"/>
      <c r="S78" s="913"/>
      <c r="T78" s="913"/>
      <c r="U78" s="913"/>
      <c r="V78" s="913"/>
      <c r="W78" s="912"/>
      <c r="X78" s="912"/>
      <c r="Y78" s="912"/>
      <c r="Z78" s="912"/>
      <c r="AA78" s="912"/>
      <c r="AB78" s="912"/>
      <c r="AC78" s="912"/>
      <c r="AD78" s="913"/>
      <c r="AE78" s="900"/>
      <c r="AF78" s="911" t="s">
        <v>1621</v>
      </c>
      <c r="AG78" s="912"/>
      <c r="AH78" s="912"/>
    </row>
    <row r="79" spans="1:34">
      <c r="A79" s="1114"/>
      <c r="B79" s="1140"/>
      <c r="C79" s="1127">
        <v>42705</v>
      </c>
      <c r="D79" s="894" t="s">
        <v>1615</v>
      </c>
      <c r="E79" s="954" t="s">
        <v>1616</v>
      </c>
      <c r="F79" s="954" t="s">
        <v>1617</v>
      </c>
      <c r="G79" s="894" t="s">
        <v>1611</v>
      </c>
      <c r="H79" s="894" t="s">
        <v>1612</v>
      </c>
      <c r="I79" s="894" t="s">
        <v>1613</v>
      </c>
      <c r="J79" s="894" t="s">
        <v>1614</v>
      </c>
      <c r="K79" s="894" t="s">
        <v>1615</v>
      </c>
      <c r="L79" s="954" t="s">
        <v>1616</v>
      </c>
      <c r="M79" s="954" t="s">
        <v>1617</v>
      </c>
      <c r="N79" s="894" t="s">
        <v>1611</v>
      </c>
      <c r="O79" s="894" t="s">
        <v>1612</v>
      </c>
      <c r="P79" s="894" t="s">
        <v>1613</v>
      </c>
      <c r="Q79" s="894" t="s">
        <v>1614</v>
      </c>
      <c r="R79" s="894" t="s">
        <v>1615</v>
      </c>
      <c r="S79" s="954" t="s">
        <v>1616</v>
      </c>
      <c r="T79" s="954" t="s">
        <v>1617</v>
      </c>
      <c r="U79" s="894" t="s">
        <v>1611</v>
      </c>
      <c r="V79" s="894" t="s">
        <v>1612</v>
      </c>
      <c r="W79" s="894" t="s">
        <v>1613</v>
      </c>
      <c r="X79" s="894" t="s">
        <v>1614</v>
      </c>
      <c r="Y79" s="894" t="s">
        <v>1615</v>
      </c>
      <c r="Z79" s="954" t="s">
        <v>1616</v>
      </c>
      <c r="AA79" s="954" t="s">
        <v>1617</v>
      </c>
      <c r="AB79" s="954" t="s">
        <v>1611</v>
      </c>
      <c r="AC79" s="894" t="s">
        <v>1612</v>
      </c>
      <c r="AD79" s="894" t="s">
        <v>1613</v>
      </c>
      <c r="AE79" s="894" t="s">
        <v>1614</v>
      </c>
      <c r="AF79" s="894" t="s">
        <v>1615</v>
      </c>
      <c r="AG79" s="954" t="s">
        <v>1616</v>
      </c>
      <c r="AH79" s="954" t="s">
        <v>1617</v>
      </c>
    </row>
    <row r="80" spans="1:34">
      <c r="A80" s="1116"/>
      <c r="B80" s="1138"/>
      <c r="C80" s="1138"/>
      <c r="D80" s="895">
        <v>1</v>
      </c>
      <c r="E80" s="954">
        <v>2</v>
      </c>
      <c r="F80" s="954">
        <v>3</v>
      </c>
      <c r="G80" s="894">
        <v>4</v>
      </c>
      <c r="H80" s="894">
        <v>5</v>
      </c>
      <c r="I80" s="894">
        <v>6</v>
      </c>
      <c r="J80" s="894">
        <v>7</v>
      </c>
      <c r="K80" s="894">
        <v>8</v>
      </c>
      <c r="L80" s="954">
        <v>9</v>
      </c>
      <c r="M80" s="954">
        <v>10</v>
      </c>
      <c r="N80" s="894">
        <v>11</v>
      </c>
      <c r="O80" s="894">
        <v>12</v>
      </c>
      <c r="P80" s="894">
        <v>13</v>
      </c>
      <c r="Q80" s="954">
        <v>14</v>
      </c>
      <c r="R80" s="894">
        <v>15</v>
      </c>
      <c r="S80" s="954">
        <v>16</v>
      </c>
      <c r="T80" s="954">
        <v>17</v>
      </c>
      <c r="U80" s="894">
        <v>18</v>
      </c>
      <c r="V80" s="894">
        <v>19</v>
      </c>
      <c r="W80" s="894">
        <v>20</v>
      </c>
      <c r="X80" s="894">
        <v>21</v>
      </c>
      <c r="Y80" s="894">
        <v>22</v>
      </c>
      <c r="Z80" s="954">
        <v>23</v>
      </c>
      <c r="AA80" s="954">
        <v>24</v>
      </c>
      <c r="AB80" s="954">
        <v>25</v>
      </c>
      <c r="AC80" s="894">
        <v>26</v>
      </c>
      <c r="AD80" s="894">
        <v>27</v>
      </c>
      <c r="AE80" s="894">
        <v>28</v>
      </c>
      <c r="AF80" s="894">
        <v>29</v>
      </c>
      <c r="AG80" s="954">
        <v>30</v>
      </c>
      <c r="AH80" s="954">
        <v>31</v>
      </c>
    </row>
    <row r="81" spans="1:34">
      <c r="A81" s="1124">
        <v>22</v>
      </c>
      <c r="B81" s="908" t="s">
        <v>1609</v>
      </c>
      <c r="C81" s="1127">
        <v>42705</v>
      </c>
      <c r="D81" s="913"/>
      <c r="E81" s="913"/>
      <c r="F81" s="913"/>
      <c r="G81" s="911" t="s">
        <v>1621</v>
      </c>
      <c r="H81" s="913"/>
      <c r="I81" s="913"/>
      <c r="J81" s="900"/>
      <c r="K81" s="900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24"/>
      <c r="B82" s="908" t="s">
        <v>1622</v>
      </c>
      <c r="C82" s="1137"/>
      <c r="D82" s="913"/>
      <c r="E82" s="913"/>
      <c r="F82" s="913"/>
      <c r="G82" s="913"/>
      <c r="H82" s="911" t="s">
        <v>1621</v>
      </c>
      <c r="I82" s="913"/>
      <c r="J82" s="900"/>
      <c r="K82" s="900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24"/>
      <c r="B83" s="908" t="s">
        <v>1623</v>
      </c>
      <c r="C83" s="1137"/>
      <c r="D83" s="913"/>
      <c r="E83" s="913"/>
      <c r="F83" s="913"/>
      <c r="G83" s="912"/>
      <c r="H83" s="912"/>
      <c r="I83" s="911" t="s">
        <v>1621</v>
      </c>
      <c r="J83" s="900"/>
      <c r="K83" s="900"/>
      <c r="L83" s="900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08" t="s">
        <v>1624</v>
      </c>
      <c r="C84" s="1137"/>
      <c r="D84" s="913"/>
      <c r="E84" s="913"/>
      <c r="F84" s="913"/>
      <c r="G84" s="913"/>
      <c r="H84" s="900"/>
      <c r="I84" s="913"/>
      <c r="J84" s="911" t="s">
        <v>1621</v>
      </c>
      <c r="K84" s="913"/>
      <c r="L84" s="900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08" t="s">
        <v>1625</v>
      </c>
      <c r="C85" s="1137"/>
      <c r="D85" s="913"/>
      <c r="E85" s="900"/>
      <c r="F85" s="913"/>
      <c r="G85" s="913"/>
      <c r="H85" s="900"/>
      <c r="I85" s="912"/>
      <c r="J85" s="913"/>
      <c r="K85" s="911" t="s">
        <v>1621</v>
      </c>
      <c r="L85" s="900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08" t="s">
        <v>1626</v>
      </c>
      <c r="C86" s="1137"/>
      <c r="D86" s="912"/>
      <c r="E86" s="912"/>
      <c r="F86" s="912"/>
      <c r="G86" s="912"/>
      <c r="H86" s="913"/>
      <c r="I86" s="900"/>
      <c r="J86" s="913"/>
      <c r="K86" s="913"/>
      <c r="L86" s="913"/>
      <c r="M86" s="913"/>
      <c r="N86" s="911" t="s">
        <v>1621</v>
      </c>
      <c r="O86" s="913"/>
      <c r="P86" s="913"/>
      <c r="Q86" s="900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08" t="s">
        <v>1627</v>
      </c>
      <c r="C87" s="1137"/>
      <c r="D87" s="912"/>
      <c r="E87" s="912"/>
      <c r="F87" s="912"/>
      <c r="G87" s="912"/>
      <c r="H87" s="913"/>
      <c r="I87" s="900"/>
      <c r="J87" s="912"/>
      <c r="K87" s="913"/>
      <c r="L87" s="913"/>
      <c r="M87" s="913"/>
      <c r="N87" s="913"/>
      <c r="O87" s="911" t="s">
        <v>1621</v>
      </c>
      <c r="P87" s="913"/>
      <c r="Q87" s="900"/>
      <c r="R87" s="900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08" t="s">
        <v>1628</v>
      </c>
      <c r="C88" s="1137"/>
      <c r="D88" s="912"/>
      <c r="E88" s="912"/>
      <c r="F88" s="912"/>
      <c r="G88" s="912"/>
      <c r="H88" s="912"/>
      <c r="I88" s="912"/>
      <c r="J88" s="912"/>
      <c r="K88" s="913"/>
      <c r="L88" s="913"/>
      <c r="M88" s="913"/>
      <c r="N88" s="912"/>
      <c r="O88" s="912"/>
      <c r="P88" s="911" t="s">
        <v>1621</v>
      </c>
      <c r="Q88" s="913"/>
      <c r="R88" s="900"/>
      <c r="S88" s="900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08" t="s">
        <v>1629</v>
      </c>
      <c r="C89" s="1137"/>
      <c r="D89" s="912"/>
      <c r="E89" s="912"/>
      <c r="F89" s="912"/>
      <c r="G89" s="912"/>
      <c r="H89" s="912"/>
      <c r="I89" s="912"/>
      <c r="J89" s="912"/>
      <c r="K89" s="913"/>
      <c r="L89" s="913"/>
      <c r="M89" s="913"/>
      <c r="N89" s="913"/>
      <c r="O89" s="900"/>
      <c r="P89" s="912"/>
      <c r="Q89" s="913"/>
      <c r="R89" s="900"/>
      <c r="S89" s="900"/>
      <c r="T89" s="913"/>
      <c r="U89" s="911" t="s">
        <v>1621</v>
      </c>
      <c r="V89" s="913"/>
      <c r="W89" s="913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08" t="s">
        <v>1630</v>
      </c>
      <c r="C90" s="1137"/>
      <c r="D90" s="912"/>
      <c r="E90" s="912"/>
      <c r="F90" s="912"/>
      <c r="G90" s="912"/>
      <c r="H90" s="912"/>
      <c r="I90" s="912"/>
      <c r="J90" s="912"/>
      <c r="K90" s="913"/>
      <c r="L90" s="900"/>
      <c r="M90" s="913"/>
      <c r="N90" s="913"/>
      <c r="O90" s="913"/>
      <c r="P90" s="913"/>
      <c r="Q90" s="913"/>
      <c r="R90" s="900"/>
      <c r="S90" s="900"/>
      <c r="T90" s="913"/>
      <c r="U90" s="913"/>
      <c r="V90" s="911" t="s">
        <v>1621</v>
      </c>
      <c r="W90" s="913"/>
      <c r="X90" s="912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08" t="s">
        <v>1631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3"/>
      <c r="N91" s="900"/>
      <c r="O91" s="912"/>
      <c r="P91" s="912"/>
      <c r="Q91" s="913"/>
      <c r="R91" s="913"/>
      <c r="S91" s="913"/>
      <c r="T91" s="900"/>
      <c r="U91" s="912"/>
      <c r="V91" s="912"/>
      <c r="W91" s="911" t="s">
        <v>1621</v>
      </c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08" t="s">
        <v>1632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3"/>
      <c r="P92" s="900"/>
      <c r="Q92" s="912"/>
      <c r="R92" s="913"/>
      <c r="S92" s="913"/>
      <c r="T92" s="913"/>
      <c r="U92" s="912"/>
      <c r="V92" s="900"/>
      <c r="W92" s="912"/>
      <c r="X92" s="911" t="s">
        <v>1621</v>
      </c>
      <c r="Y92" s="913"/>
      <c r="Z92" s="913"/>
      <c r="AA92" s="912"/>
      <c r="AB92" s="912"/>
      <c r="AC92" s="912"/>
      <c r="AD92" s="912"/>
      <c r="AE92" s="912"/>
      <c r="AF92" s="912"/>
      <c r="AG92" s="912"/>
      <c r="AH92" s="912"/>
    </row>
    <row r="93" spans="1:34">
      <c r="A93" s="1124"/>
      <c r="B93" s="908" t="s">
        <v>1633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3"/>
      <c r="P93" s="900"/>
      <c r="Q93" s="912"/>
      <c r="R93" s="913"/>
      <c r="S93" s="913"/>
      <c r="T93" s="913"/>
      <c r="U93" s="912"/>
      <c r="V93" s="900"/>
      <c r="W93" s="912"/>
      <c r="X93" s="913"/>
      <c r="Y93" s="911" t="s">
        <v>1621</v>
      </c>
      <c r="Z93" s="913"/>
      <c r="AA93" s="912"/>
      <c r="AB93" s="912"/>
      <c r="AC93" s="913"/>
      <c r="AD93" s="913"/>
      <c r="AE93" s="913"/>
      <c r="AF93" s="912"/>
      <c r="AG93" s="912"/>
      <c r="AH93" s="912"/>
    </row>
    <row r="94" spans="1:34">
      <c r="A94" s="1124"/>
      <c r="B94" s="908" t="s">
        <v>1644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3"/>
      <c r="P94" s="900"/>
      <c r="Q94" s="912"/>
      <c r="R94" s="913"/>
      <c r="S94" s="913"/>
      <c r="T94" s="913"/>
      <c r="U94" s="912"/>
      <c r="V94" s="900"/>
      <c r="W94" s="912"/>
      <c r="X94" s="912"/>
      <c r="Y94" s="912"/>
      <c r="Z94" s="913"/>
      <c r="AA94" s="912"/>
      <c r="AB94" s="912"/>
      <c r="AC94" s="911" t="s">
        <v>1621</v>
      </c>
      <c r="AD94" s="913"/>
      <c r="AE94" s="913"/>
      <c r="AF94" s="912"/>
      <c r="AG94" s="912"/>
      <c r="AH94" s="912"/>
    </row>
    <row r="95" spans="1:34">
      <c r="A95" s="1124"/>
      <c r="B95" s="908" t="s">
        <v>1645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3"/>
      <c r="P95" s="900"/>
      <c r="Q95" s="912"/>
      <c r="R95" s="913"/>
      <c r="S95" s="913"/>
      <c r="T95" s="913"/>
      <c r="U95" s="912"/>
      <c r="V95" s="900"/>
      <c r="W95" s="912"/>
      <c r="X95" s="912"/>
      <c r="Y95" s="912"/>
      <c r="Z95" s="912"/>
      <c r="AA95" s="912"/>
      <c r="AB95" s="912"/>
      <c r="AC95" s="912"/>
      <c r="AD95" s="911" t="s">
        <v>1621</v>
      </c>
      <c r="AE95" s="913"/>
      <c r="AF95" s="912"/>
      <c r="AG95" s="912"/>
      <c r="AH95" s="912"/>
    </row>
    <row r="96" spans="1:34">
      <c r="A96" s="1124"/>
      <c r="B96" s="908" t="s">
        <v>1646</v>
      </c>
      <c r="C96" s="1137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3"/>
      <c r="P96" s="900"/>
      <c r="Q96" s="912"/>
      <c r="R96" s="913"/>
      <c r="S96" s="913"/>
      <c r="T96" s="913"/>
      <c r="U96" s="912"/>
      <c r="V96" s="900"/>
      <c r="W96" s="912"/>
      <c r="X96" s="912"/>
      <c r="Y96" s="912"/>
      <c r="Z96" s="912"/>
      <c r="AA96" s="912"/>
      <c r="AB96" s="912"/>
      <c r="AC96" s="912"/>
      <c r="AD96" s="913"/>
      <c r="AE96" s="911" t="s">
        <v>1621</v>
      </c>
      <c r="AF96" s="912"/>
      <c r="AG96" s="912"/>
      <c r="AH96" s="912"/>
    </row>
    <row r="97" spans="1:34">
      <c r="A97" s="1124"/>
      <c r="B97" s="908" t="s">
        <v>1647</v>
      </c>
      <c r="C97" s="1138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2"/>
      <c r="P97" s="912"/>
      <c r="Q97" s="912"/>
      <c r="R97" s="912"/>
      <c r="S97" s="912"/>
      <c r="T97" s="913"/>
      <c r="U97" s="913"/>
      <c r="V97" s="913"/>
      <c r="W97" s="912"/>
      <c r="X97" s="912"/>
      <c r="Y97" s="912"/>
      <c r="Z97" s="912"/>
      <c r="AA97" s="912"/>
      <c r="AB97" s="912"/>
      <c r="AC97" s="912"/>
      <c r="AD97" s="912"/>
      <c r="AE97" s="913"/>
      <c r="AF97" s="911" t="s">
        <v>1621</v>
      </c>
      <c r="AG97" s="912"/>
      <c r="AH97" s="912"/>
    </row>
    <row r="98" spans="1:34">
      <c r="A98" s="903"/>
      <c r="B98" s="904"/>
      <c r="C98" s="905"/>
      <c r="D98" s="661"/>
      <c r="E98" s="661"/>
      <c r="F98" s="906"/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</row>
    <row r="99" spans="1:34">
      <c r="B99" s="247" t="s">
        <v>1663</v>
      </c>
      <c r="C99" s="896"/>
    </row>
    <row r="104" spans="1:34" ht="15.75">
      <c r="A104" s="1117" t="s">
        <v>3</v>
      </c>
      <c r="B104" s="1117"/>
      <c r="C104" s="1117"/>
      <c r="D104" s="1117"/>
      <c r="E104" s="1117"/>
      <c r="F104" s="1117"/>
      <c r="G104" s="1117"/>
      <c r="H104" s="1117"/>
      <c r="I104" s="1117"/>
      <c r="J104" s="1117"/>
      <c r="K104" s="1117"/>
      <c r="L104" s="1117"/>
      <c r="M104" s="1117"/>
      <c r="N104" s="1117"/>
      <c r="O104" s="1117"/>
      <c r="P104" s="1117"/>
      <c r="Q104" s="1117"/>
      <c r="R104" s="1117"/>
      <c r="S104" s="1117"/>
      <c r="T104" s="1117"/>
      <c r="U104" s="1117"/>
      <c r="V104" s="1117"/>
      <c r="W104" s="1117"/>
      <c r="X104" s="1117"/>
      <c r="Y104" s="1117"/>
      <c r="Z104" s="1117"/>
      <c r="AA104" s="1117"/>
      <c r="AB104" s="1117"/>
      <c r="AC104" s="1117"/>
      <c r="AD104" s="1117"/>
      <c r="AE104" s="1117"/>
      <c r="AF104" s="1117"/>
      <c r="AG104" s="1117"/>
      <c r="AH104" s="1117"/>
    </row>
    <row r="105" spans="1:34" ht="15.75">
      <c r="A105" s="1117" t="s">
        <v>1586</v>
      </c>
      <c r="B105" s="1117"/>
      <c r="C105" s="1117"/>
      <c r="D105" s="1117"/>
      <c r="E105" s="1117"/>
      <c r="F105" s="1117"/>
      <c r="G105" s="1117"/>
      <c r="H105" s="1117"/>
      <c r="I105" s="1117"/>
      <c r="J105" s="1117"/>
      <c r="K105" s="1117"/>
      <c r="L105" s="1117"/>
      <c r="M105" s="1117"/>
      <c r="N105" s="1117"/>
      <c r="O105" s="1117"/>
      <c r="P105" s="1117"/>
      <c r="Q105" s="1117"/>
      <c r="R105" s="1117"/>
      <c r="S105" s="1117"/>
      <c r="T105" s="1117"/>
      <c r="U105" s="1117"/>
      <c r="V105" s="1117"/>
      <c r="W105" s="1117"/>
      <c r="X105" s="1117"/>
      <c r="Y105" s="1117"/>
      <c r="Z105" s="1117"/>
      <c r="AA105" s="1117"/>
      <c r="AB105" s="1117"/>
      <c r="AC105" s="1117"/>
      <c r="AD105" s="1117"/>
      <c r="AE105" s="1117"/>
      <c r="AF105" s="1117"/>
      <c r="AG105" s="1117"/>
      <c r="AH105" s="1117"/>
    </row>
    <row r="106" spans="1:34" ht="18">
      <c r="A106" s="1118" t="s">
        <v>1666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8">
      <c r="A107" s="1118" t="s">
        <v>1587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4" ht="18">
      <c r="A108" s="1118" t="s">
        <v>1667</v>
      </c>
      <c r="B108" s="1118"/>
      <c r="C108" s="1118"/>
      <c r="D108" s="1118"/>
      <c r="E108" s="1118"/>
      <c r="F108" s="1118"/>
      <c r="G108" s="1118"/>
      <c r="H108" s="1118"/>
      <c r="I108" s="1118"/>
      <c r="J108" s="1118"/>
      <c r="K108" s="1118"/>
      <c r="L108" s="1118"/>
      <c r="M108" s="1118"/>
      <c r="N108" s="1118"/>
      <c r="O108" s="1118"/>
      <c r="P108" s="1118"/>
      <c r="Q108" s="1118"/>
      <c r="R108" s="1118"/>
      <c r="S108" s="1118"/>
      <c r="T108" s="1118"/>
      <c r="U108" s="1118"/>
      <c r="V108" s="1118"/>
      <c r="W108" s="1118"/>
      <c r="X108" s="1118"/>
      <c r="Y108" s="1118"/>
      <c r="Z108" s="1118"/>
      <c r="AA108" s="1118"/>
      <c r="AB108" s="1118"/>
      <c r="AC108" s="1118"/>
      <c r="AD108" s="1118"/>
      <c r="AE108" s="1118"/>
      <c r="AF108" s="1118"/>
      <c r="AG108" s="1118"/>
      <c r="AH108" s="1118"/>
    </row>
    <row r="109" spans="1:34" ht="15.75">
      <c r="A109" s="915" t="s">
        <v>1608</v>
      </c>
      <c r="B109" s="1006"/>
      <c r="C109" s="1006"/>
      <c r="D109" s="1006"/>
      <c r="E109" s="1006"/>
      <c r="F109" s="1006"/>
      <c r="G109" s="1006"/>
      <c r="H109" s="1006"/>
      <c r="I109" s="1006"/>
      <c r="J109" s="1006"/>
      <c r="K109" s="1006"/>
      <c r="L109" s="1006"/>
      <c r="M109" s="1006"/>
      <c r="N109" s="1006"/>
      <c r="O109" s="1006"/>
      <c r="P109" s="1006"/>
      <c r="Q109" s="1006"/>
      <c r="R109" s="1006"/>
      <c r="S109" s="1006"/>
      <c r="T109" s="1006"/>
      <c r="U109" s="1006"/>
      <c r="V109" s="1006"/>
      <c r="W109" s="1006"/>
      <c r="X109" s="1006"/>
      <c r="Y109" s="1006"/>
      <c r="Z109" s="1006"/>
      <c r="AA109" s="1006"/>
      <c r="AB109" s="1006"/>
      <c r="AC109" s="1006"/>
      <c r="AD109" s="1006"/>
      <c r="AE109" s="1006"/>
      <c r="AF109" s="1006"/>
      <c r="AG109" s="1006"/>
      <c r="AH109" s="1006"/>
    </row>
    <row r="110" spans="1:34">
      <c r="A110" s="902" t="s">
        <v>1680</v>
      </c>
    </row>
    <row r="111" spans="1:34">
      <c r="A111" s="1130" t="s">
        <v>129</v>
      </c>
      <c r="B111" s="1133" t="s">
        <v>1610</v>
      </c>
      <c r="C111" s="955" t="s">
        <v>1618</v>
      </c>
      <c r="D111" s="1149" t="s">
        <v>1619</v>
      </c>
      <c r="E111" s="1150"/>
      <c r="F111" s="1150"/>
      <c r="G111" s="1150"/>
      <c r="H111" s="1150"/>
      <c r="I111" s="1150"/>
      <c r="J111" s="1150"/>
      <c r="K111" s="1150"/>
      <c r="L111" s="1150"/>
      <c r="M111" s="1150"/>
      <c r="N111" s="1150"/>
      <c r="O111" s="1150"/>
      <c r="P111" s="1150"/>
      <c r="Q111" s="1150"/>
      <c r="R111" s="1150"/>
      <c r="S111" s="1150"/>
      <c r="T111" s="1150"/>
      <c r="U111" s="1150"/>
      <c r="V111" s="1150"/>
      <c r="W111" s="1150"/>
      <c r="X111" s="1150"/>
      <c r="Y111" s="1150"/>
      <c r="Z111" s="1150"/>
      <c r="AA111" s="1150"/>
      <c r="AB111" s="1150"/>
      <c r="AC111" s="1150"/>
      <c r="AD111" s="1150"/>
      <c r="AE111" s="1150"/>
      <c r="AF111" s="1150"/>
      <c r="AG111" s="1150"/>
      <c r="AH111" s="1151"/>
    </row>
    <row r="112" spans="1:34">
      <c r="A112" s="1131"/>
      <c r="B112" s="1134"/>
      <c r="C112" s="1141">
        <v>42675</v>
      </c>
      <c r="D112" s="894" t="s">
        <v>1613</v>
      </c>
      <c r="E112" s="894" t="s">
        <v>1614</v>
      </c>
      <c r="F112" s="894" t="s">
        <v>1615</v>
      </c>
      <c r="G112" s="954" t="s">
        <v>1616</v>
      </c>
      <c r="H112" s="954" t="s">
        <v>1617</v>
      </c>
      <c r="I112" s="894" t="s">
        <v>1611</v>
      </c>
      <c r="J112" s="894" t="s">
        <v>1612</v>
      </c>
      <c r="K112" s="894" t="s">
        <v>1613</v>
      </c>
      <c r="L112" s="894" t="s">
        <v>1614</v>
      </c>
      <c r="M112" s="894" t="s">
        <v>1615</v>
      </c>
      <c r="N112" s="954" t="s">
        <v>1616</v>
      </c>
      <c r="O112" s="954" t="s">
        <v>1617</v>
      </c>
      <c r="P112" s="894" t="s">
        <v>1611</v>
      </c>
      <c r="Q112" s="894" t="s">
        <v>1612</v>
      </c>
      <c r="R112" s="894" t="s">
        <v>1613</v>
      </c>
      <c r="S112" s="894" t="s">
        <v>1614</v>
      </c>
      <c r="T112" s="894" t="s">
        <v>1615</v>
      </c>
      <c r="U112" s="954" t="s">
        <v>1616</v>
      </c>
      <c r="V112" s="954" t="s">
        <v>1617</v>
      </c>
      <c r="W112" s="894" t="s">
        <v>1611</v>
      </c>
      <c r="X112" s="894" t="s">
        <v>1612</v>
      </c>
      <c r="Y112" s="894" t="s">
        <v>1613</v>
      </c>
      <c r="Z112" s="894" t="s">
        <v>1614</v>
      </c>
      <c r="AA112" s="894" t="s">
        <v>1615</v>
      </c>
      <c r="AB112" s="954" t="s">
        <v>1616</v>
      </c>
      <c r="AC112" s="954" t="s">
        <v>1617</v>
      </c>
      <c r="AD112" s="894" t="s">
        <v>1611</v>
      </c>
      <c r="AE112" s="894" t="s">
        <v>1612</v>
      </c>
      <c r="AF112" s="894" t="s">
        <v>1613</v>
      </c>
      <c r="AG112" s="894" t="s">
        <v>1614</v>
      </c>
      <c r="AH112" s="894"/>
    </row>
    <row r="113" spans="1:34">
      <c r="A113" s="1132"/>
      <c r="B113" s="1135"/>
      <c r="C113" s="1142"/>
      <c r="D113" s="895">
        <v>1</v>
      </c>
      <c r="E113" s="894">
        <v>2</v>
      </c>
      <c r="F113" s="894">
        <v>3</v>
      </c>
      <c r="G113" s="954">
        <v>4</v>
      </c>
      <c r="H113" s="954">
        <v>5</v>
      </c>
      <c r="I113" s="894">
        <v>6</v>
      </c>
      <c r="J113" s="894">
        <v>7</v>
      </c>
      <c r="K113" s="894">
        <v>8</v>
      </c>
      <c r="L113" s="894">
        <v>9</v>
      </c>
      <c r="M113" s="894">
        <v>10</v>
      </c>
      <c r="N113" s="954">
        <v>11</v>
      </c>
      <c r="O113" s="954">
        <v>12</v>
      </c>
      <c r="P113" s="894">
        <v>13</v>
      </c>
      <c r="Q113" s="894">
        <v>14</v>
      </c>
      <c r="R113" s="894">
        <v>15</v>
      </c>
      <c r="S113" s="894">
        <v>16</v>
      </c>
      <c r="T113" s="894">
        <v>17</v>
      </c>
      <c r="U113" s="954">
        <v>18</v>
      </c>
      <c r="V113" s="954">
        <v>19</v>
      </c>
      <c r="W113" s="894">
        <v>20</v>
      </c>
      <c r="X113" s="894">
        <v>21</v>
      </c>
      <c r="Y113" s="894">
        <v>22</v>
      </c>
      <c r="Z113" s="894">
        <v>23</v>
      </c>
      <c r="AA113" s="894">
        <v>24</v>
      </c>
      <c r="AB113" s="954">
        <v>25</v>
      </c>
      <c r="AC113" s="954">
        <v>26</v>
      </c>
      <c r="AD113" s="894">
        <v>27</v>
      </c>
      <c r="AE113" s="894">
        <v>28</v>
      </c>
      <c r="AF113" s="894">
        <v>29</v>
      </c>
      <c r="AG113" s="894">
        <v>30</v>
      </c>
      <c r="AH113" s="894"/>
    </row>
    <row r="114" spans="1:34">
      <c r="A114" s="1136">
        <v>21</v>
      </c>
      <c r="B114" s="908" t="s">
        <v>1609</v>
      </c>
      <c r="C114" s="1127">
        <v>42675</v>
      </c>
      <c r="D114" s="911" t="s">
        <v>1621</v>
      </c>
      <c r="E114" s="900"/>
      <c r="F114" s="913"/>
      <c r="G114" s="900"/>
      <c r="H114" s="913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</row>
    <row r="115" spans="1:34">
      <c r="A115" s="1136"/>
      <c r="B115" s="908" t="s">
        <v>1622</v>
      </c>
      <c r="C115" s="1137"/>
      <c r="D115" s="913"/>
      <c r="E115" s="911" t="s">
        <v>1621</v>
      </c>
      <c r="F115" s="913"/>
      <c r="G115" s="913"/>
      <c r="H115" s="913"/>
      <c r="I115" s="913"/>
      <c r="J115" s="913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</row>
    <row r="116" spans="1:34">
      <c r="A116" s="1136"/>
      <c r="B116" s="908" t="s">
        <v>1623</v>
      </c>
      <c r="C116" s="1137"/>
      <c r="D116" s="913"/>
      <c r="E116" s="900"/>
      <c r="F116" s="913"/>
      <c r="G116" s="913"/>
      <c r="H116" s="913"/>
      <c r="I116" s="911" t="s">
        <v>1621</v>
      </c>
      <c r="J116" s="913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</row>
    <row r="117" spans="1:34">
      <c r="A117" s="1136"/>
      <c r="B117" s="908" t="s">
        <v>1624</v>
      </c>
      <c r="C117" s="1137"/>
      <c r="D117" s="913"/>
      <c r="E117" s="900"/>
      <c r="F117" s="913"/>
      <c r="G117" s="913"/>
      <c r="H117" s="913"/>
      <c r="I117" s="912"/>
      <c r="J117" s="911" t="s">
        <v>1621</v>
      </c>
      <c r="K117" s="913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4">
      <c r="A118" s="1136"/>
      <c r="B118" s="908" t="s">
        <v>1625</v>
      </c>
      <c r="C118" s="1137"/>
      <c r="D118" s="913"/>
      <c r="E118" s="900"/>
      <c r="F118" s="913"/>
      <c r="G118" s="900"/>
      <c r="H118" s="912"/>
      <c r="I118" s="912"/>
      <c r="J118" s="912"/>
      <c r="K118" s="911" t="s">
        <v>1621</v>
      </c>
      <c r="L118" s="913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900"/>
      <c r="AF118" s="900"/>
      <c r="AG118" s="900"/>
      <c r="AH118" s="900"/>
    </row>
    <row r="119" spans="1:34">
      <c r="A119" s="1136"/>
      <c r="B119" s="908" t="s">
        <v>1626</v>
      </c>
      <c r="C119" s="1137"/>
      <c r="D119" s="913"/>
      <c r="E119" s="900"/>
      <c r="F119" s="900"/>
      <c r="G119" s="913"/>
      <c r="H119" s="900"/>
      <c r="I119" s="912"/>
      <c r="J119" s="912"/>
      <c r="K119" s="913"/>
      <c r="L119" s="911" t="s">
        <v>1621</v>
      </c>
      <c r="M119" s="913"/>
      <c r="N119" s="900"/>
      <c r="O119" s="913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900"/>
      <c r="AF119" s="900"/>
      <c r="AG119" s="900"/>
      <c r="AH119" s="900"/>
    </row>
    <row r="120" spans="1:34">
      <c r="A120" s="1136"/>
      <c r="B120" s="908" t="s">
        <v>1627</v>
      </c>
      <c r="C120" s="1137"/>
      <c r="D120" s="912"/>
      <c r="E120" s="912"/>
      <c r="F120" s="912"/>
      <c r="G120" s="912"/>
      <c r="H120" s="912"/>
      <c r="I120" s="912"/>
      <c r="J120" s="912"/>
      <c r="K120" s="913"/>
      <c r="L120" s="913"/>
      <c r="M120" s="913"/>
      <c r="N120" s="913"/>
      <c r="O120" s="913"/>
      <c r="P120" s="911" t="s">
        <v>1621</v>
      </c>
      <c r="Q120" s="913"/>
      <c r="R120" s="900"/>
      <c r="S120" s="900"/>
      <c r="T120" s="912"/>
      <c r="U120" s="912"/>
      <c r="V120" s="912"/>
      <c r="W120" s="912"/>
      <c r="X120" s="912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4">
      <c r="A121" s="1136"/>
      <c r="B121" s="908" t="s">
        <v>1628</v>
      </c>
      <c r="C121" s="1137"/>
      <c r="D121" s="900"/>
      <c r="E121" s="900"/>
      <c r="F121" s="900"/>
      <c r="G121" s="900"/>
      <c r="H121" s="900"/>
      <c r="I121" s="900"/>
      <c r="J121" s="913"/>
      <c r="K121" s="913"/>
      <c r="L121" s="913"/>
      <c r="M121" s="913"/>
      <c r="N121" s="913"/>
      <c r="O121" s="913"/>
      <c r="P121" s="912"/>
      <c r="Q121" s="911" t="s">
        <v>1621</v>
      </c>
      <c r="R121" s="913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900"/>
      <c r="AF121" s="900"/>
      <c r="AG121" s="900"/>
      <c r="AH121" s="900"/>
    </row>
    <row r="122" spans="1:34">
      <c r="A122" s="1136"/>
      <c r="B122" s="908" t="s">
        <v>1629</v>
      </c>
      <c r="C122" s="1137"/>
      <c r="D122" s="912"/>
      <c r="E122" s="912"/>
      <c r="F122" s="912"/>
      <c r="G122" s="912"/>
      <c r="H122" s="912"/>
      <c r="I122" s="912"/>
      <c r="J122" s="912"/>
      <c r="K122" s="913"/>
      <c r="L122" s="913"/>
      <c r="M122" s="912"/>
      <c r="N122" s="913"/>
      <c r="O122" s="913"/>
      <c r="P122" s="912"/>
      <c r="Q122" s="912"/>
      <c r="R122" s="911" t="s">
        <v>1621</v>
      </c>
      <c r="S122" s="913"/>
      <c r="T122" s="912"/>
      <c r="U122" s="912"/>
      <c r="V122" s="912"/>
      <c r="W122" s="912"/>
      <c r="X122" s="912"/>
      <c r="Y122" s="912"/>
      <c r="Z122" s="912"/>
      <c r="AA122" s="912"/>
      <c r="AB122" s="912"/>
      <c r="AC122" s="912"/>
      <c r="AD122" s="912"/>
      <c r="AE122" s="912"/>
      <c r="AF122" s="912"/>
      <c r="AG122" s="912"/>
      <c r="AH122" s="912"/>
    </row>
    <row r="123" spans="1:34">
      <c r="A123" s="1136"/>
      <c r="B123" s="908" t="s">
        <v>1630</v>
      </c>
      <c r="C123" s="1137"/>
      <c r="D123" s="912"/>
      <c r="E123" s="912"/>
      <c r="F123" s="912"/>
      <c r="G123" s="912"/>
      <c r="H123" s="912"/>
      <c r="I123" s="912"/>
      <c r="J123" s="912"/>
      <c r="K123" s="913"/>
      <c r="L123" s="900"/>
      <c r="M123" s="913"/>
      <c r="N123" s="900"/>
      <c r="O123" s="912"/>
      <c r="P123" s="912"/>
      <c r="Q123" s="912"/>
      <c r="R123" s="913"/>
      <c r="S123" s="911" t="s">
        <v>1621</v>
      </c>
      <c r="T123" s="900"/>
      <c r="U123" s="913"/>
      <c r="V123" s="900"/>
      <c r="W123" s="912"/>
      <c r="X123" s="912"/>
      <c r="Y123" s="912"/>
      <c r="Z123" s="912"/>
      <c r="AA123" s="912"/>
      <c r="AB123" s="912"/>
      <c r="AC123" s="912"/>
      <c r="AD123" s="912"/>
      <c r="AE123" s="912"/>
      <c r="AF123" s="912"/>
      <c r="AG123" s="912"/>
      <c r="AH123" s="912"/>
    </row>
    <row r="124" spans="1:34">
      <c r="A124" s="1114"/>
      <c r="B124" s="1140"/>
      <c r="C124" s="1127">
        <v>42705</v>
      </c>
      <c r="D124" s="894" t="s">
        <v>1615</v>
      </c>
      <c r="E124" s="954" t="s">
        <v>1616</v>
      </c>
      <c r="F124" s="954" t="s">
        <v>1617</v>
      </c>
      <c r="G124" s="894" t="s">
        <v>1611</v>
      </c>
      <c r="H124" s="894" t="s">
        <v>1612</v>
      </c>
      <c r="I124" s="894" t="s">
        <v>1613</v>
      </c>
      <c r="J124" s="894" t="s">
        <v>1614</v>
      </c>
      <c r="K124" s="894" t="s">
        <v>1615</v>
      </c>
      <c r="L124" s="954" t="s">
        <v>1616</v>
      </c>
      <c r="M124" s="954" t="s">
        <v>1617</v>
      </c>
      <c r="N124" s="894" t="s">
        <v>1611</v>
      </c>
      <c r="O124" s="894" t="s">
        <v>1612</v>
      </c>
      <c r="P124" s="894" t="s">
        <v>1613</v>
      </c>
      <c r="Q124" s="894" t="s">
        <v>1614</v>
      </c>
      <c r="R124" s="894" t="s">
        <v>1615</v>
      </c>
      <c r="S124" s="954" t="s">
        <v>1616</v>
      </c>
      <c r="T124" s="954" t="s">
        <v>1617</v>
      </c>
      <c r="U124" s="894" t="s">
        <v>1611</v>
      </c>
      <c r="V124" s="894" t="s">
        <v>1612</v>
      </c>
      <c r="W124" s="894" t="s">
        <v>1613</v>
      </c>
      <c r="X124" s="894" t="s">
        <v>1614</v>
      </c>
      <c r="Y124" s="894" t="s">
        <v>1615</v>
      </c>
      <c r="Z124" s="954" t="s">
        <v>1616</v>
      </c>
      <c r="AA124" s="954" t="s">
        <v>1617</v>
      </c>
      <c r="AB124" s="954" t="s">
        <v>1611</v>
      </c>
      <c r="AC124" s="894" t="s">
        <v>1612</v>
      </c>
      <c r="AD124" s="894" t="s">
        <v>1613</v>
      </c>
      <c r="AE124" s="894" t="s">
        <v>1614</v>
      </c>
      <c r="AF124" s="894" t="s">
        <v>1615</v>
      </c>
      <c r="AG124" s="954" t="s">
        <v>1616</v>
      </c>
      <c r="AH124" s="954" t="s">
        <v>1617</v>
      </c>
    </row>
    <row r="125" spans="1:34">
      <c r="A125" s="1116"/>
      <c r="B125" s="1138"/>
      <c r="C125" s="1138"/>
      <c r="D125" s="895">
        <v>1</v>
      </c>
      <c r="E125" s="954">
        <v>2</v>
      </c>
      <c r="F125" s="954">
        <v>3</v>
      </c>
      <c r="G125" s="894">
        <v>4</v>
      </c>
      <c r="H125" s="894">
        <v>5</v>
      </c>
      <c r="I125" s="894">
        <v>6</v>
      </c>
      <c r="J125" s="894">
        <v>7</v>
      </c>
      <c r="K125" s="894">
        <v>8</v>
      </c>
      <c r="L125" s="954">
        <v>9</v>
      </c>
      <c r="M125" s="954">
        <v>10</v>
      </c>
      <c r="N125" s="894">
        <v>11</v>
      </c>
      <c r="O125" s="894">
        <v>12</v>
      </c>
      <c r="P125" s="894">
        <v>13</v>
      </c>
      <c r="Q125" s="954">
        <v>14</v>
      </c>
      <c r="R125" s="894">
        <v>15</v>
      </c>
      <c r="S125" s="954">
        <v>16</v>
      </c>
      <c r="T125" s="954">
        <v>17</v>
      </c>
      <c r="U125" s="894">
        <v>18</v>
      </c>
      <c r="V125" s="894">
        <v>19</v>
      </c>
      <c r="W125" s="894">
        <v>20</v>
      </c>
      <c r="X125" s="894">
        <v>21</v>
      </c>
      <c r="Y125" s="894">
        <v>22</v>
      </c>
      <c r="Z125" s="954">
        <v>23</v>
      </c>
      <c r="AA125" s="954">
        <v>24</v>
      </c>
      <c r="AB125" s="954">
        <v>25</v>
      </c>
      <c r="AC125" s="894">
        <v>26</v>
      </c>
      <c r="AD125" s="894">
        <v>27</v>
      </c>
      <c r="AE125" s="894">
        <v>28</v>
      </c>
      <c r="AF125" s="894">
        <v>29</v>
      </c>
      <c r="AG125" s="954">
        <v>30</v>
      </c>
      <c r="AH125" s="954">
        <v>31</v>
      </c>
    </row>
    <row r="126" spans="1:34">
      <c r="A126" s="1124">
        <v>22</v>
      </c>
      <c r="B126" s="908" t="s">
        <v>1609</v>
      </c>
      <c r="C126" s="1127">
        <v>42705</v>
      </c>
      <c r="D126" s="913"/>
      <c r="E126" s="913"/>
      <c r="F126" s="913"/>
      <c r="G126" s="911" t="s">
        <v>1621</v>
      </c>
      <c r="H126" s="913"/>
      <c r="I126" s="913"/>
      <c r="J126" s="900"/>
      <c r="K126" s="900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912"/>
      <c r="AH126" s="912"/>
    </row>
    <row r="127" spans="1:34">
      <c r="A127" s="1124"/>
      <c r="B127" s="908" t="s">
        <v>1622</v>
      </c>
      <c r="C127" s="1137"/>
      <c r="D127" s="913"/>
      <c r="E127" s="913"/>
      <c r="F127" s="913"/>
      <c r="G127" s="913"/>
      <c r="H127" s="911" t="s">
        <v>1621</v>
      </c>
      <c r="I127" s="913"/>
      <c r="J127" s="900"/>
      <c r="K127" s="900"/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912"/>
      <c r="AH127" s="912"/>
    </row>
    <row r="128" spans="1:34">
      <c r="A128" s="1124"/>
      <c r="B128" s="908" t="s">
        <v>1623</v>
      </c>
      <c r="C128" s="1137"/>
      <c r="D128" s="913"/>
      <c r="E128" s="913"/>
      <c r="F128" s="913"/>
      <c r="G128" s="912"/>
      <c r="H128" s="912"/>
      <c r="I128" s="911" t="s">
        <v>1621</v>
      </c>
      <c r="J128" s="900"/>
      <c r="K128" s="900"/>
      <c r="L128" s="900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1124"/>
      <c r="B129" s="908" t="s">
        <v>1624</v>
      </c>
      <c r="C129" s="1137"/>
      <c r="D129" s="913"/>
      <c r="E129" s="913"/>
      <c r="F129" s="913"/>
      <c r="G129" s="913"/>
      <c r="H129" s="900"/>
      <c r="I129" s="913"/>
      <c r="J129" s="911" t="s">
        <v>1621</v>
      </c>
      <c r="K129" s="913"/>
      <c r="L129" s="900"/>
      <c r="M129" s="912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1124"/>
      <c r="B130" s="908" t="s">
        <v>1625</v>
      </c>
      <c r="C130" s="1137"/>
      <c r="D130" s="913"/>
      <c r="E130" s="900"/>
      <c r="F130" s="913"/>
      <c r="G130" s="913"/>
      <c r="H130" s="900"/>
      <c r="I130" s="912"/>
      <c r="J130" s="913"/>
      <c r="K130" s="911" t="s">
        <v>1621</v>
      </c>
      <c r="L130" s="900"/>
      <c r="M130" s="912"/>
      <c r="N130" s="912"/>
      <c r="O130" s="912"/>
      <c r="P130" s="912"/>
      <c r="Q130" s="912"/>
      <c r="R130" s="912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1124"/>
      <c r="B131" s="908" t="s">
        <v>1626</v>
      </c>
      <c r="C131" s="1137"/>
      <c r="D131" s="912"/>
      <c r="E131" s="912"/>
      <c r="F131" s="912"/>
      <c r="G131" s="912"/>
      <c r="H131" s="913"/>
      <c r="I131" s="900"/>
      <c r="J131" s="913"/>
      <c r="K131" s="913"/>
      <c r="L131" s="913"/>
      <c r="M131" s="913"/>
      <c r="N131" s="911" t="s">
        <v>1621</v>
      </c>
      <c r="O131" s="913"/>
      <c r="P131" s="913"/>
      <c r="Q131" s="900"/>
      <c r="R131" s="912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1124"/>
      <c r="B132" s="908" t="s">
        <v>1627</v>
      </c>
      <c r="C132" s="1137"/>
      <c r="D132" s="912"/>
      <c r="E132" s="912"/>
      <c r="F132" s="912"/>
      <c r="G132" s="912"/>
      <c r="H132" s="913"/>
      <c r="I132" s="900"/>
      <c r="J132" s="912"/>
      <c r="K132" s="913"/>
      <c r="L132" s="913"/>
      <c r="M132" s="913"/>
      <c r="N132" s="913"/>
      <c r="O132" s="911" t="s">
        <v>1621</v>
      </c>
      <c r="P132" s="913"/>
      <c r="Q132" s="900"/>
      <c r="R132" s="900"/>
      <c r="S132" s="912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A133" s="1124"/>
      <c r="B133" s="908" t="s">
        <v>1628</v>
      </c>
      <c r="C133" s="1137"/>
      <c r="D133" s="912"/>
      <c r="E133" s="912"/>
      <c r="F133" s="912"/>
      <c r="G133" s="912"/>
      <c r="H133" s="912"/>
      <c r="I133" s="912"/>
      <c r="J133" s="912"/>
      <c r="K133" s="913"/>
      <c r="L133" s="913"/>
      <c r="M133" s="913"/>
      <c r="N133" s="912"/>
      <c r="O133" s="912"/>
      <c r="P133" s="911" t="s">
        <v>1621</v>
      </c>
      <c r="Q133" s="913"/>
      <c r="R133" s="900"/>
      <c r="S133" s="900"/>
      <c r="T133" s="913"/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912"/>
    </row>
    <row r="134" spans="1:34">
      <c r="A134" s="1124"/>
      <c r="B134" s="908" t="s">
        <v>1629</v>
      </c>
      <c r="C134" s="1137"/>
      <c r="D134" s="912"/>
      <c r="E134" s="912"/>
      <c r="F134" s="912"/>
      <c r="G134" s="912"/>
      <c r="H134" s="912"/>
      <c r="I134" s="912"/>
      <c r="J134" s="912"/>
      <c r="K134" s="913"/>
      <c r="L134" s="913"/>
      <c r="M134" s="913"/>
      <c r="N134" s="913"/>
      <c r="O134" s="900"/>
      <c r="P134" s="912"/>
      <c r="Q134" s="913"/>
      <c r="R134" s="900"/>
      <c r="S134" s="900"/>
      <c r="T134" s="913"/>
      <c r="U134" s="911" t="s">
        <v>1621</v>
      </c>
      <c r="V134" s="913"/>
      <c r="W134" s="913"/>
      <c r="X134" s="912"/>
      <c r="Y134" s="912"/>
      <c r="Z134" s="912"/>
      <c r="AA134" s="912"/>
      <c r="AB134" s="912"/>
      <c r="AC134" s="912"/>
      <c r="AD134" s="912"/>
      <c r="AE134" s="912"/>
      <c r="AF134" s="912"/>
      <c r="AG134" s="912"/>
      <c r="AH134" s="912"/>
    </row>
    <row r="135" spans="1:34">
      <c r="A135" s="1124"/>
      <c r="B135" s="908" t="s">
        <v>1630</v>
      </c>
      <c r="C135" s="1138"/>
      <c r="D135" s="912"/>
      <c r="E135" s="912"/>
      <c r="F135" s="912"/>
      <c r="G135" s="912"/>
      <c r="H135" s="912"/>
      <c r="I135" s="912"/>
      <c r="J135" s="912"/>
      <c r="K135" s="913"/>
      <c r="L135" s="900"/>
      <c r="M135" s="913"/>
      <c r="N135" s="913"/>
      <c r="O135" s="913"/>
      <c r="P135" s="913"/>
      <c r="Q135" s="913"/>
      <c r="R135" s="900"/>
      <c r="S135" s="900"/>
      <c r="T135" s="913"/>
      <c r="U135" s="913"/>
      <c r="V135" s="911" t="s">
        <v>1621</v>
      </c>
      <c r="W135" s="913"/>
      <c r="X135" s="912"/>
      <c r="Y135" s="912"/>
      <c r="Z135" s="912"/>
      <c r="AA135" s="912"/>
      <c r="AB135" s="912"/>
      <c r="AC135" s="912"/>
      <c r="AD135" s="912"/>
      <c r="AE135" s="912"/>
      <c r="AF135" s="912"/>
      <c r="AG135" s="912"/>
      <c r="AH135" s="912"/>
    </row>
    <row r="136" spans="1:34">
      <c r="A136" s="903"/>
      <c r="B136" s="904"/>
      <c r="C136" s="905"/>
      <c r="D136" s="661"/>
      <c r="E136" s="661"/>
      <c r="F136" s="906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</row>
    <row r="137" spans="1:34">
      <c r="B137" s="247" t="s">
        <v>1663</v>
      </c>
      <c r="C137" s="896"/>
    </row>
    <row r="138" spans="1:34">
      <c r="B138" s="247"/>
      <c r="C138" s="896"/>
    </row>
    <row r="139" spans="1:34">
      <c r="B139" s="247"/>
      <c r="C139" s="896"/>
    </row>
    <row r="140" spans="1:34">
      <c r="B140" s="247"/>
      <c r="C140" s="896"/>
    </row>
    <row r="141" spans="1:34">
      <c r="B141" s="247"/>
      <c r="C141" s="896"/>
    </row>
    <row r="142" spans="1:34">
      <c r="B142" s="247"/>
      <c r="C142" s="896"/>
    </row>
    <row r="143" spans="1:34">
      <c r="B143" s="247"/>
      <c r="C143" s="896"/>
    </row>
    <row r="144" spans="1:34">
      <c r="B144" s="247"/>
      <c r="C144" s="896"/>
    </row>
    <row r="145" spans="1:34">
      <c r="B145" s="247"/>
      <c r="C145" s="896"/>
    </row>
    <row r="146" spans="1:34">
      <c r="B146" s="247"/>
      <c r="C146" s="896"/>
    </row>
    <row r="147" spans="1:34">
      <c r="B147" s="247"/>
      <c r="C147" s="896"/>
    </row>
    <row r="148" spans="1:34">
      <c r="B148" s="247"/>
      <c r="C148" s="896"/>
    </row>
    <row r="149" spans="1:34">
      <c r="B149" s="247"/>
      <c r="C149" s="896"/>
    </row>
    <row r="150" spans="1:34">
      <c r="B150" s="247"/>
      <c r="C150" s="896"/>
    </row>
    <row r="151" spans="1:34">
      <c r="B151" s="247"/>
      <c r="C151" s="896"/>
    </row>
    <row r="152" spans="1:34">
      <c r="B152" s="247"/>
      <c r="C152" s="896"/>
    </row>
    <row r="153" spans="1:34">
      <c r="B153" s="247"/>
      <c r="C153" s="896"/>
    </row>
    <row r="154" spans="1:34">
      <c r="B154" s="247"/>
      <c r="C154" s="896"/>
    </row>
    <row r="155" spans="1:34" ht="15.75">
      <c r="A155" s="1117" t="s">
        <v>3</v>
      </c>
      <c r="B155" s="1117"/>
      <c r="C155" s="1117"/>
      <c r="D155" s="1117"/>
      <c r="E155" s="1117"/>
      <c r="F155" s="1117"/>
      <c r="G155" s="1117"/>
      <c r="H155" s="1117"/>
      <c r="I155" s="1117"/>
      <c r="J155" s="1117"/>
      <c r="K155" s="1117"/>
      <c r="L155" s="1117"/>
      <c r="M155" s="1117"/>
      <c r="N155" s="1117"/>
      <c r="O155" s="1117"/>
      <c r="P155" s="1117"/>
      <c r="Q155" s="1117"/>
      <c r="R155" s="1117"/>
      <c r="S155" s="1117"/>
      <c r="T155" s="1117"/>
      <c r="U155" s="1117"/>
      <c r="V155" s="1117"/>
      <c r="W155" s="1117"/>
      <c r="X155" s="1117"/>
      <c r="Y155" s="1117"/>
      <c r="Z155" s="1117"/>
      <c r="AA155" s="1117"/>
      <c r="AB155" s="1117"/>
      <c r="AC155" s="1117"/>
      <c r="AD155" s="1117"/>
      <c r="AE155" s="1117"/>
      <c r="AF155" s="1117"/>
      <c r="AG155" s="1117"/>
      <c r="AH155" s="1117"/>
    </row>
    <row r="156" spans="1:34" ht="14.25" customHeight="1">
      <c r="A156" s="1117" t="s">
        <v>1586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  <c r="X156" s="1117"/>
      <c r="Y156" s="1117"/>
      <c r="Z156" s="1117"/>
      <c r="AA156" s="1117"/>
      <c r="AB156" s="1117"/>
      <c r="AC156" s="1117"/>
      <c r="AD156" s="1117"/>
      <c r="AE156" s="1117"/>
      <c r="AF156" s="1117"/>
      <c r="AG156" s="1117"/>
      <c r="AH156" s="1117"/>
    </row>
    <row r="157" spans="1:34" ht="18">
      <c r="A157" s="1118" t="s">
        <v>1666</v>
      </c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8"/>
      <c r="L157" s="1118"/>
      <c r="M157" s="1118"/>
      <c r="N157" s="1118"/>
      <c r="O157" s="1118"/>
      <c r="P157" s="1118"/>
      <c r="Q157" s="1118"/>
      <c r="R157" s="1118"/>
      <c r="S157" s="1118"/>
      <c r="T157" s="1118"/>
      <c r="U157" s="1118"/>
      <c r="V157" s="1118"/>
      <c r="W157" s="1118"/>
      <c r="X157" s="1118"/>
      <c r="Y157" s="1118"/>
      <c r="Z157" s="1118"/>
      <c r="AA157" s="1118"/>
      <c r="AB157" s="1118"/>
      <c r="AC157" s="1118"/>
      <c r="AD157" s="1118"/>
      <c r="AE157" s="1118"/>
      <c r="AF157" s="1118"/>
      <c r="AG157" s="1118"/>
      <c r="AH157" s="1118"/>
    </row>
    <row r="158" spans="1:34" ht="18">
      <c r="A158" s="1118" t="s">
        <v>1587</v>
      </c>
      <c r="B158" s="1118"/>
      <c r="C158" s="1118"/>
      <c r="D158" s="1118"/>
      <c r="E158" s="1118"/>
      <c r="F158" s="1118"/>
      <c r="G158" s="1118"/>
      <c r="H158" s="1118"/>
      <c r="I158" s="1118"/>
      <c r="J158" s="1118"/>
      <c r="K158" s="1118"/>
      <c r="L158" s="1118"/>
      <c r="M158" s="1118"/>
      <c r="N158" s="1118"/>
      <c r="O158" s="1118"/>
      <c r="P158" s="1118"/>
      <c r="Q158" s="1118"/>
      <c r="R158" s="1118"/>
      <c r="S158" s="1118"/>
      <c r="T158" s="1118"/>
      <c r="U158" s="1118"/>
      <c r="V158" s="1118"/>
      <c r="W158" s="1118"/>
      <c r="X158" s="1118"/>
      <c r="Y158" s="1118"/>
      <c r="Z158" s="1118"/>
      <c r="AA158" s="1118"/>
      <c r="AB158" s="1118"/>
      <c r="AC158" s="1118"/>
      <c r="AD158" s="1118"/>
      <c r="AE158" s="1118"/>
      <c r="AF158" s="1118"/>
      <c r="AG158" s="1118"/>
      <c r="AH158" s="1118"/>
    </row>
    <row r="159" spans="1:34" ht="18">
      <c r="A159" s="1118" t="s">
        <v>1667</v>
      </c>
      <c r="B159" s="1118"/>
      <c r="C159" s="1118"/>
      <c r="D159" s="1118"/>
      <c r="E159" s="1118"/>
      <c r="F159" s="1118"/>
      <c r="G159" s="1118"/>
      <c r="H159" s="1118"/>
      <c r="I159" s="1118"/>
      <c r="J159" s="1118"/>
      <c r="K159" s="1118"/>
      <c r="L159" s="1118"/>
      <c r="M159" s="1118"/>
      <c r="N159" s="1118"/>
      <c r="O159" s="1118"/>
      <c r="P159" s="1118"/>
      <c r="Q159" s="1118"/>
      <c r="R159" s="1118"/>
      <c r="S159" s="1118"/>
      <c r="T159" s="1118"/>
      <c r="U159" s="1118"/>
      <c r="V159" s="1118"/>
      <c r="W159" s="1118"/>
      <c r="X159" s="1118"/>
      <c r="Y159" s="1118"/>
      <c r="Z159" s="1118"/>
      <c r="AA159" s="1118"/>
      <c r="AB159" s="1118"/>
      <c r="AC159" s="1118"/>
      <c r="AD159" s="1118"/>
      <c r="AE159" s="1118"/>
      <c r="AF159" s="1118"/>
      <c r="AG159" s="1118"/>
      <c r="AH159" s="1118"/>
    </row>
    <row r="160" spans="1:34" ht="15.75">
      <c r="A160" s="915" t="s">
        <v>1608</v>
      </c>
      <c r="B160" s="1006"/>
      <c r="C160" s="1006"/>
      <c r="D160" s="1006"/>
      <c r="E160" s="1006"/>
      <c r="F160" s="1006"/>
      <c r="G160" s="1006"/>
      <c r="H160" s="1006"/>
      <c r="I160" s="1006"/>
      <c r="J160" s="1006"/>
      <c r="K160" s="1006"/>
      <c r="L160" s="1006"/>
      <c r="M160" s="1006"/>
      <c r="N160" s="1006"/>
      <c r="O160" s="1006"/>
      <c r="P160" s="1006"/>
      <c r="Q160" s="1006"/>
      <c r="R160" s="1006"/>
      <c r="S160" s="1006"/>
      <c r="T160" s="1006"/>
      <c r="U160" s="1006"/>
      <c r="V160" s="1006"/>
      <c r="W160" s="1006"/>
      <c r="X160" s="1006"/>
      <c r="Y160" s="1006"/>
      <c r="Z160" s="1006"/>
      <c r="AA160" s="1006"/>
      <c r="AB160" s="1006"/>
      <c r="AC160" s="1006"/>
      <c r="AD160" s="1006"/>
      <c r="AE160" s="1006"/>
      <c r="AF160" s="1006"/>
      <c r="AG160" s="1006"/>
      <c r="AH160" s="1006"/>
    </row>
    <row r="161" spans="1:34" ht="15.75">
      <c r="A161" s="902" t="s">
        <v>1681</v>
      </c>
      <c r="J161" s="1006"/>
      <c r="K161" s="1006"/>
      <c r="L161" s="1006"/>
      <c r="M161" s="1006"/>
      <c r="N161" s="1006"/>
      <c r="O161" s="1006"/>
      <c r="P161" s="1006"/>
      <c r="Q161" s="1006"/>
      <c r="R161" s="1006"/>
      <c r="S161" s="1006"/>
      <c r="T161" s="1006"/>
      <c r="U161" s="1006"/>
      <c r="V161" s="1006"/>
      <c r="W161" s="1006"/>
      <c r="X161" s="1006"/>
      <c r="Y161" s="1006"/>
      <c r="Z161" s="1006"/>
      <c r="AA161" s="1006"/>
      <c r="AB161" s="1006"/>
      <c r="AC161" s="1006"/>
      <c r="AD161" s="1006"/>
      <c r="AE161" s="1006"/>
      <c r="AF161" s="1006"/>
      <c r="AG161" s="1006"/>
      <c r="AH161" s="1006"/>
    </row>
    <row r="162" spans="1:34">
      <c r="A162" s="1130" t="s">
        <v>129</v>
      </c>
      <c r="B162" s="1133" t="s">
        <v>1610</v>
      </c>
      <c r="C162" s="955" t="s">
        <v>1618</v>
      </c>
      <c r="D162" s="1149" t="s">
        <v>1619</v>
      </c>
      <c r="E162" s="1150"/>
      <c r="F162" s="1150"/>
      <c r="G162" s="1150"/>
      <c r="H162" s="1150"/>
      <c r="I162" s="1150"/>
      <c r="J162" s="1150"/>
      <c r="K162" s="1150"/>
      <c r="L162" s="1150"/>
      <c r="M162" s="1150"/>
      <c r="N162" s="1150"/>
      <c r="O162" s="1150"/>
      <c r="P162" s="1150"/>
      <c r="Q162" s="1150"/>
      <c r="R162" s="1150"/>
      <c r="S162" s="1150"/>
      <c r="T162" s="1150"/>
      <c r="U162" s="1150"/>
      <c r="V162" s="1150"/>
      <c r="W162" s="1150"/>
      <c r="X162" s="1150"/>
      <c r="Y162" s="1150"/>
      <c r="Z162" s="1150"/>
      <c r="AA162" s="1150"/>
      <c r="AB162" s="1150"/>
      <c r="AC162" s="1150"/>
      <c r="AD162" s="1150"/>
      <c r="AE162" s="1150"/>
      <c r="AF162" s="1150"/>
      <c r="AG162" s="1150"/>
      <c r="AH162" s="1151"/>
    </row>
    <row r="163" spans="1:34">
      <c r="A163" s="1131"/>
      <c r="B163" s="1134"/>
      <c r="C163" s="1141">
        <v>42675</v>
      </c>
      <c r="D163" s="894" t="s">
        <v>1613</v>
      </c>
      <c r="E163" s="894" t="s">
        <v>1614</v>
      </c>
      <c r="F163" s="894" t="s">
        <v>1615</v>
      </c>
      <c r="G163" s="954" t="s">
        <v>1616</v>
      </c>
      <c r="H163" s="954" t="s">
        <v>1617</v>
      </c>
      <c r="I163" s="894" t="s">
        <v>1611</v>
      </c>
      <c r="J163" s="894" t="s">
        <v>1612</v>
      </c>
      <c r="K163" s="894" t="s">
        <v>1613</v>
      </c>
      <c r="L163" s="894" t="s">
        <v>1614</v>
      </c>
      <c r="M163" s="894" t="s">
        <v>1615</v>
      </c>
      <c r="N163" s="954" t="s">
        <v>1616</v>
      </c>
      <c r="O163" s="954" t="s">
        <v>1617</v>
      </c>
      <c r="P163" s="894" t="s">
        <v>1611</v>
      </c>
      <c r="Q163" s="894" t="s">
        <v>1612</v>
      </c>
      <c r="R163" s="894" t="s">
        <v>1613</v>
      </c>
      <c r="S163" s="894" t="s">
        <v>1614</v>
      </c>
      <c r="T163" s="894" t="s">
        <v>1615</v>
      </c>
      <c r="U163" s="954" t="s">
        <v>1616</v>
      </c>
      <c r="V163" s="954" t="s">
        <v>1617</v>
      </c>
      <c r="W163" s="894" t="s">
        <v>1611</v>
      </c>
      <c r="X163" s="894" t="s">
        <v>1612</v>
      </c>
      <c r="Y163" s="894" t="s">
        <v>1613</v>
      </c>
      <c r="Z163" s="894" t="s">
        <v>1614</v>
      </c>
      <c r="AA163" s="894" t="s">
        <v>1615</v>
      </c>
      <c r="AB163" s="954" t="s">
        <v>1616</v>
      </c>
      <c r="AC163" s="954" t="s">
        <v>1617</v>
      </c>
      <c r="AD163" s="894" t="s">
        <v>1611</v>
      </c>
      <c r="AE163" s="894" t="s">
        <v>1612</v>
      </c>
      <c r="AF163" s="894" t="s">
        <v>1613</v>
      </c>
      <c r="AG163" s="894" t="s">
        <v>1614</v>
      </c>
      <c r="AH163" s="894"/>
    </row>
    <row r="164" spans="1:34">
      <c r="A164" s="1132"/>
      <c r="B164" s="1135"/>
      <c r="C164" s="1142"/>
      <c r="D164" s="895">
        <v>1</v>
      </c>
      <c r="E164" s="894">
        <v>2</v>
      </c>
      <c r="F164" s="894">
        <v>3</v>
      </c>
      <c r="G164" s="954">
        <v>4</v>
      </c>
      <c r="H164" s="954">
        <v>5</v>
      </c>
      <c r="I164" s="894">
        <v>6</v>
      </c>
      <c r="J164" s="894">
        <v>7</v>
      </c>
      <c r="K164" s="894">
        <v>8</v>
      </c>
      <c r="L164" s="894">
        <v>9</v>
      </c>
      <c r="M164" s="894">
        <v>10</v>
      </c>
      <c r="N164" s="954">
        <v>11</v>
      </c>
      <c r="O164" s="954">
        <v>12</v>
      </c>
      <c r="P164" s="894">
        <v>13</v>
      </c>
      <c r="Q164" s="894">
        <v>14</v>
      </c>
      <c r="R164" s="894">
        <v>15</v>
      </c>
      <c r="S164" s="894">
        <v>16</v>
      </c>
      <c r="T164" s="894">
        <v>17</v>
      </c>
      <c r="U164" s="954">
        <v>18</v>
      </c>
      <c r="V164" s="954">
        <v>19</v>
      </c>
      <c r="W164" s="894">
        <v>20</v>
      </c>
      <c r="X164" s="894">
        <v>21</v>
      </c>
      <c r="Y164" s="894">
        <v>22</v>
      </c>
      <c r="Z164" s="894">
        <v>23</v>
      </c>
      <c r="AA164" s="894">
        <v>24</v>
      </c>
      <c r="AB164" s="954">
        <v>25</v>
      </c>
      <c r="AC164" s="954">
        <v>26</v>
      </c>
      <c r="AD164" s="894">
        <v>27</v>
      </c>
      <c r="AE164" s="894">
        <v>28</v>
      </c>
      <c r="AF164" s="894">
        <v>29</v>
      </c>
      <c r="AG164" s="894">
        <v>30</v>
      </c>
      <c r="AH164" s="894"/>
    </row>
    <row r="165" spans="1:34">
      <c r="A165" s="1136">
        <v>21</v>
      </c>
      <c r="B165" s="908" t="s">
        <v>1609</v>
      </c>
      <c r="C165" s="1127">
        <v>42675</v>
      </c>
      <c r="D165" s="911" t="s">
        <v>1621</v>
      </c>
      <c r="E165" s="900"/>
      <c r="F165" s="913"/>
      <c r="G165" s="900"/>
      <c r="H165" s="913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900"/>
      <c r="AF165" s="900"/>
      <c r="AG165" s="900"/>
      <c r="AH165" s="900"/>
    </row>
    <row r="166" spans="1:34">
      <c r="A166" s="1136"/>
      <c r="B166" s="908" t="s">
        <v>1622</v>
      </c>
      <c r="C166" s="1137"/>
      <c r="D166" s="913"/>
      <c r="E166" s="911" t="s">
        <v>1621</v>
      </c>
      <c r="F166" s="913"/>
      <c r="G166" s="913"/>
      <c r="H166" s="913"/>
      <c r="I166" s="913"/>
      <c r="J166" s="913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36"/>
      <c r="B167" s="908" t="s">
        <v>1623</v>
      </c>
      <c r="C167" s="1137"/>
      <c r="D167" s="913"/>
      <c r="E167" s="900"/>
      <c r="F167" s="913"/>
      <c r="G167" s="913"/>
      <c r="H167" s="913"/>
      <c r="I167" s="911" t="s">
        <v>1621</v>
      </c>
      <c r="J167" s="913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36"/>
      <c r="B168" s="908" t="s">
        <v>1624</v>
      </c>
      <c r="C168" s="1137"/>
      <c r="D168" s="913"/>
      <c r="E168" s="900"/>
      <c r="F168" s="913"/>
      <c r="G168" s="913"/>
      <c r="H168" s="913"/>
      <c r="I168" s="912"/>
      <c r="J168" s="911" t="s">
        <v>1621</v>
      </c>
      <c r="K168" s="913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36"/>
      <c r="B169" s="908" t="s">
        <v>1625</v>
      </c>
      <c r="C169" s="1137"/>
      <c r="D169" s="913"/>
      <c r="E169" s="900"/>
      <c r="F169" s="913"/>
      <c r="G169" s="900"/>
      <c r="H169" s="912"/>
      <c r="I169" s="912"/>
      <c r="J169" s="912"/>
      <c r="K169" s="911" t="s">
        <v>1621</v>
      </c>
      <c r="L169" s="913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900"/>
      <c r="AF169" s="900"/>
      <c r="AG169" s="900"/>
      <c r="AH169" s="900"/>
    </row>
    <row r="170" spans="1:34">
      <c r="A170" s="1136"/>
      <c r="B170" s="908" t="s">
        <v>1626</v>
      </c>
      <c r="C170" s="1137"/>
      <c r="D170" s="913"/>
      <c r="E170" s="900"/>
      <c r="F170" s="900"/>
      <c r="G170" s="913"/>
      <c r="H170" s="900"/>
      <c r="I170" s="912"/>
      <c r="J170" s="912"/>
      <c r="K170" s="913"/>
      <c r="L170" s="911" t="s">
        <v>1621</v>
      </c>
      <c r="M170" s="913"/>
      <c r="N170" s="900"/>
      <c r="O170" s="913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</row>
    <row r="171" spans="1:34">
      <c r="A171" s="1136"/>
      <c r="B171" s="908" t="s">
        <v>1627</v>
      </c>
      <c r="C171" s="1137"/>
      <c r="D171" s="912"/>
      <c r="E171" s="912"/>
      <c r="F171" s="912"/>
      <c r="G171" s="912"/>
      <c r="H171" s="912"/>
      <c r="I171" s="912"/>
      <c r="J171" s="912"/>
      <c r="K171" s="913"/>
      <c r="L171" s="913"/>
      <c r="M171" s="913"/>
      <c r="N171" s="913"/>
      <c r="O171" s="913"/>
      <c r="P171" s="911" t="s">
        <v>1621</v>
      </c>
      <c r="Q171" s="913"/>
      <c r="R171" s="900"/>
      <c r="S171" s="900"/>
      <c r="T171" s="912"/>
      <c r="U171" s="912"/>
      <c r="V171" s="912"/>
      <c r="W171" s="912"/>
      <c r="X171" s="912"/>
      <c r="Y171" s="912"/>
      <c r="Z171" s="912"/>
      <c r="AA171" s="912"/>
      <c r="AB171" s="912"/>
      <c r="AC171" s="912"/>
      <c r="AD171" s="912"/>
      <c r="AE171" s="912"/>
      <c r="AF171" s="912"/>
      <c r="AG171" s="912"/>
      <c r="AH171" s="912"/>
    </row>
    <row r="172" spans="1:34">
      <c r="A172" s="1136"/>
      <c r="B172" s="908" t="s">
        <v>1628</v>
      </c>
      <c r="C172" s="1137"/>
      <c r="D172" s="900"/>
      <c r="E172" s="900"/>
      <c r="F172" s="900"/>
      <c r="G172" s="900"/>
      <c r="H172" s="900"/>
      <c r="I172" s="900"/>
      <c r="J172" s="913"/>
      <c r="K172" s="913"/>
      <c r="L172" s="913"/>
      <c r="M172" s="913"/>
      <c r="N172" s="913"/>
      <c r="O172" s="913"/>
      <c r="P172" s="912"/>
      <c r="Q172" s="911" t="s">
        <v>1621</v>
      </c>
      <c r="R172" s="913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900"/>
      <c r="AF172" s="900"/>
      <c r="AG172" s="900"/>
      <c r="AH172" s="900"/>
    </row>
    <row r="173" spans="1:34">
      <c r="A173" s="1136"/>
      <c r="B173" s="908" t="s">
        <v>1629</v>
      </c>
      <c r="C173" s="1137"/>
      <c r="D173" s="912"/>
      <c r="E173" s="912"/>
      <c r="F173" s="912"/>
      <c r="G173" s="912"/>
      <c r="H173" s="912"/>
      <c r="I173" s="912"/>
      <c r="J173" s="912"/>
      <c r="K173" s="913"/>
      <c r="L173" s="913"/>
      <c r="M173" s="912"/>
      <c r="N173" s="913"/>
      <c r="O173" s="913"/>
      <c r="P173" s="912"/>
      <c r="Q173" s="912"/>
      <c r="R173" s="911" t="s">
        <v>1621</v>
      </c>
      <c r="S173" s="913"/>
      <c r="T173" s="912"/>
      <c r="U173" s="912"/>
      <c r="V173" s="912"/>
      <c r="W173" s="912"/>
      <c r="X173" s="912"/>
      <c r="Y173" s="912"/>
      <c r="Z173" s="912"/>
      <c r="AA173" s="912"/>
      <c r="AB173" s="912"/>
      <c r="AC173" s="912"/>
      <c r="AD173" s="912"/>
      <c r="AE173" s="912"/>
      <c r="AF173" s="912"/>
      <c r="AG173" s="912"/>
      <c r="AH173" s="912"/>
    </row>
    <row r="174" spans="1:34">
      <c r="A174" s="1136"/>
      <c r="B174" s="908" t="s">
        <v>1630</v>
      </c>
      <c r="C174" s="1137"/>
      <c r="D174" s="912"/>
      <c r="E174" s="912"/>
      <c r="F174" s="912"/>
      <c r="G174" s="912"/>
      <c r="H174" s="912"/>
      <c r="I174" s="912"/>
      <c r="J174" s="912"/>
      <c r="K174" s="913"/>
      <c r="L174" s="900"/>
      <c r="M174" s="913"/>
      <c r="N174" s="900"/>
      <c r="O174" s="912"/>
      <c r="P174" s="912"/>
      <c r="Q174" s="912"/>
      <c r="R174" s="913"/>
      <c r="S174" s="911" t="s">
        <v>1621</v>
      </c>
      <c r="T174" s="900"/>
      <c r="U174" s="913"/>
      <c r="V174" s="900"/>
      <c r="W174" s="912"/>
      <c r="X174" s="912"/>
      <c r="Y174" s="912"/>
      <c r="Z174" s="912"/>
      <c r="AA174" s="912"/>
      <c r="AB174" s="912"/>
      <c r="AC174" s="912"/>
      <c r="AD174" s="912"/>
      <c r="AE174" s="912"/>
      <c r="AF174" s="912"/>
      <c r="AG174" s="912"/>
      <c r="AH174" s="912"/>
    </row>
    <row r="175" spans="1:34">
      <c r="A175" s="1114"/>
      <c r="B175" s="1140"/>
      <c r="C175" s="1127">
        <v>42705</v>
      </c>
      <c r="D175" s="894" t="s">
        <v>1615</v>
      </c>
      <c r="E175" s="954" t="s">
        <v>1616</v>
      </c>
      <c r="F175" s="954" t="s">
        <v>1617</v>
      </c>
      <c r="G175" s="894" t="s">
        <v>1611</v>
      </c>
      <c r="H175" s="894" t="s">
        <v>1612</v>
      </c>
      <c r="I175" s="894" t="s">
        <v>1613</v>
      </c>
      <c r="J175" s="894" t="s">
        <v>1614</v>
      </c>
      <c r="K175" s="894" t="s">
        <v>1615</v>
      </c>
      <c r="L175" s="954" t="s">
        <v>1616</v>
      </c>
      <c r="M175" s="954" t="s">
        <v>1617</v>
      </c>
      <c r="N175" s="894" t="s">
        <v>1611</v>
      </c>
      <c r="O175" s="894" t="s">
        <v>1612</v>
      </c>
      <c r="P175" s="894" t="s">
        <v>1613</v>
      </c>
      <c r="Q175" s="894" t="s">
        <v>1614</v>
      </c>
      <c r="R175" s="894" t="s">
        <v>1615</v>
      </c>
      <c r="S175" s="954" t="s">
        <v>1616</v>
      </c>
      <c r="T175" s="954" t="s">
        <v>1617</v>
      </c>
      <c r="U175" s="894" t="s">
        <v>1611</v>
      </c>
      <c r="V175" s="894" t="s">
        <v>1612</v>
      </c>
      <c r="W175" s="894" t="s">
        <v>1613</v>
      </c>
      <c r="X175" s="894" t="s">
        <v>1614</v>
      </c>
      <c r="Y175" s="894" t="s">
        <v>1615</v>
      </c>
      <c r="Z175" s="954" t="s">
        <v>1616</v>
      </c>
      <c r="AA175" s="954" t="s">
        <v>1617</v>
      </c>
      <c r="AB175" s="954" t="s">
        <v>1611</v>
      </c>
      <c r="AC175" s="894" t="s">
        <v>1612</v>
      </c>
      <c r="AD175" s="894" t="s">
        <v>1613</v>
      </c>
      <c r="AE175" s="894" t="s">
        <v>1614</v>
      </c>
      <c r="AF175" s="894" t="s">
        <v>1615</v>
      </c>
      <c r="AG175" s="954" t="s">
        <v>1616</v>
      </c>
      <c r="AH175" s="954" t="s">
        <v>1617</v>
      </c>
    </row>
    <row r="176" spans="1:34">
      <c r="A176" s="1116"/>
      <c r="B176" s="1138"/>
      <c r="C176" s="1138"/>
      <c r="D176" s="895">
        <v>1</v>
      </c>
      <c r="E176" s="954">
        <v>2</v>
      </c>
      <c r="F176" s="954">
        <v>3</v>
      </c>
      <c r="G176" s="894">
        <v>4</v>
      </c>
      <c r="H176" s="894">
        <v>5</v>
      </c>
      <c r="I176" s="894">
        <v>6</v>
      </c>
      <c r="J176" s="894">
        <v>7</v>
      </c>
      <c r="K176" s="894">
        <v>8</v>
      </c>
      <c r="L176" s="954">
        <v>9</v>
      </c>
      <c r="M176" s="954">
        <v>10</v>
      </c>
      <c r="N176" s="894">
        <v>11</v>
      </c>
      <c r="O176" s="894">
        <v>12</v>
      </c>
      <c r="P176" s="894">
        <v>13</v>
      </c>
      <c r="Q176" s="954">
        <v>14</v>
      </c>
      <c r="R176" s="894">
        <v>15</v>
      </c>
      <c r="S176" s="954">
        <v>16</v>
      </c>
      <c r="T176" s="954">
        <v>17</v>
      </c>
      <c r="U176" s="894">
        <v>18</v>
      </c>
      <c r="V176" s="894">
        <v>19</v>
      </c>
      <c r="W176" s="894">
        <v>20</v>
      </c>
      <c r="X176" s="894">
        <v>21</v>
      </c>
      <c r="Y176" s="894">
        <v>22</v>
      </c>
      <c r="Z176" s="954">
        <v>23</v>
      </c>
      <c r="AA176" s="954">
        <v>24</v>
      </c>
      <c r="AB176" s="954">
        <v>25</v>
      </c>
      <c r="AC176" s="894">
        <v>26</v>
      </c>
      <c r="AD176" s="894">
        <v>27</v>
      </c>
      <c r="AE176" s="894">
        <v>28</v>
      </c>
      <c r="AF176" s="894">
        <v>29</v>
      </c>
      <c r="AG176" s="954">
        <v>30</v>
      </c>
      <c r="AH176" s="954">
        <v>31</v>
      </c>
    </row>
    <row r="177" spans="1:34">
      <c r="A177" s="1124">
        <v>22</v>
      </c>
      <c r="B177" s="908" t="s">
        <v>1609</v>
      </c>
      <c r="C177" s="1127">
        <v>42705</v>
      </c>
      <c r="D177" s="913"/>
      <c r="E177" s="913"/>
      <c r="F177" s="913"/>
      <c r="G177" s="911" t="s">
        <v>1621</v>
      </c>
      <c r="H177" s="913"/>
      <c r="I177" s="913"/>
      <c r="J177" s="900"/>
      <c r="K177" s="900"/>
      <c r="L177" s="912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912"/>
      <c r="AF177" s="912"/>
      <c r="AG177" s="912"/>
      <c r="AH177" s="912"/>
    </row>
    <row r="178" spans="1:34">
      <c r="A178" s="1124"/>
      <c r="B178" s="908" t="s">
        <v>1622</v>
      </c>
      <c r="C178" s="1137"/>
      <c r="D178" s="913"/>
      <c r="E178" s="913"/>
      <c r="F178" s="913"/>
      <c r="G178" s="913"/>
      <c r="H178" s="911" t="s">
        <v>1621</v>
      </c>
      <c r="I178" s="913"/>
      <c r="J178" s="900"/>
      <c r="K178" s="900"/>
      <c r="L178" s="912"/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912"/>
    </row>
    <row r="179" spans="1:34">
      <c r="A179" s="1124"/>
      <c r="B179" s="908" t="s">
        <v>1623</v>
      </c>
      <c r="C179" s="1137"/>
      <c r="D179" s="913"/>
      <c r="E179" s="913"/>
      <c r="F179" s="913"/>
      <c r="G179" s="912"/>
      <c r="H179" s="912"/>
      <c r="I179" s="911" t="s">
        <v>1621</v>
      </c>
      <c r="J179" s="900"/>
      <c r="K179" s="900"/>
      <c r="L179" s="900"/>
      <c r="M179" s="912"/>
      <c r="N179" s="912"/>
      <c r="O179" s="912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912"/>
    </row>
    <row r="180" spans="1:34">
      <c r="A180" s="1124"/>
      <c r="B180" s="908" t="s">
        <v>1624</v>
      </c>
      <c r="C180" s="1137"/>
      <c r="D180" s="913"/>
      <c r="E180" s="913"/>
      <c r="F180" s="913"/>
      <c r="G180" s="913"/>
      <c r="H180" s="900"/>
      <c r="I180" s="913"/>
      <c r="J180" s="911" t="s">
        <v>1621</v>
      </c>
      <c r="K180" s="913"/>
      <c r="L180" s="900"/>
      <c r="M180" s="912"/>
      <c r="N180" s="912"/>
      <c r="O180" s="912"/>
      <c r="P180" s="912"/>
      <c r="Q180" s="912"/>
      <c r="R180" s="912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912"/>
    </row>
    <row r="181" spans="1:34">
      <c r="A181" s="1124"/>
      <c r="B181" s="908" t="s">
        <v>1625</v>
      </c>
      <c r="C181" s="1137"/>
      <c r="D181" s="913"/>
      <c r="E181" s="900"/>
      <c r="F181" s="913"/>
      <c r="G181" s="913"/>
      <c r="H181" s="900"/>
      <c r="I181" s="912"/>
      <c r="J181" s="913"/>
      <c r="K181" s="911" t="s">
        <v>1621</v>
      </c>
      <c r="L181" s="900"/>
      <c r="M181" s="912"/>
      <c r="N181" s="912"/>
      <c r="O181" s="912"/>
      <c r="P181" s="912"/>
      <c r="Q181" s="912"/>
      <c r="R181" s="912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912"/>
    </row>
    <row r="182" spans="1:34">
      <c r="A182" s="1124"/>
      <c r="B182" s="908" t="s">
        <v>1626</v>
      </c>
      <c r="C182" s="1137"/>
      <c r="D182" s="912"/>
      <c r="E182" s="912"/>
      <c r="F182" s="912"/>
      <c r="G182" s="912"/>
      <c r="H182" s="913"/>
      <c r="I182" s="900"/>
      <c r="J182" s="913"/>
      <c r="K182" s="913"/>
      <c r="L182" s="913"/>
      <c r="M182" s="913"/>
      <c r="N182" s="911" t="s">
        <v>1621</v>
      </c>
      <c r="O182" s="913"/>
      <c r="P182" s="913"/>
      <c r="Q182" s="900"/>
      <c r="R182" s="912"/>
      <c r="S182" s="912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912"/>
    </row>
    <row r="183" spans="1:34">
      <c r="A183" s="1124"/>
      <c r="B183" s="908" t="s">
        <v>1627</v>
      </c>
      <c r="C183" s="1137"/>
      <c r="D183" s="912"/>
      <c r="E183" s="912"/>
      <c r="F183" s="912"/>
      <c r="G183" s="912"/>
      <c r="H183" s="913"/>
      <c r="I183" s="900"/>
      <c r="J183" s="912"/>
      <c r="K183" s="913"/>
      <c r="L183" s="913"/>
      <c r="M183" s="913"/>
      <c r="N183" s="913"/>
      <c r="O183" s="911" t="s">
        <v>1621</v>
      </c>
      <c r="P183" s="913"/>
      <c r="Q183" s="900"/>
      <c r="R183" s="900"/>
      <c r="S183" s="912"/>
      <c r="T183" s="913"/>
      <c r="U183" s="912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912"/>
      <c r="AF183" s="912"/>
      <c r="AG183" s="912"/>
      <c r="AH183" s="912"/>
    </row>
    <row r="184" spans="1:34">
      <c r="A184" s="1124"/>
      <c r="B184" s="908" t="s">
        <v>1628</v>
      </c>
      <c r="C184" s="1137"/>
      <c r="D184" s="912"/>
      <c r="E184" s="912"/>
      <c r="F184" s="912"/>
      <c r="G184" s="912"/>
      <c r="H184" s="912"/>
      <c r="I184" s="912"/>
      <c r="J184" s="912"/>
      <c r="K184" s="913"/>
      <c r="L184" s="913"/>
      <c r="M184" s="913"/>
      <c r="N184" s="912"/>
      <c r="O184" s="912"/>
      <c r="P184" s="911" t="s">
        <v>1621</v>
      </c>
      <c r="Q184" s="913"/>
      <c r="R184" s="900"/>
      <c r="S184" s="900"/>
      <c r="T184" s="913"/>
      <c r="U184" s="912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912"/>
      <c r="AH184" s="912"/>
    </row>
    <row r="185" spans="1:34">
      <c r="A185" s="1124"/>
      <c r="B185" s="908" t="s">
        <v>1629</v>
      </c>
      <c r="C185" s="1137"/>
      <c r="D185" s="912"/>
      <c r="E185" s="912"/>
      <c r="F185" s="912"/>
      <c r="G185" s="912"/>
      <c r="H185" s="912"/>
      <c r="I185" s="912"/>
      <c r="J185" s="912"/>
      <c r="K185" s="913"/>
      <c r="L185" s="913"/>
      <c r="M185" s="913"/>
      <c r="N185" s="913"/>
      <c r="O185" s="900"/>
      <c r="P185" s="912"/>
      <c r="Q185" s="913"/>
      <c r="R185" s="900"/>
      <c r="S185" s="900"/>
      <c r="T185" s="913"/>
      <c r="U185" s="911" t="s">
        <v>1621</v>
      </c>
      <c r="V185" s="913"/>
      <c r="W185" s="913"/>
      <c r="X185" s="912"/>
      <c r="Y185" s="912"/>
      <c r="Z185" s="912"/>
      <c r="AA185" s="912"/>
      <c r="AB185" s="912"/>
      <c r="AC185" s="912"/>
      <c r="AD185" s="912"/>
      <c r="AE185" s="912"/>
      <c r="AF185" s="912"/>
      <c r="AG185" s="912"/>
      <c r="AH185" s="912"/>
    </row>
    <row r="186" spans="1:34">
      <c r="A186" s="1124"/>
      <c r="B186" s="908" t="s">
        <v>1630</v>
      </c>
      <c r="C186" s="1137"/>
      <c r="D186" s="912"/>
      <c r="E186" s="912"/>
      <c r="F186" s="912"/>
      <c r="G186" s="912"/>
      <c r="H186" s="912"/>
      <c r="I186" s="912"/>
      <c r="J186" s="912"/>
      <c r="K186" s="913"/>
      <c r="L186" s="900"/>
      <c r="M186" s="913"/>
      <c r="N186" s="913"/>
      <c r="O186" s="913"/>
      <c r="P186" s="913"/>
      <c r="Q186" s="913"/>
      <c r="R186" s="900"/>
      <c r="S186" s="900"/>
      <c r="T186" s="913"/>
      <c r="U186" s="913"/>
      <c r="V186" s="911" t="s">
        <v>1621</v>
      </c>
      <c r="W186" s="913"/>
      <c r="X186" s="912"/>
      <c r="Y186" s="912"/>
      <c r="Z186" s="912"/>
      <c r="AA186" s="912"/>
      <c r="AB186" s="912"/>
      <c r="AC186" s="912"/>
      <c r="AD186" s="912"/>
      <c r="AE186" s="912"/>
      <c r="AF186" s="912"/>
      <c r="AG186" s="912"/>
      <c r="AH186" s="912"/>
    </row>
    <row r="187" spans="1:34">
      <c r="A187" s="903"/>
      <c r="B187" s="904"/>
      <c r="C187" s="905"/>
      <c r="D187" s="661"/>
      <c r="E187" s="661"/>
      <c r="F187" s="906"/>
      <c r="G187" s="661"/>
      <c r="H187" s="661"/>
      <c r="I187" s="661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</row>
    <row r="188" spans="1:34">
      <c r="B188" s="247" t="s">
        <v>1663</v>
      </c>
      <c r="C188" s="896"/>
    </row>
    <row r="189" spans="1:34">
      <c r="B189" s="247"/>
      <c r="C189" s="896"/>
    </row>
    <row r="190" spans="1:34">
      <c r="B190" s="247"/>
      <c r="C190" s="896"/>
    </row>
    <row r="191" spans="1:34">
      <c r="B191" s="247"/>
      <c r="C191" s="896"/>
    </row>
    <row r="192" spans="1:34">
      <c r="B192" s="247"/>
      <c r="C192" s="896"/>
    </row>
    <row r="206" spans="1:34" ht="15.75">
      <c r="A206" s="1117" t="s">
        <v>3</v>
      </c>
      <c r="B206" s="1117"/>
      <c r="C206" s="1117"/>
      <c r="D206" s="1117"/>
      <c r="E206" s="1117"/>
      <c r="F206" s="1117"/>
      <c r="G206" s="1117"/>
      <c r="H206" s="1117"/>
      <c r="I206" s="1117"/>
      <c r="J206" s="1117"/>
      <c r="K206" s="1117"/>
      <c r="L206" s="1117"/>
      <c r="M206" s="1117"/>
      <c r="N206" s="1117"/>
      <c r="O206" s="1117"/>
      <c r="P206" s="1117"/>
      <c r="Q206" s="1117"/>
      <c r="R206" s="1117"/>
      <c r="S206" s="1117"/>
      <c r="T206" s="1117"/>
      <c r="U206" s="1117"/>
      <c r="V206" s="1117"/>
      <c r="W206" s="1117"/>
      <c r="X206" s="1117"/>
      <c r="Y206" s="1117"/>
      <c r="Z206" s="1117"/>
      <c r="AA206" s="1117"/>
      <c r="AB206" s="1117"/>
      <c r="AC206" s="1117"/>
      <c r="AD206" s="1117"/>
      <c r="AE206" s="1117"/>
      <c r="AF206" s="1117"/>
      <c r="AG206" s="1117"/>
      <c r="AH206" s="1117"/>
    </row>
    <row r="207" spans="1:34" ht="15.75">
      <c r="A207" s="1117" t="s">
        <v>1586</v>
      </c>
      <c r="B207" s="1117"/>
      <c r="C207" s="1117"/>
      <c r="D207" s="1117"/>
      <c r="E207" s="1117"/>
      <c r="F207" s="1117"/>
      <c r="G207" s="1117"/>
      <c r="H207" s="1117"/>
      <c r="I207" s="1117"/>
      <c r="J207" s="1117"/>
      <c r="K207" s="1117"/>
      <c r="L207" s="1117"/>
      <c r="M207" s="1117"/>
      <c r="N207" s="1117"/>
      <c r="O207" s="1117"/>
      <c r="P207" s="1117"/>
      <c r="Q207" s="1117"/>
      <c r="R207" s="1117"/>
      <c r="S207" s="1117"/>
      <c r="T207" s="1117"/>
      <c r="U207" s="1117"/>
      <c r="V207" s="1117"/>
      <c r="W207" s="1117"/>
      <c r="X207" s="1117"/>
      <c r="Y207" s="1117"/>
      <c r="Z207" s="1117"/>
      <c r="AA207" s="1117"/>
      <c r="AB207" s="1117"/>
      <c r="AC207" s="1117"/>
      <c r="AD207" s="1117"/>
      <c r="AE207" s="1117"/>
      <c r="AF207" s="1117"/>
      <c r="AG207" s="1117"/>
      <c r="AH207" s="1117"/>
    </row>
    <row r="208" spans="1:34" ht="18">
      <c r="A208" s="1118" t="s">
        <v>1666</v>
      </c>
      <c r="B208" s="1118"/>
      <c r="C208" s="1118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18"/>
      <c r="O208" s="1118"/>
      <c r="P208" s="1118"/>
      <c r="Q208" s="1118"/>
      <c r="R208" s="1118"/>
      <c r="S208" s="1118"/>
      <c r="T208" s="1118"/>
      <c r="U208" s="1118"/>
      <c r="V208" s="1118"/>
      <c r="W208" s="1118"/>
      <c r="X208" s="1118"/>
      <c r="Y208" s="1118"/>
      <c r="Z208" s="1118"/>
      <c r="AA208" s="1118"/>
      <c r="AB208" s="1118"/>
      <c r="AC208" s="1118"/>
      <c r="AD208" s="1118"/>
      <c r="AE208" s="1118"/>
      <c r="AF208" s="1118"/>
      <c r="AG208" s="1118"/>
      <c r="AH208" s="1118"/>
    </row>
    <row r="209" spans="1:34" ht="18">
      <c r="A209" s="1118" t="s">
        <v>1587</v>
      </c>
      <c r="B209" s="1118"/>
      <c r="C209" s="1118"/>
      <c r="D209" s="1118"/>
      <c r="E209" s="1118"/>
      <c r="F209" s="1118"/>
      <c r="G209" s="1118"/>
      <c r="H209" s="1118"/>
      <c r="I209" s="1118"/>
      <c r="J209" s="1118"/>
      <c r="K209" s="1118"/>
      <c r="L209" s="1118"/>
      <c r="M209" s="1118"/>
      <c r="N209" s="1118"/>
      <c r="O209" s="1118"/>
      <c r="P209" s="1118"/>
      <c r="Q209" s="1118"/>
      <c r="R209" s="1118"/>
      <c r="S209" s="1118"/>
      <c r="T209" s="1118"/>
      <c r="U209" s="1118"/>
      <c r="V209" s="1118"/>
      <c r="W209" s="1118"/>
      <c r="X209" s="1118"/>
      <c r="Y209" s="1118"/>
      <c r="Z209" s="1118"/>
      <c r="AA209" s="1118"/>
      <c r="AB209" s="1118"/>
      <c r="AC209" s="1118"/>
      <c r="AD209" s="1118"/>
      <c r="AE209" s="1118"/>
      <c r="AF209" s="1118"/>
      <c r="AG209" s="1118"/>
      <c r="AH209" s="1118"/>
    </row>
    <row r="210" spans="1:34" ht="18">
      <c r="A210" s="1118" t="s">
        <v>1667</v>
      </c>
      <c r="B210" s="1118"/>
      <c r="C210" s="1118"/>
      <c r="D210" s="1118"/>
      <c r="E210" s="1118"/>
      <c r="F210" s="1118"/>
      <c r="G210" s="1118"/>
      <c r="H210" s="1118"/>
      <c r="I210" s="1118"/>
      <c r="J210" s="1118"/>
      <c r="K210" s="1118"/>
      <c r="L210" s="1118"/>
      <c r="M210" s="1118"/>
      <c r="N210" s="1118"/>
      <c r="O210" s="1118"/>
      <c r="P210" s="1118"/>
      <c r="Q210" s="1118"/>
      <c r="R210" s="1118"/>
      <c r="S210" s="1118"/>
      <c r="T210" s="1118"/>
      <c r="U210" s="1118"/>
      <c r="V210" s="1118"/>
      <c r="W210" s="1118"/>
      <c r="X210" s="1118"/>
      <c r="Y210" s="1118"/>
      <c r="Z210" s="1118"/>
      <c r="AA210" s="1118"/>
      <c r="AB210" s="1118"/>
      <c r="AC210" s="1118"/>
      <c r="AD210" s="1118"/>
      <c r="AE210" s="1118"/>
      <c r="AF210" s="1118"/>
      <c r="AG210" s="1118"/>
      <c r="AH210" s="1118"/>
    </row>
    <row r="211" spans="1:34" ht="15.75">
      <c r="A211" s="915" t="s">
        <v>1608</v>
      </c>
      <c r="B211" s="1006"/>
      <c r="C211" s="1006"/>
      <c r="D211" s="1006"/>
      <c r="E211" s="1006"/>
      <c r="F211" s="1006"/>
      <c r="G211" s="1006"/>
      <c r="H211" s="1006"/>
      <c r="I211" s="1006"/>
      <c r="J211" s="1006"/>
      <c r="K211" s="1006"/>
      <c r="L211" s="1006"/>
      <c r="M211" s="1006"/>
      <c r="N211" s="1006"/>
      <c r="O211" s="1006"/>
      <c r="P211" s="1006"/>
      <c r="Q211" s="1006"/>
      <c r="R211" s="1006"/>
      <c r="S211" s="1006"/>
      <c r="T211" s="1006"/>
      <c r="U211" s="1006"/>
      <c r="V211" s="1006"/>
      <c r="W211" s="1006"/>
      <c r="X211" s="1006"/>
      <c r="Y211" s="1006"/>
      <c r="Z211" s="1006"/>
      <c r="AA211" s="1006"/>
      <c r="AB211" s="1006"/>
      <c r="AC211" s="1006"/>
      <c r="AD211" s="1006"/>
      <c r="AE211" s="1006"/>
      <c r="AF211" s="1006"/>
      <c r="AG211" s="1006"/>
      <c r="AH211" s="1006"/>
    </row>
    <row r="212" spans="1:34" ht="15.75">
      <c r="A212" s="902" t="s">
        <v>1682</v>
      </c>
      <c r="L212" s="1006"/>
      <c r="M212" s="1006"/>
      <c r="N212" s="1006"/>
      <c r="O212" s="1006"/>
      <c r="P212" s="1006"/>
      <c r="Q212" s="1006"/>
      <c r="R212" s="1006"/>
      <c r="S212" s="1006"/>
      <c r="T212" s="1006"/>
      <c r="U212" s="1006"/>
      <c r="V212" s="1006"/>
      <c r="W212" s="1006"/>
      <c r="X212" s="1006"/>
      <c r="Y212" s="1006"/>
      <c r="Z212" s="1006"/>
      <c r="AA212" s="1006"/>
      <c r="AB212" s="1006"/>
      <c r="AC212" s="1006"/>
      <c r="AD212" s="1006"/>
      <c r="AE212" s="1006"/>
      <c r="AF212" s="1006"/>
      <c r="AG212" s="1006"/>
      <c r="AH212" s="1006"/>
    </row>
    <row r="213" spans="1:34">
      <c r="A213" s="1130" t="s">
        <v>129</v>
      </c>
      <c r="B213" s="1133" t="s">
        <v>1610</v>
      </c>
      <c r="C213" s="955" t="s">
        <v>1618</v>
      </c>
      <c r="D213" s="1149" t="s">
        <v>1619</v>
      </c>
      <c r="E213" s="1150"/>
      <c r="F213" s="1150"/>
      <c r="G213" s="1150"/>
      <c r="H213" s="1150"/>
      <c r="I213" s="1150"/>
      <c r="J213" s="1150"/>
      <c r="K213" s="1150"/>
      <c r="L213" s="1150"/>
      <c r="M213" s="1150"/>
      <c r="N213" s="1150"/>
      <c r="O213" s="1150"/>
      <c r="P213" s="1150"/>
      <c r="Q213" s="1150"/>
      <c r="R213" s="1150"/>
      <c r="S213" s="1150"/>
      <c r="T213" s="1150"/>
      <c r="U213" s="1150"/>
      <c r="V213" s="1150"/>
      <c r="W213" s="1150"/>
      <c r="X213" s="1150"/>
      <c r="Y213" s="1150"/>
      <c r="Z213" s="1150"/>
      <c r="AA213" s="1150"/>
      <c r="AB213" s="1150"/>
      <c r="AC213" s="1150"/>
      <c r="AD213" s="1150"/>
      <c r="AE213" s="1150"/>
      <c r="AF213" s="1150"/>
      <c r="AG213" s="1150"/>
      <c r="AH213" s="1151"/>
    </row>
    <row r="214" spans="1:34">
      <c r="A214" s="1131"/>
      <c r="B214" s="1134"/>
      <c r="C214" s="1141">
        <v>42675</v>
      </c>
      <c r="D214" s="894" t="s">
        <v>1613</v>
      </c>
      <c r="E214" s="894" t="s">
        <v>1614</v>
      </c>
      <c r="F214" s="894" t="s">
        <v>1615</v>
      </c>
      <c r="G214" s="954" t="s">
        <v>1616</v>
      </c>
      <c r="H214" s="954" t="s">
        <v>1617</v>
      </c>
      <c r="I214" s="894" t="s">
        <v>1611</v>
      </c>
      <c r="J214" s="894" t="s">
        <v>1612</v>
      </c>
      <c r="K214" s="894" t="s">
        <v>1613</v>
      </c>
      <c r="L214" s="894" t="s">
        <v>1614</v>
      </c>
      <c r="M214" s="894" t="s">
        <v>1615</v>
      </c>
      <c r="N214" s="954" t="s">
        <v>1616</v>
      </c>
      <c r="O214" s="954" t="s">
        <v>1617</v>
      </c>
      <c r="P214" s="894" t="s">
        <v>1611</v>
      </c>
      <c r="Q214" s="894" t="s">
        <v>1612</v>
      </c>
      <c r="R214" s="894" t="s">
        <v>1613</v>
      </c>
      <c r="S214" s="894" t="s">
        <v>1614</v>
      </c>
      <c r="T214" s="894" t="s">
        <v>1615</v>
      </c>
      <c r="U214" s="954" t="s">
        <v>1616</v>
      </c>
      <c r="V214" s="954" t="s">
        <v>1617</v>
      </c>
      <c r="W214" s="894" t="s">
        <v>1611</v>
      </c>
      <c r="X214" s="894" t="s">
        <v>1612</v>
      </c>
      <c r="Y214" s="894" t="s">
        <v>1613</v>
      </c>
      <c r="Z214" s="894" t="s">
        <v>1614</v>
      </c>
      <c r="AA214" s="894" t="s">
        <v>1615</v>
      </c>
      <c r="AB214" s="954" t="s">
        <v>1616</v>
      </c>
      <c r="AC214" s="954" t="s">
        <v>1617</v>
      </c>
      <c r="AD214" s="894" t="s">
        <v>1611</v>
      </c>
      <c r="AE214" s="894" t="s">
        <v>1612</v>
      </c>
      <c r="AF214" s="894" t="s">
        <v>1613</v>
      </c>
      <c r="AG214" s="894" t="s">
        <v>1614</v>
      </c>
      <c r="AH214" s="894"/>
    </row>
    <row r="215" spans="1:34">
      <c r="A215" s="1132"/>
      <c r="B215" s="1135"/>
      <c r="C215" s="1142"/>
      <c r="D215" s="895">
        <v>1</v>
      </c>
      <c r="E215" s="894">
        <v>2</v>
      </c>
      <c r="F215" s="894">
        <v>3</v>
      </c>
      <c r="G215" s="954">
        <v>4</v>
      </c>
      <c r="H215" s="954">
        <v>5</v>
      </c>
      <c r="I215" s="894">
        <v>6</v>
      </c>
      <c r="J215" s="894">
        <v>7</v>
      </c>
      <c r="K215" s="894">
        <v>8</v>
      </c>
      <c r="L215" s="894">
        <v>9</v>
      </c>
      <c r="M215" s="894">
        <v>10</v>
      </c>
      <c r="N215" s="954">
        <v>11</v>
      </c>
      <c r="O215" s="954">
        <v>12</v>
      </c>
      <c r="P215" s="894">
        <v>13</v>
      </c>
      <c r="Q215" s="894">
        <v>14</v>
      </c>
      <c r="R215" s="894">
        <v>15</v>
      </c>
      <c r="S215" s="894">
        <v>16</v>
      </c>
      <c r="T215" s="894">
        <v>17</v>
      </c>
      <c r="U215" s="954">
        <v>18</v>
      </c>
      <c r="V215" s="954">
        <v>19</v>
      </c>
      <c r="W215" s="894">
        <v>20</v>
      </c>
      <c r="X215" s="894">
        <v>21</v>
      </c>
      <c r="Y215" s="894">
        <v>22</v>
      </c>
      <c r="Z215" s="894">
        <v>23</v>
      </c>
      <c r="AA215" s="894">
        <v>24</v>
      </c>
      <c r="AB215" s="954">
        <v>25</v>
      </c>
      <c r="AC215" s="954">
        <v>26</v>
      </c>
      <c r="AD215" s="894">
        <v>27</v>
      </c>
      <c r="AE215" s="894">
        <v>28</v>
      </c>
      <c r="AF215" s="894">
        <v>29</v>
      </c>
      <c r="AG215" s="894">
        <v>30</v>
      </c>
      <c r="AH215" s="894"/>
    </row>
    <row r="216" spans="1:34">
      <c r="A216" s="1136">
        <v>21</v>
      </c>
      <c r="B216" s="908" t="s">
        <v>1609</v>
      </c>
      <c r="C216" s="1127">
        <v>42675</v>
      </c>
      <c r="D216" s="911" t="s">
        <v>1621</v>
      </c>
      <c r="E216" s="900"/>
      <c r="F216" s="913"/>
      <c r="G216" s="900"/>
      <c r="H216" s="913"/>
      <c r="I216" s="900"/>
      <c r="J216" s="900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900"/>
      <c r="AF216" s="900"/>
      <c r="AG216" s="900"/>
      <c r="AH216" s="900"/>
    </row>
    <row r="217" spans="1:34">
      <c r="A217" s="1136"/>
      <c r="B217" s="908" t="s">
        <v>1622</v>
      </c>
      <c r="C217" s="1137"/>
      <c r="D217" s="913"/>
      <c r="E217" s="911" t="s">
        <v>1621</v>
      </c>
      <c r="F217" s="913"/>
      <c r="G217" s="913"/>
      <c r="H217" s="913"/>
      <c r="I217" s="913"/>
      <c r="J217" s="913"/>
      <c r="K217" s="900"/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900"/>
      <c r="AF217" s="900"/>
      <c r="AG217" s="900"/>
      <c r="AH217" s="900"/>
    </row>
    <row r="218" spans="1:34">
      <c r="A218" s="1136"/>
      <c r="B218" s="908" t="s">
        <v>1623</v>
      </c>
      <c r="C218" s="1137"/>
      <c r="D218" s="913"/>
      <c r="E218" s="900"/>
      <c r="F218" s="913"/>
      <c r="G218" s="913"/>
      <c r="H218" s="913"/>
      <c r="I218" s="911" t="s">
        <v>1621</v>
      </c>
      <c r="J218" s="913"/>
      <c r="K218" s="900"/>
      <c r="L218" s="900"/>
      <c r="M218" s="900"/>
      <c r="N218" s="900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4">
      <c r="A219" s="1136"/>
      <c r="B219" s="908" t="s">
        <v>1624</v>
      </c>
      <c r="C219" s="1137"/>
      <c r="D219" s="913"/>
      <c r="E219" s="900"/>
      <c r="F219" s="913"/>
      <c r="G219" s="913"/>
      <c r="H219" s="913"/>
      <c r="I219" s="912"/>
      <c r="J219" s="911" t="s">
        <v>1621</v>
      </c>
      <c r="K219" s="913"/>
      <c r="L219" s="900"/>
      <c r="M219" s="900"/>
      <c r="N219" s="900"/>
      <c r="O219" s="900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36"/>
      <c r="B220" s="908" t="s">
        <v>1625</v>
      </c>
      <c r="C220" s="1137"/>
      <c r="D220" s="913"/>
      <c r="E220" s="900"/>
      <c r="F220" s="913"/>
      <c r="G220" s="900"/>
      <c r="H220" s="912"/>
      <c r="I220" s="912"/>
      <c r="J220" s="912"/>
      <c r="K220" s="911" t="s">
        <v>1621</v>
      </c>
      <c r="L220" s="913"/>
      <c r="M220" s="900"/>
      <c r="N220" s="900"/>
      <c r="O220" s="900"/>
      <c r="P220" s="900"/>
      <c r="Q220" s="900"/>
      <c r="R220" s="900"/>
      <c r="S220" s="900"/>
      <c r="T220" s="900"/>
      <c r="U220" s="900"/>
      <c r="V220" s="900"/>
      <c r="W220" s="900"/>
      <c r="X220" s="900"/>
      <c r="Y220" s="900"/>
      <c r="Z220" s="900"/>
      <c r="AA220" s="900"/>
      <c r="AB220" s="900"/>
      <c r="AC220" s="900"/>
      <c r="AD220" s="900"/>
      <c r="AE220" s="900"/>
      <c r="AF220" s="900"/>
      <c r="AG220" s="900"/>
      <c r="AH220" s="900"/>
    </row>
    <row r="221" spans="1:34">
      <c r="A221" s="1136"/>
      <c r="B221" s="908" t="s">
        <v>1626</v>
      </c>
      <c r="C221" s="1137"/>
      <c r="D221" s="913"/>
      <c r="E221" s="900"/>
      <c r="F221" s="900"/>
      <c r="G221" s="913"/>
      <c r="H221" s="900"/>
      <c r="I221" s="912"/>
      <c r="J221" s="912"/>
      <c r="K221" s="913"/>
      <c r="L221" s="911" t="s">
        <v>1621</v>
      </c>
      <c r="M221" s="913"/>
      <c r="N221" s="900"/>
      <c r="O221" s="913"/>
      <c r="P221" s="900"/>
      <c r="Q221" s="900"/>
      <c r="R221" s="900"/>
      <c r="S221" s="900"/>
      <c r="T221" s="900"/>
      <c r="U221" s="900"/>
      <c r="V221" s="900"/>
      <c r="W221" s="900"/>
      <c r="X221" s="900"/>
      <c r="Y221" s="900"/>
      <c r="Z221" s="900"/>
      <c r="AA221" s="900"/>
      <c r="AB221" s="900"/>
      <c r="AC221" s="900"/>
      <c r="AD221" s="900"/>
      <c r="AE221" s="900"/>
      <c r="AF221" s="900"/>
      <c r="AG221" s="900"/>
      <c r="AH221" s="900"/>
    </row>
    <row r="222" spans="1:34">
      <c r="A222" s="1136"/>
      <c r="B222" s="908" t="s">
        <v>1627</v>
      </c>
      <c r="C222" s="1137"/>
      <c r="D222" s="912"/>
      <c r="E222" s="912"/>
      <c r="F222" s="912"/>
      <c r="G222" s="912"/>
      <c r="H222" s="912"/>
      <c r="I222" s="912"/>
      <c r="J222" s="912"/>
      <c r="K222" s="913"/>
      <c r="L222" s="913"/>
      <c r="M222" s="913"/>
      <c r="N222" s="913"/>
      <c r="O222" s="913"/>
      <c r="P222" s="911" t="s">
        <v>1621</v>
      </c>
      <c r="Q222" s="913"/>
      <c r="R222" s="900"/>
      <c r="S222" s="900"/>
      <c r="T222" s="912"/>
      <c r="U222" s="912"/>
      <c r="V222" s="912"/>
      <c r="W222" s="912"/>
      <c r="X222" s="912"/>
      <c r="Y222" s="912"/>
      <c r="Z222" s="912"/>
      <c r="AA222" s="912"/>
      <c r="AB222" s="912"/>
      <c r="AC222" s="912"/>
      <c r="AD222" s="912"/>
      <c r="AE222" s="912"/>
      <c r="AF222" s="912"/>
      <c r="AG222" s="912"/>
      <c r="AH222" s="912"/>
    </row>
    <row r="223" spans="1:34">
      <c r="A223" s="1136"/>
      <c r="B223" s="908" t="s">
        <v>1628</v>
      </c>
      <c r="C223" s="1137"/>
      <c r="D223" s="900"/>
      <c r="E223" s="900"/>
      <c r="F223" s="900"/>
      <c r="G223" s="900"/>
      <c r="H223" s="900"/>
      <c r="I223" s="900"/>
      <c r="J223" s="913"/>
      <c r="K223" s="913"/>
      <c r="L223" s="913"/>
      <c r="M223" s="913"/>
      <c r="N223" s="913"/>
      <c r="O223" s="913"/>
      <c r="P223" s="912"/>
      <c r="Q223" s="911" t="s">
        <v>1621</v>
      </c>
      <c r="R223" s="913"/>
      <c r="S223" s="900"/>
      <c r="T223" s="900"/>
      <c r="U223" s="900"/>
      <c r="V223" s="900"/>
      <c r="W223" s="900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900"/>
      <c r="AH223" s="900"/>
    </row>
    <row r="224" spans="1:34">
      <c r="A224" s="1136"/>
      <c r="B224" s="908" t="s">
        <v>1629</v>
      </c>
      <c r="C224" s="1137"/>
      <c r="D224" s="912"/>
      <c r="E224" s="912"/>
      <c r="F224" s="912"/>
      <c r="G224" s="912"/>
      <c r="H224" s="912"/>
      <c r="I224" s="912"/>
      <c r="J224" s="912"/>
      <c r="K224" s="913"/>
      <c r="L224" s="913"/>
      <c r="M224" s="912"/>
      <c r="N224" s="913"/>
      <c r="O224" s="913"/>
      <c r="P224" s="912"/>
      <c r="Q224" s="912"/>
      <c r="R224" s="911" t="s">
        <v>1621</v>
      </c>
      <c r="S224" s="913"/>
      <c r="T224" s="912"/>
      <c r="U224" s="912"/>
      <c r="V224" s="912"/>
      <c r="W224" s="912"/>
      <c r="X224" s="912"/>
      <c r="Y224" s="912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36"/>
      <c r="B225" s="908" t="s">
        <v>1630</v>
      </c>
      <c r="C225" s="1137"/>
      <c r="D225" s="912"/>
      <c r="E225" s="912"/>
      <c r="F225" s="912"/>
      <c r="G225" s="912"/>
      <c r="H225" s="912"/>
      <c r="I225" s="912"/>
      <c r="J225" s="912"/>
      <c r="K225" s="913"/>
      <c r="L225" s="900"/>
      <c r="M225" s="913"/>
      <c r="N225" s="900"/>
      <c r="O225" s="912"/>
      <c r="P225" s="912"/>
      <c r="Q225" s="912"/>
      <c r="R225" s="913"/>
      <c r="S225" s="911" t="s">
        <v>1621</v>
      </c>
      <c r="T225" s="900"/>
      <c r="U225" s="913"/>
      <c r="V225" s="900"/>
      <c r="W225" s="912"/>
      <c r="X225" s="912"/>
      <c r="Y225" s="912"/>
      <c r="Z225" s="912"/>
      <c r="AA225" s="912"/>
      <c r="AB225" s="912"/>
      <c r="AC225" s="912"/>
      <c r="AD225" s="912"/>
      <c r="AE225" s="912"/>
      <c r="AF225" s="912"/>
      <c r="AG225" s="912"/>
      <c r="AH225" s="912"/>
    </row>
    <row r="226" spans="1:34">
      <c r="A226" s="1136"/>
      <c r="B226" s="908" t="s">
        <v>1631</v>
      </c>
      <c r="C226" s="1137"/>
      <c r="D226" s="912"/>
      <c r="E226" s="912"/>
      <c r="F226" s="912"/>
      <c r="G226" s="912"/>
      <c r="H226" s="912"/>
      <c r="I226" s="912"/>
      <c r="J226" s="912"/>
      <c r="K226" s="912"/>
      <c r="L226" s="912"/>
      <c r="M226" s="900"/>
      <c r="N226" s="913"/>
      <c r="O226" s="900"/>
      <c r="P226" s="912"/>
      <c r="Q226" s="912"/>
      <c r="R226" s="913"/>
      <c r="S226" s="913"/>
      <c r="T226" s="913"/>
      <c r="U226" s="900"/>
      <c r="V226" s="900"/>
      <c r="W226" s="911" t="s">
        <v>1621</v>
      </c>
      <c r="X226" s="913"/>
      <c r="Y226" s="900"/>
      <c r="Z226" s="900"/>
      <c r="AA226" s="912"/>
      <c r="AB226" s="912"/>
      <c r="AC226" s="912"/>
      <c r="AD226" s="912"/>
      <c r="AE226" s="912"/>
      <c r="AF226" s="912"/>
      <c r="AG226" s="912"/>
      <c r="AH226" s="912"/>
    </row>
    <row r="227" spans="1:34">
      <c r="A227" s="1136"/>
      <c r="B227" s="908" t="s">
        <v>1632</v>
      </c>
      <c r="C227" s="1137"/>
      <c r="D227" s="900"/>
      <c r="E227" s="900"/>
      <c r="F227" s="900"/>
      <c r="G227" s="900"/>
      <c r="H227" s="900"/>
      <c r="I227" s="900"/>
      <c r="J227" s="900"/>
      <c r="K227" s="900"/>
      <c r="L227" s="900"/>
      <c r="M227" s="912"/>
      <c r="N227" s="912"/>
      <c r="O227" s="912"/>
      <c r="P227" s="912"/>
      <c r="Q227" s="912"/>
      <c r="R227" s="913"/>
      <c r="S227" s="913"/>
      <c r="T227" s="913"/>
      <c r="U227" s="913"/>
      <c r="V227" s="900"/>
      <c r="W227" s="912"/>
      <c r="X227" s="911" t="s">
        <v>1621</v>
      </c>
      <c r="Y227" s="913"/>
      <c r="Z227" s="900"/>
      <c r="AA227" s="900"/>
      <c r="AB227" s="900"/>
      <c r="AC227" s="900"/>
      <c r="AD227" s="900"/>
      <c r="AE227" s="900"/>
      <c r="AF227" s="900"/>
      <c r="AG227" s="900"/>
      <c r="AH227" s="900"/>
    </row>
    <row r="228" spans="1:34">
      <c r="A228" s="1136"/>
      <c r="B228" s="908" t="s">
        <v>1633</v>
      </c>
      <c r="C228" s="1137"/>
      <c r="D228" s="900"/>
      <c r="E228" s="900"/>
      <c r="F228" s="900"/>
      <c r="G228" s="900"/>
      <c r="H228" s="900"/>
      <c r="I228" s="900"/>
      <c r="J228" s="900"/>
      <c r="K228" s="900"/>
      <c r="L228" s="900"/>
      <c r="M228" s="912"/>
      <c r="N228" s="912"/>
      <c r="O228" s="912"/>
      <c r="P228" s="912"/>
      <c r="Q228" s="912"/>
      <c r="R228" s="913"/>
      <c r="S228" s="913"/>
      <c r="T228" s="913"/>
      <c r="U228" s="913"/>
      <c r="V228" s="900"/>
      <c r="W228" s="912"/>
      <c r="X228" s="912"/>
      <c r="Y228" s="911" t="s">
        <v>1621</v>
      </c>
      <c r="Z228" s="913"/>
      <c r="AA228" s="900"/>
      <c r="AB228" s="900"/>
      <c r="AC228" s="900"/>
      <c r="AD228" s="900"/>
      <c r="AE228" s="900"/>
      <c r="AF228" s="900"/>
      <c r="AG228" s="900"/>
      <c r="AH228" s="900"/>
    </row>
    <row r="229" spans="1:34">
      <c r="A229" s="1136"/>
      <c r="B229" s="908" t="s">
        <v>1644</v>
      </c>
      <c r="C229" s="1137"/>
      <c r="D229" s="900"/>
      <c r="E229" s="900"/>
      <c r="F229" s="900"/>
      <c r="G229" s="900"/>
      <c r="H229" s="900"/>
      <c r="I229" s="900"/>
      <c r="J229" s="900"/>
      <c r="K229" s="900"/>
      <c r="L229" s="900"/>
      <c r="M229" s="912"/>
      <c r="N229" s="912"/>
      <c r="O229" s="912"/>
      <c r="P229" s="912"/>
      <c r="Q229" s="912"/>
      <c r="R229" s="913"/>
      <c r="S229" s="913"/>
      <c r="T229" s="913"/>
      <c r="U229" s="913"/>
      <c r="V229" s="900"/>
      <c r="W229" s="912"/>
      <c r="X229" s="912"/>
      <c r="Y229" s="913"/>
      <c r="Z229" s="911" t="s">
        <v>1621</v>
      </c>
      <c r="AA229" s="900"/>
      <c r="AB229" s="900"/>
      <c r="AC229" s="900"/>
      <c r="AD229" s="900"/>
      <c r="AE229" s="900"/>
      <c r="AF229" s="900"/>
      <c r="AG229" s="900"/>
      <c r="AH229" s="900"/>
    </row>
    <row r="230" spans="1:34">
      <c r="A230" s="1136"/>
      <c r="B230" s="908" t="s">
        <v>1645</v>
      </c>
      <c r="C230" s="1137"/>
      <c r="D230" s="900"/>
      <c r="E230" s="900"/>
      <c r="F230" s="900"/>
      <c r="G230" s="900"/>
      <c r="H230" s="900"/>
      <c r="I230" s="900"/>
      <c r="J230" s="900"/>
      <c r="K230" s="900"/>
      <c r="L230" s="900"/>
      <c r="M230" s="912"/>
      <c r="N230" s="912"/>
      <c r="O230" s="912"/>
      <c r="P230" s="912"/>
      <c r="Q230" s="912"/>
      <c r="R230" s="913"/>
      <c r="S230" s="913"/>
      <c r="T230" s="913"/>
      <c r="U230" s="913"/>
      <c r="V230" s="900"/>
      <c r="W230" s="912"/>
      <c r="X230" s="912"/>
      <c r="Y230" s="913"/>
      <c r="Z230" s="913"/>
      <c r="AA230" s="900"/>
      <c r="AB230" s="900"/>
      <c r="AC230" s="900"/>
      <c r="AD230" s="911" t="s">
        <v>1621</v>
      </c>
      <c r="AE230" s="900"/>
      <c r="AF230" s="900"/>
      <c r="AG230" s="900"/>
      <c r="AH230" s="900"/>
    </row>
    <row r="231" spans="1:34">
      <c r="A231" s="1136"/>
      <c r="B231" s="908" t="s">
        <v>1646</v>
      </c>
      <c r="C231" s="1138"/>
      <c r="D231" s="912"/>
      <c r="E231" s="912"/>
      <c r="F231" s="912"/>
      <c r="G231" s="912"/>
      <c r="H231" s="912"/>
      <c r="I231" s="912"/>
      <c r="J231" s="912"/>
      <c r="K231" s="912"/>
      <c r="L231" s="912"/>
      <c r="M231" s="912"/>
      <c r="N231" s="912"/>
      <c r="O231" s="912"/>
      <c r="P231" s="912"/>
      <c r="Q231" s="913"/>
      <c r="R231" s="900"/>
      <c r="S231" s="913"/>
      <c r="T231" s="913"/>
      <c r="U231" s="913"/>
      <c r="V231" s="913"/>
      <c r="W231" s="912"/>
      <c r="X231" s="912"/>
      <c r="Y231" s="912"/>
      <c r="Z231" s="912"/>
      <c r="AA231" s="912"/>
      <c r="AB231" s="912"/>
      <c r="AC231" s="912"/>
      <c r="AD231" s="913"/>
      <c r="AE231" s="911" t="s">
        <v>1621</v>
      </c>
      <c r="AF231" s="912"/>
      <c r="AG231" s="912"/>
      <c r="AH231" s="912"/>
    </row>
    <row r="232" spans="1:34">
      <c r="A232" s="951"/>
      <c r="B232" s="908" t="s">
        <v>1647</v>
      </c>
      <c r="C232" s="941"/>
      <c r="D232" s="912"/>
      <c r="E232" s="912"/>
      <c r="F232" s="912"/>
      <c r="G232" s="912"/>
      <c r="H232" s="912"/>
      <c r="I232" s="912"/>
      <c r="J232" s="912"/>
      <c r="K232" s="912"/>
      <c r="L232" s="912"/>
      <c r="M232" s="912"/>
      <c r="N232" s="912"/>
      <c r="O232" s="912"/>
      <c r="P232" s="912"/>
      <c r="Q232" s="913"/>
      <c r="R232" s="900"/>
      <c r="S232" s="913"/>
      <c r="T232" s="913"/>
      <c r="U232" s="913"/>
      <c r="V232" s="913"/>
      <c r="W232" s="912"/>
      <c r="X232" s="912"/>
      <c r="Y232" s="912"/>
      <c r="Z232" s="912"/>
      <c r="AA232" s="912"/>
      <c r="AB232" s="912"/>
      <c r="AC232" s="912"/>
      <c r="AD232" s="913"/>
      <c r="AE232" s="911"/>
      <c r="AF232" s="911" t="s">
        <v>1621</v>
      </c>
      <c r="AG232" s="900"/>
      <c r="AH232" s="912"/>
    </row>
    <row r="233" spans="1:34">
      <c r="A233" s="951"/>
      <c r="B233" s="908" t="s">
        <v>1668</v>
      </c>
      <c r="C233" s="941"/>
      <c r="D233" s="912"/>
      <c r="E233" s="912"/>
      <c r="F233" s="912"/>
      <c r="G233" s="912"/>
      <c r="H233" s="912"/>
      <c r="I233" s="912"/>
      <c r="J233" s="912"/>
      <c r="K233" s="912"/>
      <c r="L233" s="912"/>
      <c r="M233" s="912"/>
      <c r="N233" s="912"/>
      <c r="O233" s="912"/>
      <c r="P233" s="912"/>
      <c r="Q233" s="913"/>
      <c r="R233" s="900"/>
      <c r="S233" s="913"/>
      <c r="T233" s="913"/>
      <c r="U233" s="913"/>
      <c r="V233" s="913"/>
      <c r="W233" s="912"/>
      <c r="X233" s="912"/>
      <c r="Y233" s="912"/>
      <c r="Z233" s="912"/>
      <c r="AA233" s="912"/>
      <c r="AB233" s="912"/>
      <c r="AC233" s="912"/>
      <c r="AD233" s="913"/>
      <c r="AE233" s="911"/>
      <c r="AF233" s="913"/>
      <c r="AG233" s="911" t="s">
        <v>1621</v>
      </c>
      <c r="AH233" s="912"/>
    </row>
    <row r="234" spans="1:34">
      <c r="A234" s="1114"/>
      <c r="B234" s="1140"/>
      <c r="C234" s="1127">
        <v>42705</v>
      </c>
      <c r="D234" s="894" t="s">
        <v>1615</v>
      </c>
      <c r="E234" s="954" t="s">
        <v>1616</v>
      </c>
      <c r="F234" s="954" t="s">
        <v>1617</v>
      </c>
      <c r="G234" s="894" t="s">
        <v>1611</v>
      </c>
      <c r="H234" s="894" t="s">
        <v>1612</v>
      </c>
      <c r="I234" s="894" t="s">
        <v>1613</v>
      </c>
      <c r="J234" s="894" t="s">
        <v>1614</v>
      </c>
      <c r="K234" s="894" t="s">
        <v>1615</v>
      </c>
      <c r="L234" s="954" t="s">
        <v>1616</v>
      </c>
      <c r="M234" s="954" t="s">
        <v>1617</v>
      </c>
      <c r="N234" s="894" t="s">
        <v>1611</v>
      </c>
      <c r="O234" s="894" t="s">
        <v>1612</v>
      </c>
      <c r="P234" s="894" t="s">
        <v>1613</v>
      </c>
      <c r="Q234" s="894" t="s">
        <v>1614</v>
      </c>
      <c r="R234" s="894" t="s">
        <v>1615</v>
      </c>
      <c r="S234" s="954" t="s">
        <v>1616</v>
      </c>
      <c r="T234" s="954" t="s">
        <v>1617</v>
      </c>
      <c r="U234" s="894" t="s">
        <v>1611</v>
      </c>
      <c r="V234" s="894" t="s">
        <v>1612</v>
      </c>
      <c r="W234" s="894" t="s">
        <v>1613</v>
      </c>
      <c r="X234" s="894" t="s">
        <v>1614</v>
      </c>
      <c r="Y234" s="894" t="s">
        <v>1615</v>
      </c>
      <c r="Z234" s="954" t="s">
        <v>1616</v>
      </c>
      <c r="AA234" s="954" t="s">
        <v>1617</v>
      </c>
      <c r="AB234" s="954" t="s">
        <v>1611</v>
      </c>
      <c r="AC234" s="894" t="s">
        <v>1612</v>
      </c>
      <c r="AD234" s="894" t="s">
        <v>1613</v>
      </c>
      <c r="AE234" s="894" t="s">
        <v>1614</v>
      </c>
      <c r="AF234" s="894" t="s">
        <v>1615</v>
      </c>
      <c r="AG234" s="954" t="s">
        <v>1616</v>
      </c>
      <c r="AH234" s="954" t="s">
        <v>1617</v>
      </c>
    </row>
    <row r="235" spans="1:34">
      <c r="A235" s="1116"/>
      <c r="B235" s="1138"/>
      <c r="C235" s="1138"/>
      <c r="D235" s="895">
        <v>1</v>
      </c>
      <c r="E235" s="954">
        <v>2</v>
      </c>
      <c r="F235" s="954">
        <v>3</v>
      </c>
      <c r="G235" s="894">
        <v>4</v>
      </c>
      <c r="H235" s="894">
        <v>5</v>
      </c>
      <c r="I235" s="894">
        <v>6</v>
      </c>
      <c r="J235" s="894">
        <v>7</v>
      </c>
      <c r="K235" s="894">
        <v>8</v>
      </c>
      <c r="L235" s="954">
        <v>9</v>
      </c>
      <c r="M235" s="954">
        <v>10</v>
      </c>
      <c r="N235" s="894">
        <v>11</v>
      </c>
      <c r="O235" s="894">
        <v>12</v>
      </c>
      <c r="P235" s="894">
        <v>13</v>
      </c>
      <c r="Q235" s="1004">
        <v>14</v>
      </c>
      <c r="R235" s="894">
        <v>15</v>
      </c>
      <c r="S235" s="954">
        <v>16</v>
      </c>
      <c r="T235" s="954">
        <v>17</v>
      </c>
      <c r="U235" s="894">
        <v>18</v>
      </c>
      <c r="V235" s="894">
        <v>19</v>
      </c>
      <c r="W235" s="894">
        <v>20</v>
      </c>
      <c r="X235" s="894">
        <v>21</v>
      </c>
      <c r="Y235" s="894">
        <v>22</v>
      </c>
      <c r="Z235" s="954">
        <v>23</v>
      </c>
      <c r="AA235" s="954">
        <v>24</v>
      </c>
      <c r="AB235" s="954">
        <v>25</v>
      </c>
      <c r="AC235" s="894">
        <v>26</v>
      </c>
      <c r="AD235" s="894">
        <v>27</v>
      </c>
      <c r="AE235" s="894">
        <v>28</v>
      </c>
      <c r="AF235" s="894">
        <v>29</v>
      </c>
      <c r="AG235" s="954">
        <v>30</v>
      </c>
      <c r="AH235" s="954">
        <v>31</v>
      </c>
    </row>
    <row r="236" spans="1:34">
      <c r="A236" s="1114">
        <v>22</v>
      </c>
      <c r="B236" s="908" t="s">
        <v>1609</v>
      </c>
      <c r="C236" s="1127">
        <v>42705</v>
      </c>
      <c r="D236" s="913"/>
      <c r="E236" s="913"/>
      <c r="F236" s="913"/>
      <c r="G236" s="911" t="s">
        <v>1621</v>
      </c>
      <c r="H236" s="913"/>
      <c r="I236" s="913"/>
      <c r="J236" s="900"/>
      <c r="K236" s="900"/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912"/>
      <c r="AF236" s="912"/>
      <c r="AG236" s="912"/>
      <c r="AH236" s="912"/>
    </row>
    <row r="237" spans="1:34">
      <c r="A237" s="1115"/>
      <c r="B237" s="908" t="s">
        <v>1622</v>
      </c>
      <c r="C237" s="1128"/>
      <c r="D237" s="913"/>
      <c r="E237" s="913"/>
      <c r="F237" s="913"/>
      <c r="G237" s="913"/>
      <c r="H237" s="911" t="s">
        <v>1621</v>
      </c>
      <c r="I237" s="913"/>
      <c r="J237" s="900"/>
      <c r="K237" s="900"/>
      <c r="L237" s="912"/>
      <c r="M237" s="912"/>
      <c r="N237" s="912"/>
      <c r="O237" s="912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912"/>
      <c r="AF237" s="912"/>
      <c r="AG237" s="912"/>
      <c r="AH237" s="912"/>
    </row>
    <row r="238" spans="1:34">
      <c r="A238" s="1115"/>
      <c r="B238" s="908" t="s">
        <v>1623</v>
      </c>
      <c r="C238" s="1128"/>
      <c r="D238" s="913"/>
      <c r="E238" s="913"/>
      <c r="F238" s="913"/>
      <c r="G238" s="912"/>
      <c r="H238" s="912"/>
      <c r="I238" s="911" t="s">
        <v>1621</v>
      </c>
      <c r="J238" s="900"/>
      <c r="K238" s="900"/>
      <c r="L238" s="900"/>
      <c r="M238" s="912"/>
      <c r="N238" s="912"/>
      <c r="O238" s="912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912"/>
    </row>
    <row r="239" spans="1:34">
      <c r="A239" s="1115"/>
      <c r="B239" s="908" t="s">
        <v>1624</v>
      </c>
      <c r="C239" s="1128"/>
      <c r="D239" s="913"/>
      <c r="E239" s="913"/>
      <c r="F239" s="913"/>
      <c r="G239" s="913"/>
      <c r="H239" s="900"/>
      <c r="I239" s="913"/>
      <c r="J239" s="911" t="s">
        <v>1621</v>
      </c>
      <c r="K239" s="913"/>
      <c r="L239" s="900"/>
      <c r="M239" s="912"/>
      <c r="N239" s="912"/>
      <c r="O239" s="912"/>
      <c r="P239" s="912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912"/>
    </row>
    <row r="240" spans="1:34">
      <c r="A240" s="1115"/>
      <c r="B240" s="908" t="s">
        <v>1625</v>
      </c>
      <c r="C240" s="1128"/>
      <c r="D240" s="913"/>
      <c r="E240" s="900"/>
      <c r="F240" s="913"/>
      <c r="G240" s="913"/>
      <c r="H240" s="900"/>
      <c r="I240" s="912"/>
      <c r="J240" s="913"/>
      <c r="K240" s="911" t="s">
        <v>1621</v>
      </c>
      <c r="L240" s="900"/>
      <c r="M240" s="912"/>
      <c r="N240" s="912"/>
      <c r="O240" s="912"/>
      <c r="P240" s="912"/>
      <c r="Q240" s="912"/>
      <c r="R240" s="912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912"/>
    </row>
    <row r="241" spans="1:34">
      <c r="A241" s="1115"/>
      <c r="B241" s="908" t="s">
        <v>1626</v>
      </c>
      <c r="C241" s="1128"/>
      <c r="D241" s="912"/>
      <c r="E241" s="912"/>
      <c r="F241" s="912"/>
      <c r="G241" s="912"/>
      <c r="H241" s="913"/>
      <c r="I241" s="900"/>
      <c r="J241" s="913"/>
      <c r="K241" s="913"/>
      <c r="L241" s="913"/>
      <c r="M241" s="913"/>
      <c r="N241" s="911" t="s">
        <v>1621</v>
      </c>
      <c r="O241" s="913"/>
      <c r="P241" s="913"/>
      <c r="Q241" s="900"/>
      <c r="R241" s="912"/>
      <c r="S241" s="912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912"/>
    </row>
    <row r="242" spans="1:34">
      <c r="A242" s="1115"/>
      <c r="B242" s="908" t="s">
        <v>1627</v>
      </c>
      <c r="C242" s="1128"/>
      <c r="D242" s="912"/>
      <c r="E242" s="912"/>
      <c r="F242" s="912"/>
      <c r="G242" s="912"/>
      <c r="H242" s="913"/>
      <c r="I242" s="900"/>
      <c r="J242" s="912"/>
      <c r="K242" s="913"/>
      <c r="L242" s="913"/>
      <c r="M242" s="913"/>
      <c r="N242" s="913"/>
      <c r="O242" s="911" t="s">
        <v>1621</v>
      </c>
      <c r="P242" s="913"/>
      <c r="Q242" s="900"/>
      <c r="R242" s="900"/>
      <c r="S242" s="912"/>
      <c r="T242" s="913"/>
      <c r="U242" s="912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912"/>
    </row>
    <row r="243" spans="1:34">
      <c r="A243" s="1115"/>
      <c r="B243" s="908" t="s">
        <v>1628</v>
      </c>
      <c r="C243" s="1128"/>
      <c r="D243" s="912"/>
      <c r="E243" s="912"/>
      <c r="F243" s="912"/>
      <c r="G243" s="912"/>
      <c r="H243" s="912"/>
      <c r="I243" s="912"/>
      <c r="J243" s="912"/>
      <c r="K243" s="913"/>
      <c r="L243" s="913"/>
      <c r="M243" s="913"/>
      <c r="N243" s="912"/>
      <c r="O243" s="912"/>
      <c r="P243" s="911" t="s">
        <v>1621</v>
      </c>
      <c r="Q243" s="913"/>
      <c r="R243" s="900"/>
      <c r="S243" s="900"/>
      <c r="T243" s="913"/>
      <c r="U243" s="912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912"/>
    </row>
    <row r="244" spans="1:34">
      <c r="A244" s="1115"/>
      <c r="B244" s="908" t="s">
        <v>1629</v>
      </c>
      <c r="C244" s="1128"/>
      <c r="D244" s="912"/>
      <c r="E244" s="912"/>
      <c r="F244" s="912"/>
      <c r="G244" s="912"/>
      <c r="H244" s="912"/>
      <c r="I244" s="912"/>
      <c r="J244" s="912"/>
      <c r="K244" s="913"/>
      <c r="L244" s="913"/>
      <c r="M244" s="913"/>
      <c r="N244" s="913"/>
      <c r="O244" s="900"/>
      <c r="P244" s="912"/>
      <c r="Q244" s="911" t="s">
        <v>1621</v>
      </c>
      <c r="R244" s="912"/>
      <c r="S244" s="900"/>
      <c r="T244" s="913"/>
      <c r="U244" s="912"/>
      <c r="V244" s="900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912"/>
    </row>
    <row r="245" spans="1:34">
      <c r="A245" s="1115"/>
      <c r="B245" s="908" t="s">
        <v>1630</v>
      </c>
      <c r="C245" s="1128"/>
      <c r="D245" s="912"/>
      <c r="E245" s="912"/>
      <c r="F245" s="912"/>
      <c r="G245" s="912"/>
      <c r="H245" s="912"/>
      <c r="I245" s="912"/>
      <c r="J245" s="912"/>
      <c r="K245" s="913"/>
      <c r="L245" s="900"/>
      <c r="M245" s="913"/>
      <c r="N245" s="913"/>
      <c r="O245" s="913"/>
      <c r="P245" s="913"/>
      <c r="Q245" s="1013"/>
      <c r="R245" s="911" t="s">
        <v>1621</v>
      </c>
      <c r="S245" s="900"/>
      <c r="T245" s="913"/>
      <c r="U245" s="912"/>
      <c r="V245" s="900"/>
      <c r="W245" s="912"/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912"/>
    </row>
    <row r="246" spans="1:34">
      <c r="A246" s="1115"/>
      <c r="B246" s="908" t="s">
        <v>1631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3"/>
      <c r="N246" s="900"/>
      <c r="O246" s="912"/>
      <c r="P246" s="912"/>
      <c r="Q246" s="913"/>
      <c r="R246" s="913"/>
      <c r="S246" s="913"/>
      <c r="T246" s="900"/>
      <c r="U246" s="911" t="s">
        <v>1621</v>
      </c>
      <c r="V246" s="913"/>
      <c r="W246" s="913"/>
      <c r="X246" s="912"/>
      <c r="Y246" s="912"/>
      <c r="Z246" s="912"/>
      <c r="AA246" s="912"/>
      <c r="AB246" s="912"/>
      <c r="AC246" s="912"/>
      <c r="AD246" s="912"/>
      <c r="AE246" s="912"/>
      <c r="AF246" s="912"/>
      <c r="AG246" s="912"/>
      <c r="AH246" s="912"/>
    </row>
    <row r="247" spans="1:34">
      <c r="A247" s="1115"/>
      <c r="B247" s="908" t="s">
        <v>1632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3"/>
      <c r="P247" s="900"/>
      <c r="Q247" s="912"/>
      <c r="R247" s="913"/>
      <c r="S247" s="913"/>
      <c r="T247" s="913"/>
      <c r="U247" s="913"/>
      <c r="V247" s="911" t="s">
        <v>1621</v>
      </c>
      <c r="W247" s="913"/>
      <c r="X247" s="912"/>
      <c r="Y247" s="912"/>
      <c r="Z247" s="913"/>
      <c r="AA247" s="912"/>
      <c r="AB247" s="912"/>
      <c r="AC247" s="912"/>
      <c r="AD247" s="912"/>
      <c r="AE247" s="912"/>
      <c r="AF247" s="912"/>
      <c r="AG247" s="912"/>
      <c r="AH247" s="912"/>
    </row>
    <row r="248" spans="1:34">
      <c r="A248" s="1115"/>
      <c r="B248" s="908" t="s">
        <v>1633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3"/>
      <c r="P248" s="900"/>
      <c r="Q248" s="912"/>
      <c r="R248" s="913"/>
      <c r="S248" s="913"/>
      <c r="T248" s="913"/>
      <c r="U248" s="912"/>
      <c r="V248" s="912"/>
      <c r="W248" s="911" t="s">
        <v>1621</v>
      </c>
      <c r="X248" s="912"/>
      <c r="Y248" s="912"/>
      <c r="Z248" s="913"/>
      <c r="AA248" s="912"/>
      <c r="AB248" s="912"/>
      <c r="AC248" s="913"/>
      <c r="AD248" s="913"/>
      <c r="AE248" s="913"/>
      <c r="AF248" s="912"/>
      <c r="AG248" s="912"/>
      <c r="AH248" s="912"/>
    </row>
    <row r="249" spans="1:34">
      <c r="A249" s="1115"/>
      <c r="B249" s="908" t="s">
        <v>1644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3"/>
      <c r="P249" s="900"/>
      <c r="Q249" s="912"/>
      <c r="R249" s="913"/>
      <c r="S249" s="913"/>
      <c r="T249" s="913"/>
      <c r="U249" s="912"/>
      <c r="V249" s="900"/>
      <c r="W249" s="912"/>
      <c r="X249" s="911" t="s">
        <v>1621</v>
      </c>
      <c r="Y249" s="913"/>
      <c r="Z249" s="913"/>
      <c r="AA249" s="912"/>
      <c r="AB249" s="912"/>
      <c r="AC249" s="913"/>
      <c r="AD249" s="913"/>
      <c r="AE249" s="913"/>
      <c r="AF249" s="912"/>
      <c r="AG249" s="912"/>
      <c r="AH249" s="912"/>
    </row>
    <row r="250" spans="1:34">
      <c r="A250" s="1115"/>
      <c r="B250" s="908" t="s">
        <v>1645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3"/>
      <c r="P250" s="900"/>
      <c r="Q250" s="912"/>
      <c r="R250" s="913"/>
      <c r="S250" s="913"/>
      <c r="T250" s="913"/>
      <c r="U250" s="912"/>
      <c r="V250" s="900"/>
      <c r="W250" s="912"/>
      <c r="X250" s="913"/>
      <c r="Y250" s="911" t="s">
        <v>1621</v>
      </c>
      <c r="Z250" s="912"/>
      <c r="AA250" s="912"/>
      <c r="AB250" s="912"/>
      <c r="AC250" s="913"/>
      <c r="AD250" s="913"/>
      <c r="AE250" s="913"/>
      <c r="AF250" s="912"/>
      <c r="AG250" s="912"/>
      <c r="AH250" s="912"/>
    </row>
    <row r="251" spans="1:34">
      <c r="A251" s="1115"/>
      <c r="B251" s="908" t="s">
        <v>1646</v>
      </c>
      <c r="C251" s="1128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2"/>
      <c r="S251" s="912"/>
      <c r="T251" s="913"/>
      <c r="U251" s="913"/>
      <c r="V251" s="913"/>
      <c r="W251" s="912"/>
      <c r="X251" s="912"/>
      <c r="Y251" s="912"/>
      <c r="Z251" s="912"/>
      <c r="AA251" s="912"/>
      <c r="AB251" s="912"/>
      <c r="AC251" s="911" t="s">
        <v>1621</v>
      </c>
      <c r="AD251" s="913"/>
      <c r="AE251" s="913"/>
      <c r="AF251" s="912"/>
      <c r="AG251" s="912"/>
      <c r="AH251" s="912"/>
    </row>
    <row r="252" spans="1:34">
      <c r="A252" s="1115"/>
      <c r="B252" s="908" t="s">
        <v>1647</v>
      </c>
      <c r="C252" s="1128"/>
      <c r="D252" s="912"/>
      <c r="E252" s="912"/>
      <c r="F252" s="912"/>
      <c r="G252" s="912"/>
      <c r="H252" s="912"/>
      <c r="I252" s="912"/>
      <c r="J252" s="912"/>
      <c r="K252" s="912"/>
      <c r="L252" s="912"/>
      <c r="M252" s="912"/>
      <c r="N252" s="912"/>
      <c r="O252" s="912"/>
      <c r="P252" s="912"/>
      <c r="Q252" s="912"/>
      <c r="R252" s="912"/>
      <c r="S252" s="912"/>
      <c r="T252" s="913"/>
      <c r="U252" s="913"/>
      <c r="V252" s="913"/>
      <c r="W252" s="912"/>
      <c r="X252" s="912"/>
      <c r="Y252" s="912"/>
      <c r="Z252" s="912"/>
      <c r="AA252" s="912"/>
      <c r="AB252" s="912"/>
      <c r="AC252" s="912"/>
      <c r="AD252" s="911" t="s">
        <v>1621</v>
      </c>
      <c r="AE252" s="913"/>
      <c r="AF252" s="911"/>
      <c r="AG252" s="912"/>
      <c r="AH252" s="912"/>
    </row>
    <row r="253" spans="1:34">
      <c r="A253" s="1116"/>
      <c r="B253" s="908" t="s">
        <v>1668</v>
      </c>
      <c r="C253" s="1129"/>
      <c r="D253" s="912"/>
      <c r="E253" s="912"/>
      <c r="F253" s="912"/>
      <c r="G253" s="912"/>
      <c r="H253" s="912"/>
      <c r="I253" s="912"/>
      <c r="J253" s="912"/>
      <c r="K253" s="912"/>
      <c r="L253" s="912"/>
      <c r="M253" s="912"/>
      <c r="N253" s="912"/>
      <c r="O253" s="912"/>
      <c r="P253" s="912"/>
      <c r="Q253" s="912"/>
      <c r="R253" s="912"/>
      <c r="S253" s="912"/>
      <c r="T253" s="913"/>
      <c r="U253" s="913"/>
      <c r="V253" s="913"/>
      <c r="W253" s="912"/>
      <c r="X253" s="912"/>
      <c r="Y253" s="912"/>
      <c r="Z253" s="912"/>
      <c r="AA253" s="912"/>
      <c r="AB253" s="912"/>
      <c r="AC253" s="912"/>
      <c r="AD253" s="912"/>
      <c r="AE253" s="911" t="s">
        <v>1621</v>
      </c>
      <c r="AF253" s="912"/>
      <c r="AG253" s="912"/>
      <c r="AH253" s="912"/>
    </row>
    <row r="254" spans="1:34" ht="7.5" customHeight="1">
      <c r="A254" s="903"/>
      <c r="B254" s="904"/>
      <c r="C254" s="905"/>
      <c r="D254" s="661"/>
      <c r="E254" s="661"/>
      <c r="F254" s="906"/>
      <c r="G254" s="661"/>
      <c r="H254" s="661"/>
      <c r="I254" s="661"/>
      <c r="J254" s="661"/>
      <c r="K254" s="661"/>
      <c r="L254" s="661"/>
      <c r="M254" s="661"/>
      <c r="N254" s="661"/>
      <c r="O254" s="661"/>
      <c r="P254" s="661"/>
      <c r="Q254" s="661"/>
      <c r="R254" s="661"/>
      <c r="S254" s="661"/>
      <c r="T254" s="661"/>
      <c r="U254" s="661"/>
      <c r="V254" s="661"/>
      <c r="W254" s="661"/>
      <c r="X254" s="661"/>
      <c r="Y254" s="661"/>
      <c r="Z254" s="661"/>
      <c r="AA254" s="661"/>
      <c r="AB254" s="661"/>
      <c r="AC254" s="661"/>
      <c r="AD254" s="661"/>
      <c r="AE254" s="661"/>
      <c r="AF254" s="661"/>
      <c r="AG254" s="661"/>
      <c r="AH254" s="661"/>
    </row>
    <row r="255" spans="1:34">
      <c r="B255" s="247" t="s">
        <v>1663</v>
      </c>
      <c r="C255" s="896"/>
    </row>
    <row r="256" spans="1:34" ht="21" customHeight="1">
      <c r="B256" s="247"/>
      <c r="C256" s="896"/>
    </row>
    <row r="257" spans="1:34" ht="15.75">
      <c r="A257" s="1117" t="s">
        <v>3</v>
      </c>
      <c r="B257" s="1117"/>
      <c r="C257" s="1117"/>
      <c r="D257" s="1117"/>
      <c r="E257" s="1117"/>
      <c r="F257" s="1117"/>
      <c r="G257" s="1117"/>
      <c r="H257" s="1117"/>
      <c r="I257" s="1117"/>
      <c r="J257" s="1117"/>
      <c r="K257" s="1117"/>
      <c r="L257" s="1117"/>
      <c r="M257" s="1117"/>
      <c r="N257" s="1117"/>
      <c r="O257" s="1117"/>
      <c r="P257" s="1117"/>
      <c r="Q257" s="1117"/>
      <c r="R257" s="1117"/>
      <c r="S257" s="1117"/>
      <c r="T257" s="1117"/>
      <c r="U257" s="1117"/>
      <c r="V257" s="1117"/>
      <c r="W257" s="1117"/>
      <c r="X257" s="1117"/>
      <c r="Y257" s="1117"/>
      <c r="Z257" s="1117"/>
      <c r="AA257" s="1117"/>
      <c r="AB257" s="1117"/>
      <c r="AC257" s="1117"/>
      <c r="AD257" s="1117"/>
      <c r="AE257" s="1117"/>
      <c r="AF257" s="1117"/>
      <c r="AG257" s="1117"/>
      <c r="AH257" s="1117"/>
    </row>
    <row r="258" spans="1:34" ht="15.75">
      <c r="A258" s="1117" t="s">
        <v>1586</v>
      </c>
      <c r="B258" s="1117"/>
      <c r="C258" s="1117"/>
      <c r="D258" s="1117"/>
      <c r="E258" s="1117"/>
      <c r="F258" s="1117"/>
      <c r="G258" s="1117"/>
      <c r="H258" s="1117"/>
      <c r="I258" s="1117"/>
      <c r="J258" s="1117"/>
      <c r="K258" s="1117"/>
      <c r="L258" s="1117"/>
      <c r="M258" s="1117"/>
      <c r="N258" s="1117"/>
      <c r="O258" s="1117"/>
      <c r="P258" s="1117"/>
      <c r="Q258" s="1117"/>
      <c r="R258" s="1117"/>
      <c r="S258" s="1117"/>
      <c r="T258" s="1117"/>
      <c r="U258" s="1117"/>
      <c r="V258" s="1117"/>
      <c r="W258" s="1117"/>
      <c r="X258" s="1117"/>
      <c r="Y258" s="1117"/>
      <c r="Z258" s="1117"/>
      <c r="AA258" s="1117"/>
      <c r="AB258" s="1117"/>
      <c r="AC258" s="1117"/>
      <c r="AD258" s="1117"/>
      <c r="AE258" s="1117"/>
      <c r="AF258" s="1117"/>
      <c r="AG258" s="1117"/>
      <c r="AH258" s="1117"/>
    </row>
    <row r="259" spans="1:34" ht="18">
      <c r="A259" s="1118" t="s">
        <v>1666</v>
      </c>
      <c r="B259" s="1118"/>
      <c r="C259" s="1118"/>
      <c r="D259" s="1118"/>
      <c r="E259" s="1118"/>
      <c r="F259" s="1118"/>
      <c r="G259" s="1118"/>
      <c r="H259" s="1118"/>
      <c r="I259" s="1118"/>
      <c r="J259" s="1118"/>
      <c r="K259" s="1118"/>
      <c r="L259" s="1118"/>
      <c r="M259" s="1118"/>
      <c r="N259" s="1118"/>
      <c r="O259" s="1118"/>
      <c r="P259" s="1118"/>
      <c r="Q259" s="1118"/>
      <c r="R259" s="1118"/>
      <c r="S259" s="1118"/>
      <c r="T259" s="1118"/>
      <c r="U259" s="1118"/>
      <c r="V259" s="1118"/>
      <c r="W259" s="1118"/>
      <c r="X259" s="1118"/>
      <c r="Y259" s="1118"/>
      <c r="Z259" s="1118"/>
      <c r="AA259" s="1118"/>
      <c r="AB259" s="1118"/>
      <c r="AC259" s="1118"/>
      <c r="AD259" s="1118"/>
      <c r="AE259" s="1118"/>
      <c r="AF259" s="1118"/>
      <c r="AG259" s="1118"/>
      <c r="AH259" s="1118"/>
    </row>
    <row r="260" spans="1:34" ht="18">
      <c r="A260" s="1118" t="s">
        <v>1587</v>
      </c>
      <c r="B260" s="1118"/>
      <c r="C260" s="1118"/>
      <c r="D260" s="1118"/>
      <c r="E260" s="1118"/>
      <c r="F260" s="1118"/>
      <c r="G260" s="1118"/>
      <c r="H260" s="1118"/>
      <c r="I260" s="1118"/>
      <c r="J260" s="1118"/>
      <c r="K260" s="1118"/>
      <c r="L260" s="1118"/>
      <c r="M260" s="1118"/>
      <c r="N260" s="1118"/>
      <c r="O260" s="1118"/>
      <c r="P260" s="1118"/>
      <c r="Q260" s="1118"/>
      <c r="R260" s="1118"/>
      <c r="S260" s="1118"/>
      <c r="T260" s="1118"/>
      <c r="U260" s="1118"/>
      <c r="V260" s="1118"/>
      <c r="W260" s="1118"/>
      <c r="X260" s="1118"/>
      <c r="Y260" s="1118"/>
      <c r="Z260" s="1118"/>
      <c r="AA260" s="1118"/>
      <c r="AB260" s="1118"/>
      <c r="AC260" s="1118"/>
      <c r="AD260" s="1118"/>
      <c r="AE260" s="1118"/>
      <c r="AF260" s="1118"/>
      <c r="AG260" s="1118"/>
      <c r="AH260" s="1118"/>
    </row>
    <row r="261" spans="1:34" ht="18">
      <c r="A261" s="1118" t="s">
        <v>1667</v>
      </c>
      <c r="B261" s="1118"/>
      <c r="C261" s="1118"/>
      <c r="D261" s="1118"/>
      <c r="E261" s="1118"/>
      <c r="F261" s="1118"/>
      <c r="G261" s="1118"/>
      <c r="H261" s="1118"/>
      <c r="I261" s="1118"/>
      <c r="J261" s="1118"/>
      <c r="K261" s="1118"/>
      <c r="L261" s="1118"/>
      <c r="M261" s="1118"/>
      <c r="N261" s="1118"/>
      <c r="O261" s="1118"/>
      <c r="P261" s="1118"/>
      <c r="Q261" s="1118"/>
      <c r="R261" s="1118"/>
      <c r="S261" s="1118"/>
      <c r="T261" s="1118"/>
      <c r="U261" s="1118"/>
      <c r="V261" s="1118"/>
      <c r="W261" s="1118"/>
      <c r="X261" s="1118"/>
      <c r="Y261" s="1118"/>
      <c r="Z261" s="1118"/>
      <c r="AA261" s="1118"/>
      <c r="AB261" s="1118"/>
      <c r="AC261" s="1118"/>
      <c r="AD261" s="1118"/>
      <c r="AE261" s="1118"/>
      <c r="AF261" s="1118"/>
      <c r="AG261" s="1118"/>
      <c r="AH261" s="1118"/>
    </row>
    <row r="262" spans="1:34" ht="15.75">
      <c r="A262" s="915" t="s">
        <v>1608</v>
      </c>
      <c r="B262" s="1006"/>
      <c r="C262" s="1006"/>
      <c r="D262" s="1006"/>
      <c r="E262" s="1006"/>
      <c r="F262" s="1006"/>
      <c r="G262" s="1006"/>
      <c r="H262" s="1006"/>
      <c r="I262" s="1006"/>
      <c r="J262" s="1006"/>
      <c r="K262" s="1006"/>
      <c r="L262" s="1006"/>
      <c r="M262" s="1006"/>
      <c r="N262" s="1006"/>
      <c r="O262" s="1006"/>
      <c r="P262" s="1006"/>
      <c r="Q262" s="1006"/>
      <c r="R262" s="1006"/>
      <c r="S262" s="1006"/>
      <c r="T262" s="1006"/>
      <c r="U262" s="1006"/>
      <c r="V262" s="1006"/>
      <c r="W262" s="1006"/>
      <c r="X262" s="1006"/>
      <c r="Y262" s="1006"/>
      <c r="Z262" s="1006"/>
      <c r="AA262" s="1006"/>
      <c r="AB262" s="1006"/>
      <c r="AC262" s="1006"/>
      <c r="AD262" s="1006"/>
      <c r="AE262" s="1006"/>
      <c r="AF262" s="1006"/>
      <c r="AG262" s="1006"/>
      <c r="AH262" s="1006"/>
    </row>
    <row r="263" spans="1:34" ht="15.75">
      <c r="A263" s="902" t="s">
        <v>1675</v>
      </c>
      <c r="J263" s="1006"/>
      <c r="K263" s="1006"/>
      <c r="L263" s="1006"/>
      <c r="M263" s="1006"/>
      <c r="N263" s="1006"/>
      <c r="O263" s="1006"/>
      <c r="P263" s="1006"/>
      <c r="Q263" s="1006"/>
      <c r="R263" s="1006"/>
      <c r="S263" s="1006"/>
      <c r="T263" s="1006"/>
      <c r="U263" s="1006"/>
      <c r="V263" s="1006"/>
      <c r="W263" s="1006"/>
      <c r="X263" s="1006"/>
      <c r="Y263" s="1006"/>
      <c r="Z263" s="1006"/>
      <c r="AA263" s="1006"/>
      <c r="AB263" s="1006"/>
      <c r="AC263" s="1006"/>
      <c r="AD263" s="1006"/>
      <c r="AE263" s="1006"/>
      <c r="AF263" s="1006"/>
      <c r="AG263" s="1006"/>
      <c r="AH263" s="1006"/>
    </row>
    <row r="264" spans="1:34">
      <c r="A264" s="1130" t="s">
        <v>129</v>
      </c>
      <c r="B264" s="1133" t="s">
        <v>1610</v>
      </c>
      <c r="C264" s="955" t="s">
        <v>1618</v>
      </c>
      <c r="D264" s="1149" t="s">
        <v>1619</v>
      </c>
      <c r="E264" s="1150"/>
      <c r="F264" s="1150"/>
      <c r="G264" s="1150"/>
      <c r="H264" s="1150"/>
      <c r="I264" s="1150"/>
      <c r="J264" s="1150"/>
      <c r="K264" s="1150"/>
      <c r="L264" s="1150"/>
      <c r="M264" s="1150"/>
      <c r="N264" s="1150"/>
      <c r="O264" s="1150"/>
      <c r="P264" s="1150"/>
      <c r="Q264" s="1150"/>
      <c r="R264" s="1150"/>
      <c r="S264" s="1150"/>
      <c r="T264" s="1150"/>
      <c r="U264" s="1150"/>
      <c r="V264" s="1150"/>
      <c r="W264" s="1150"/>
      <c r="X264" s="1150"/>
      <c r="Y264" s="1150"/>
      <c r="Z264" s="1150"/>
      <c r="AA264" s="1150"/>
      <c r="AB264" s="1150"/>
      <c r="AC264" s="1150"/>
      <c r="AD264" s="1150"/>
      <c r="AE264" s="1150"/>
      <c r="AF264" s="1150"/>
      <c r="AG264" s="1150"/>
      <c r="AH264" s="1151"/>
    </row>
    <row r="265" spans="1:34">
      <c r="A265" s="1131"/>
      <c r="B265" s="1134"/>
      <c r="C265" s="1141">
        <v>42675</v>
      </c>
      <c r="D265" s="894" t="s">
        <v>1613</v>
      </c>
      <c r="E265" s="894" t="s">
        <v>1614</v>
      </c>
      <c r="F265" s="894" t="s">
        <v>1615</v>
      </c>
      <c r="G265" s="954" t="s">
        <v>1616</v>
      </c>
      <c r="H265" s="954" t="s">
        <v>1617</v>
      </c>
      <c r="I265" s="894" t="s">
        <v>1611</v>
      </c>
      <c r="J265" s="894" t="s">
        <v>1612</v>
      </c>
      <c r="K265" s="894" t="s">
        <v>1613</v>
      </c>
      <c r="L265" s="894" t="s">
        <v>1614</v>
      </c>
      <c r="M265" s="894" t="s">
        <v>1615</v>
      </c>
      <c r="N265" s="954" t="s">
        <v>1616</v>
      </c>
      <c r="O265" s="954" t="s">
        <v>1617</v>
      </c>
      <c r="P265" s="894" t="s">
        <v>1611</v>
      </c>
      <c r="Q265" s="894" t="s">
        <v>1612</v>
      </c>
      <c r="R265" s="894" t="s">
        <v>1613</v>
      </c>
      <c r="S265" s="894" t="s">
        <v>1614</v>
      </c>
      <c r="T265" s="894" t="s">
        <v>1615</v>
      </c>
      <c r="U265" s="954" t="s">
        <v>1616</v>
      </c>
      <c r="V265" s="954" t="s">
        <v>1617</v>
      </c>
      <c r="W265" s="894" t="s">
        <v>1611</v>
      </c>
      <c r="X265" s="894" t="s">
        <v>1612</v>
      </c>
      <c r="Y265" s="894" t="s">
        <v>1613</v>
      </c>
      <c r="Z265" s="894" t="s">
        <v>1614</v>
      </c>
      <c r="AA265" s="894" t="s">
        <v>1615</v>
      </c>
      <c r="AB265" s="954" t="s">
        <v>1616</v>
      </c>
      <c r="AC265" s="954" t="s">
        <v>1617</v>
      </c>
      <c r="AD265" s="894" t="s">
        <v>1611</v>
      </c>
      <c r="AE265" s="894" t="s">
        <v>1612</v>
      </c>
      <c r="AF265" s="894" t="s">
        <v>1613</v>
      </c>
      <c r="AG265" s="894" t="s">
        <v>1614</v>
      </c>
      <c r="AH265" s="894"/>
    </row>
    <row r="266" spans="1:34">
      <c r="A266" s="1132"/>
      <c r="B266" s="1135"/>
      <c r="C266" s="1142"/>
      <c r="D266" s="895">
        <v>1</v>
      </c>
      <c r="E266" s="894">
        <v>2</v>
      </c>
      <c r="F266" s="894">
        <v>3</v>
      </c>
      <c r="G266" s="954">
        <v>4</v>
      </c>
      <c r="H266" s="954">
        <v>5</v>
      </c>
      <c r="I266" s="894">
        <v>6</v>
      </c>
      <c r="J266" s="894">
        <v>7</v>
      </c>
      <c r="K266" s="894">
        <v>8</v>
      </c>
      <c r="L266" s="894">
        <v>9</v>
      </c>
      <c r="M266" s="894">
        <v>10</v>
      </c>
      <c r="N266" s="954">
        <v>11</v>
      </c>
      <c r="O266" s="954">
        <v>12</v>
      </c>
      <c r="P266" s="894">
        <v>13</v>
      </c>
      <c r="Q266" s="894">
        <v>14</v>
      </c>
      <c r="R266" s="894">
        <v>15</v>
      </c>
      <c r="S266" s="894">
        <v>16</v>
      </c>
      <c r="T266" s="894">
        <v>17</v>
      </c>
      <c r="U266" s="954">
        <v>18</v>
      </c>
      <c r="V266" s="954">
        <v>19</v>
      </c>
      <c r="W266" s="894">
        <v>20</v>
      </c>
      <c r="X266" s="894">
        <v>21</v>
      </c>
      <c r="Y266" s="894">
        <v>22</v>
      </c>
      <c r="Z266" s="894">
        <v>23</v>
      </c>
      <c r="AA266" s="894">
        <v>24</v>
      </c>
      <c r="AB266" s="954">
        <v>25</v>
      </c>
      <c r="AC266" s="954">
        <v>26</v>
      </c>
      <c r="AD266" s="894">
        <v>27</v>
      </c>
      <c r="AE266" s="894">
        <v>28</v>
      </c>
      <c r="AF266" s="894">
        <v>29</v>
      </c>
      <c r="AG266" s="894">
        <v>30</v>
      </c>
      <c r="AH266" s="894"/>
    </row>
    <row r="267" spans="1:34">
      <c r="A267" s="1114">
        <v>21</v>
      </c>
      <c r="B267" s="908" t="s">
        <v>1609</v>
      </c>
      <c r="C267" s="1127">
        <v>42675</v>
      </c>
      <c r="D267" s="911" t="s">
        <v>1621</v>
      </c>
      <c r="E267" s="900"/>
      <c r="F267" s="913"/>
      <c r="G267" s="900"/>
      <c r="H267" s="913"/>
      <c r="I267" s="900"/>
      <c r="J267" s="900"/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900"/>
      <c r="AF267" s="900"/>
      <c r="AG267" s="900"/>
      <c r="AH267" s="900"/>
    </row>
    <row r="268" spans="1:34">
      <c r="A268" s="1115"/>
      <c r="B268" s="908" t="s">
        <v>1622</v>
      </c>
      <c r="C268" s="1128"/>
      <c r="D268" s="913"/>
      <c r="E268" s="911" t="s">
        <v>1621</v>
      </c>
      <c r="F268" s="913"/>
      <c r="G268" s="913"/>
      <c r="H268" s="913"/>
      <c r="I268" s="913"/>
      <c r="J268" s="913"/>
      <c r="K268" s="900"/>
      <c r="L268" s="900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900"/>
      <c r="AF268" s="900"/>
      <c r="AG268" s="900"/>
      <c r="AH268" s="900"/>
    </row>
    <row r="269" spans="1:34">
      <c r="A269" s="1115"/>
      <c r="B269" s="908" t="s">
        <v>1623</v>
      </c>
      <c r="C269" s="1128"/>
      <c r="D269" s="913"/>
      <c r="E269" s="900"/>
      <c r="F269" s="913"/>
      <c r="G269" s="913"/>
      <c r="H269" s="913"/>
      <c r="I269" s="911" t="s">
        <v>1621</v>
      </c>
      <c r="J269" s="913"/>
      <c r="K269" s="900"/>
      <c r="L269" s="900"/>
      <c r="M269" s="900"/>
      <c r="N269" s="900"/>
      <c r="O269" s="900"/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</row>
    <row r="270" spans="1:34">
      <c r="A270" s="1115"/>
      <c r="B270" s="908" t="s">
        <v>1624</v>
      </c>
      <c r="C270" s="1128"/>
      <c r="D270" s="913"/>
      <c r="E270" s="900"/>
      <c r="F270" s="913"/>
      <c r="G270" s="913"/>
      <c r="H270" s="913"/>
      <c r="I270" s="912"/>
      <c r="J270" s="911" t="s">
        <v>1621</v>
      </c>
      <c r="K270" s="913"/>
      <c r="L270" s="900"/>
      <c r="M270" s="900"/>
      <c r="N270" s="900"/>
      <c r="O270" s="900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15"/>
      <c r="B271" s="908" t="s">
        <v>1625</v>
      </c>
      <c r="C271" s="1128"/>
      <c r="D271" s="913"/>
      <c r="E271" s="900"/>
      <c r="F271" s="913"/>
      <c r="G271" s="900"/>
      <c r="H271" s="912"/>
      <c r="I271" s="912"/>
      <c r="J271" s="912"/>
      <c r="K271" s="911" t="s">
        <v>1621</v>
      </c>
      <c r="L271" s="913"/>
      <c r="M271" s="900"/>
      <c r="N271" s="900"/>
      <c r="O271" s="900"/>
      <c r="P271" s="900"/>
      <c r="Q271" s="900"/>
      <c r="R271" s="900"/>
      <c r="S271" s="900"/>
      <c r="T271" s="900"/>
      <c r="U271" s="900"/>
      <c r="V271" s="900"/>
      <c r="W271" s="900"/>
      <c r="X271" s="900"/>
      <c r="Y271" s="900"/>
      <c r="Z271" s="900"/>
      <c r="AA271" s="900"/>
      <c r="AB271" s="900"/>
      <c r="AC271" s="900"/>
      <c r="AD271" s="900"/>
      <c r="AE271" s="900"/>
      <c r="AF271" s="900"/>
      <c r="AG271" s="900"/>
      <c r="AH271" s="900"/>
    </row>
    <row r="272" spans="1:34">
      <c r="A272" s="1115"/>
      <c r="B272" s="908" t="s">
        <v>1626</v>
      </c>
      <c r="C272" s="1128"/>
      <c r="D272" s="913"/>
      <c r="E272" s="900"/>
      <c r="F272" s="900"/>
      <c r="G272" s="913"/>
      <c r="H272" s="900"/>
      <c r="I272" s="912"/>
      <c r="J272" s="912"/>
      <c r="K272" s="913"/>
      <c r="L272" s="911" t="s">
        <v>1621</v>
      </c>
      <c r="M272" s="913"/>
      <c r="N272" s="900"/>
      <c r="O272" s="913"/>
      <c r="P272" s="900"/>
      <c r="Q272" s="900"/>
      <c r="R272" s="900"/>
      <c r="S272" s="900"/>
      <c r="T272" s="900"/>
      <c r="U272" s="900"/>
      <c r="V272" s="900"/>
      <c r="W272" s="900"/>
      <c r="X272" s="900"/>
      <c r="Y272" s="900"/>
      <c r="Z272" s="900"/>
      <c r="AA272" s="900"/>
      <c r="AB272" s="900"/>
      <c r="AC272" s="900"/>
      <c r="AD272" s="900"/>
      <c r="AE272" s="900"/>
      <c r="AF272" s="900"/>
      <c r="AG272" s="900"/>
      <c r="AH272" s="900"/>
    </row>
    <row r="273" spans="1:34">
      <c r="A273" s="1115"/>
      <c r="B273" s="908" t="s">
        <v>1627</v>
      </c>
      <c r="C273" s="1128"/>
      <c r="D273" s="912"/>
      <c r="E273" s="912"/>
      <c r="F273" s="912"/>
      <c r="G273" s="912"/>
      <c r="H273" s="912"/>
      <c r="I273" s="912"/>
      <c r="J273" s="912"/>
      <c r="K273" s="913"/>
      <c r="L273" s="913"/>
      <c r="M273" s="913"/>
      <c r="N273" s="913"/>
      <c r="O273" s="913"/>
      <c r="P273" s="911" t="s">
        <v>1621</v>
      </c>
      <c r="Q273" s="913"/>
      <c r="R273" s="900"/>
      <c r="S273" s="900"/>
      <c r="T273" s="912"/>
      <c r="U273" s="912"/>
      <c r="V273" s="912"/>
      <c r="W273" s="912"/>
      <c r="X273" s="912"/>
      <c r="Y273" s="912"/>
      <c r="Z273" s="912"/>
      <c r="AA273" s="912"/>
      <c r="AB273" s="912"/>
      <c r="AC273" s="912"/>
      <c r="AD273" s="912"/>
      <c r="AE273" s="912"/>
      <c r="AF273" s="912"/>
      <c r="AG273" s="912"/>
      <c r="AH273" s="912"/>
    </row>
    <row r="274" spans="1:34">
      <c r="A274" s="1115"/>
      <c r="B274" s="908" t="s">
        <v>1628</v>
      </c>
      <c r="C274" s="1128"/>
      <c r="D274" s="900"/>
      <c r="E274" s="900"/>
      <c r="F274" s="900"/>
      <c r="G274" s="900"/>
      <c r="H274" s="900"/>
      <c r="I274" s="900"/>
      <c r="J274" s="913"/>
      <c r="K274" s="913"/>
      <c r="L274" s="913"/>
      <c r="M274" s="913"/>
      <c r="N274" s="913"/>
      <c r="O274" s="913"/>
      <c r="P274" s="912"/>
      <c r="Q274" s="911" t="s">
        <v>1621</v>
      </c>
      <c r="R274" s="913"/>
      <c r="S274" s="900"/>
      <c r="T274" s="900"/>
      <c r="U274" s="900"/>
      <c r="V274" s="900"/>
      <c r="W274" s="900"/>
      <c r="X274" s="900"/>
      <c r="Y274" s="900"/>
      <c r="Z274" s="900"/>
      <c r="AA274" s="900"/>
      <c r="AB274" s="900"/>
      <c r="AC274" s="900"/>
      <c r="AD274" s="900"/>
      <c r="AE274" s="900"/>
      <c r="AF274" s="900"/>
      <c r="AG274" s="900"/>
      <c r="AH274" s="900"/>
    </row>
    <row r="275" spans="1:34">
      <c r="A275" s="1115"/>
      <c r="B275" s="908" t="s">
        <v>1629</v>
      </c>
      <c r="C275" s="1128"/>
      <c r="D275" s="912"/>
      <c r="E275" s="912"/>
      <c r="F275" s="912"/>
      <c r="G275" s="912"/>
      <c r="H275" s="912"/>
      <c r="I275" s="912"/>
      <c r="J275" s="912"/>
      <c r="K275" s="913"/>
      <c r="L275" s="913"/>
      <c r="M275" s="912"/>
      <c r="N275" s="913"/>
      <c r="O275" s="913"/>
      <c r="P275" s="912"/>
      <c r="Q275" s="912"/>
      <c r="R275" s="911" t="s">
        <v>1621</v>
      </c>
      <c r="S275" s="913"/>
      <c r="T275" s="912"/>
      <c r="U275" s="912"/>
      <c r="V275" s="912"/>
      <c r="W275" s="912"/>
      <c r="X275" s="912"/>
      <c r="Y275" s="912"/>
      <c r="Z275" s="912"/>
      <c r="AA275" s="912"/>
      <c r="AB275" s="912"/>
      <c r="AC275" s="912"/>
      <c r="AD275" s="912"/>
      <c r="AE275" s="912"/>
      <c r="AF275" s="912"/>
      <c r="AG275" s="912"/>
      <c r="AH275" s="912"/>
    </row>
    <row r="276" spans="1:34">
      <c r="A276" s="1115"/>
      <c r="B276" s="908" t="s">
        <v>1630</v>
      </c>
      <c r="C276" s="1128"/>
      <c r="D276" s="912"/>
      <c r="E276" s="912"/>
      <c r="F276" s="912"/>
      <c r="G276" s="912"/>
      <c r="H276" s="912"/>
      <c r="I276" s="912"/>
      <c r="J276" s="912"/>
      <c r="K276" s="913"/>
      <c r="L276" s="900"/>
      <c r="M276" s="913"/>
      <c r="N276" s="900"/>
      <c r="O276" s="912"/>
      <c r="P276" s="912"/>
      <c r="Q276" s="912"/>
      <c r="R276" s="913"/>
      <c r="S276" s="911" t="s">
        <v>1621</v>
      </c>
      <c r="T276" s="900"/>
      <c r="U276" s="913"/>
      <c r="V276" s="900"/>
      <c r="W276" s="912"/>
      <c r="X276" s="912"/>
      <c r="Y276" s="912"/>
      <c r="Z276" s="912"/>
      <c r="AA276" s="912"/>
      <c r="AB276" s="912"/>
      <c r="AC276" s="912"/>
      <c r="AD276" s="912"/>
      <c r="AE276" s="912"/>
      <c r="AF276" s="912"/>
      <c r="AG276" s="912"/>
      <c r="AH276" s="912"/>
    </row>
    <row r="277" spans="1:34">
      <c r="A277" s="1115"/>
      <c r="B277" s="908" t="s">
        <v>1631</v>
      </c>
      <c r="C277" s="1128"/>
      <c r="D277" s="912"/>
      <c r="E277" s="912"/>
      <c r="F277" s="912"/>
      <c r="G277" s="912"/>
      <c r="H277" s="912"/>
      <c r="I277" s="912"/>
      <c r="J277" s="912"/>
      <c r="K277" s="912"/>
      <c r="L277" s="912"/>
      <c r="M277" s="900"/>
      <c r="N277" s="913"/>
      <c r="O277" s="900"/>
      <c r="P277" s="912"/>
      <c r="Q277" s="912"/>
      <c r="R277" s="913"/>
      <c r="S277" s="913"/>
      <c r="T277" s="913"/>
      <c r="U277" s="900"/>
      <c r="V277" s="900"/>
      <c r="W277" s="911" t="s">
        <v>1621</v>
      </c>
      <c r="X277" s="913"/>
      <c r="Y277" s="900"/>
      <c r="Z277" s="900"/>
      <c r="AA277" s="912"/>
      <c r="AB277" s="912"/>
      <c r="AC277" s="912"/>
      <c r="AD277" s="912"/>
      <c r="AE277" s="912"/>
      <c r="AF277" s="912"/>
      <c r="AG277" s="912"/>
      <c r="AH277" s="912"/>
    </row>
    <row r="278" spans="1:34">
      <c r="A278" s="1115"/>
      <c r="B278" s="908" t="s">
        <v>1632</v>
      </c>
      <c r="C278" s="1128"/>
      <c r="D278" s="900"/>
      <c r="E278" s="900"/>
      <c r="F278" s="900"/>
      <c r="G278" s="900"/>
      <c r="H278" s="900"/>
      <c r="I278" s="900"/>
      <c r="J278" s="900"/>
      <c r="K278" s="900"/>
      <c r="L278" s="900"/>
      <c r="M278" s="912"/>
      <c r="N278" s="912"/>
      <c r="O278" s="912"/>
      <c r="P278" s="912"/>
      <c r="Q278" s="912"/>
      <c r="R278" s="913"/>
      <c r="S278" s="913"/>
      <c r="T278" s="913"/>
      <c r="U278" s="913"/>
      <c r="V278" s="900"/>
      <c r="W278" s="912"/>
      <c r="X278" s="911" t="s">
        <v>1621</v>
      </c>
      <c r="Y278" s="913"/>
      <c r="Z278" s="900"/>
      <c r="AA278" s="900"/>
      <c r="AB278" s="900"/>
      <c r="AC278" s="900"/>
      <c r="AD278" s="900"/>
      <c r="AE278" s="900"/>
      <c r="AF278" s="900"/>
      <c r="AG278" s="900"/>
      <c r="AH278" s="900"/>
    </row>
    <row r="279" spans="1:34">
      <c r="A279" s="1115"/>
      <c r="B279" s="908" t="s">
        <v>1633</v>
      </c>
      <c r="C279" s="1128"/>
      <c r="D279" s="900"/>
      <c r="E279" s="900"/>
      <c r="F279" s="900"/>
      <c r="G279" s="900"/>
      <c r="H279" s="900"/>
      <c r="I279" s="900"/>
      <c r="J279" s="900"/>
      <c r="K279" s="900"/>
      <c r="L279" s="900"/>
      <c r="M279" s="912"/>
      <c r="N279" s="912"/>
      <c r="O279" s="912"/>
      <c r="P279" s="912"/>
      <c r="Q279" s="912"/>
      <c r="R279" s="913"/>
      <c r="S279" s="913"/>
      <c r="T279" s="913"/>
      <c r="U279" s="913"/>
      <c r="V279" s="900"/>
      <c r="W279" s="912"/>
      <c r="X279" s="912"/>
      <c r="Y279" s="911" t="s">
        <v>1621</v>
      </c>
      <c r="Z279" s="913"/>
      <c r="AA279" s="900"/>
      <c r="AB279" s="900"/>
      <c r="AC279" s="900"/>
      <c r="AD279" s="900"/>
      <c r="AE279" s="900"/>
      <c r="AF279" s="900"/>
      <c r="AG279" s="900"/>
      <c r="AH279" s="900"/>
    </row>
    <row r="280" spans="1:34">
      <c r="A280" s="1115"/>
      <c r="B280" s="908" t="s">
        <v>1644</v>
      </c>
      <c r="C280" s="1128"/>
      <c r="D280" s="900"/>
      <c r="E280" s="900"/>
      <c r="F280" s="900"/>
      <c r="G280" s="900"/>
      <c r="H280" s="900"/>
      <c r="I280" s="900"/>
      <c r="J280" s="900"/>
      <c r="K280" s="900"/>
      <c r="L280" s="900"/>
      <c r="M280" s="912"/>
      <c r="N280" s="912"/>
      <c r="O280" s="912"/>
      <c r="P280" s="912"/>
      <c r="Q280" s="912"/>
      <c r="R280" s="913"/>
      <c r="S280" s="913"/>
      <c r="T280" s="913"/>
      <c r="U280" s="913"/>
      <c r="V280" s="900"/>
      <c r="W280" s="912"/>
      <c r="X280" s="912"/>
      <c r="Y280" s="913"/>
      <c r="Z280" s="911" t="s">
        <v>1621</v>
      </c>
      <c r="AA280" s="900"/>
      <c r="AB280" s="900"/>
      <c r="AC280" s="900"/>
      <c r="AD280" s="900"/>
      <c r="AE280" s="900"/>
      <c r="AF280" s="900"/>
      <c r="AG280" s="900"/>
      <c r="AH280" s="900"/>
    </row>
    <row r="281" spans="1:34">
      <c r="A281" s="1115"/>
      <c r="B281" s="908" t="s">
        <v>1645</v>
      </c>
      <c r="C281" s="1128"/>
      <c r="D281" s="900"/>
      <c r="E281" s="900"/>
      <c r="F281" s="900"/>
      <c r="G281" s="900"/>
      <c r="H281" s="900"/>
      <c r="I281" s="900"/>
      <c r="J281" s="900"/>
      <c r="K281" s="900"/>
      <c r="L281" s="900"/>
      <c r="M281" s="912"/>
      <c r="N281" s="912"/>
      <c r="O281" s="912"/>
      <c r="P281" s="912"/>
      <c r="Q281" s="912"/>
      <c r="R281" s="913"/>
      <c r="S281" s="913"/>
      <c r="T281" s="913"/>
      <c r="U281" s="913"/>
      <c r="V281" s="900"/>
      <c r="W281" s="912"/>
      <c r="X281" s="912"/>
      <c r="Y281" s="913"/>
      <c r="Z281" s="913"/>
      <c r="AA281" s="900"/>
      <c r="AB281" s="900"/>
      <c r="AC281" s="900"/>
      <c r="AD281" s="911" t="s">
        <v>1621</v>
      </c>
      <c r="AE281" s="900"/>
      <c r="AF281" s="900"/>
      <c r="AG281" s="900"/>
      <c r="AH281" s="900"/>
    </row>
    <row r="282" spans="1:34">
      <c r="A282" s="1115"/>
      <c r="B282" s="908" t="s">
        <v>1646</v>
      </c>
      <c r="C282" s="1128"/>
      <c r="D282" s="912"/>
      <c r="E282" s="912"/>
      <c r="F282" s="912"/>
      <c r="G282" s="912"/>
      <c r="H282" s="912"/>
      <c r="I282" s="912"/>
      <c r="J282" s="912"/>
      <c r="K282" s="912"/>
      <c r="L282" s="912"/>
      <c r="M282" s="912"/>
      <c r="N282" s="912"/>
      <c r="O282" s="912"/>
      <c r="P282" s="912"/>
      <c r="Q282" s="913"/>
      <c r="R282" s="900"/>
      <c r="S282" s="913"/>
      <c r="T282" s="913"/>
      <c r="U282" s="913"/>
      <c r="V282" s="913"/>
      <c r="W282" s="912"/>
      <c r="X282" s="912"/>
      <c r="Y282" s="912"/>
      <c r="Z282" s="912"/>
      <c r="AA282" s="912"/>
      <c r="AB282" s="912"/>
      <c r="AC282" s="912"/>
      <c r="AD282" s="913"/>
      <c r="AE282" s="911" t="s">
        <v>1621</v>
      </c>
      <c r="AF282" s="912"/>
      <c r="AG282" s="912"/>
      <c r="AH282" s="912"/>
    </row>
    <row r="283" spans="1:34">
      <c r="A283" s="1115"/>
      <c r="B283" s="908" t="s">
        <v>1647</v>
      </c>
      <c r="C283" s="1128"/>
      <c r="D283" s="912"/>
      <c r="E283" s="912"/>
      <c r="F283" s="912"/>
      <c r="G283" s="912"/>
      <c r="H283" s="912"/>
      <c r="I283" s="912"/>
      <c r="J283" s="912"/>
      <c r="K283" s="912"/>
      <c r="L283" s="912"/>
      <c r="M283" s="912"/>
      <c r="N283" s="912"/>
      <c r="O283" s="912"/>
      <c r="P283" s="912"/>
      <c r="Q283" s="913"/>
      <c r="R283" s="900"/>
      <c r="S283" s="913"/>
      <c r="T283" s="913"/>
      <c r="U283" s="913"/>
      <c r="V283" s="913"/>
      <c r="W283" s="912"/>
      <c r="X283" s="912"/>
      <c r="Y283" s="912"/>
      <c r="Z283" s="912"/>
      <c r="AA283" s="912"/>
      <c r="AB283" s="912"/>
      <c r="AC283" s="912"/>
      <c r="AD283" s="913"/>
      <c r="AE283" s="911"/>
      <c r="AF283" s="911" t="s">
        <v>1621</v>
      </c>
      <c r="AG283" s="900"/>
      <c r="AH283" s="912"/>
    </row>
    <row r="284" spans="1:34">
      <c r="A284" s="1116"/>
      <c r="B284" s="908" t="s">
        <v>1668</v>
      </c>
      <c r="C284" s="1129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00"/>
      <c r="S284" s="913"/>
      <c r="T284" s="913"/>
      <c r="U284" s="913"/>
      <c r="V284" s="913"/>
      <c r="W284" s="912"/>
      <c r="X284" s="912"/>
      <c r="Y284" s="912"/>
      <c r="Z284" s="912"/>
      <c r="AA284" s="912"/>
      <c r="AB284" s="912"/>
      <c r="AC284" s="912"/>
      <c r="AD284" s="913"/>
      <c r="AE284" s="911"/>
      <c r="AF284" s="913"/>
      <c r="AG284" s="911" t="s">
        <v>1621</v>
      </c>
      <c r="AH284" s="912"/>
    </row>
    <row r="285" spans="1:34">
      <c r="A285" s="1114"/>
      <c r="B285" s="1140"/>
      <c r="C285" s="1127">
        <v>42705</v>
      </c>
      <c r="D285" s="894" t="s">
        <v>1615</v>
      </c>
      <c r="E285" s="954" t="s">
        <v>1616</v>
      </c>
      <c r="F285" s="954" t="s">
        <v>1617</v>
      </c>
      <c r="G285" s="894" t="s">
        <v>1611</v>
      </c>
      <c r="H285" s="894" t="s">
        <v>1612</v>
      </c>
      <c r="I285" s="894" t="s">
        <v>1613</v>
      </c>
      <c r="J285" s="894" t="s">
        <v>1614</v>
      </c>
      <c r="K285" s="894" t="s">
        <v>1615</v>
      </c>
      <c r="L285" s="954" t="s">
        <v>1616</v>
      </c>
      <c r="M285" s="954" t="s">
        <v>1617</v>
      </c>
      <c r="N285" s="894" t="s">
        <v>1611</v>
      </c>
      <c r="O285" s="894" t="s">
        <v>1612</v>
      </c>
      <c r="P285" s="894" t="s">
        <v>1613</v>
      </c>
      <c r="Q285" s="894" t="s">
        <v>1614</v>
      </c>
      <c r="R285" s="894" t="s">
        <v>1615</v>
      </c>
      <c r="S285" s="954" t="s">
        <v>1616</v>
      </c>
      <c r="T285" s="954" t="s">
        <v>1617</v>
      </c>
      <c r="U285" s="894" t="s">
        <v>1611</v>
      </c>
      <c r="V285" s="894" t="s">
        <v>1612</v>
      </c>
      <c r="W285" s="894" t="s">
        <v>1613</v>
      </c>
      <c r="X285" s="894" t="s">
        <v>1614</v>
      </c>
      <c r="Y285" s="894" t="s">
        <v>1615</v>
      </c>
      <c r="Z285" s="954" t="s">
        <v>1616</v>
      </c>
      <c r="AA285" s="954" t="s">
        <v>1617</v>
      </c>
      <c r="AB285" s="954" t="s">
        <v>1611</v>
      </c>
      <c r="AC285" s="894" t="s">
        <v>1612</v>
      </c>
      <c r="AD285" s="894" t="s">
        <v>1613</v>
      </c>
      <c r="AE285" s="894" t="s">
        <v>1614</v>
      </c>
      <c r="AF285" s="894" t="s">
        <v>1615</v>
      </c>
      <c r="AG285" s="954" t="s">
        <v>1616</v>
      </c>
      <c r="AH285" s="954" t="s">
        <v>1617</v>
      </c>
    </row>
    <row r="286" spans="1:34">
      <c r="A286" s="1116"/>
      <c r="B286" s="1138"/>
      <c r="C286" s="1138"/>
      <c r="D286" s="895">
        <v>1</v>
      </c>
      <c r="E286" s="954">
        <v>2</v>
      </c>
      <c r="F286" s="954">
        <v>3</v>
      </c>
      <c r="G286" s="894">
        <v>4</v>
      </c>
      <c r="H286" s="894">
        <v>5</v>
      </c>
      <c r="I286" s="894">
        <v>6</v>
      </c>
      <c r="J286" s="894">
        <v>7</v>
      </c>
      <c r="K286" s="894">
        <v>8</v>
      </c>
      <c r="L286" s="954">
        <v>9</v>
      </c>
      <c r="M286" s="954">
        <v>10</v>
      </c>
      <c r="N286" s="894">
        <v>11</v>
      </c>
      <c r="O286" s="894">
        <v>12</v>
      </c>
      <c r="P286" s="894">
        <v>13</v>
      </c>
      <c r="Q286" s="1004">
        <v>14</v>
      </c>
      <c r="R286" s="894">
        <v>15</v>
      </c>
      <c r="S286" s="954">
        <v>16</v>
      </c>
      <c r="T286" s="954">
        <v>17</v>
      </c>
      <c r="U286" s="894">
        <v>18</v>
      </c>
      <c r="V286" s="894">
        <v>19</v>
      </c>
      <c r="W286" s="894">
        <v>20</v>
      </c>
      <c r="X286" s="894">
        <v>21</v>
      </c>
      <c r="Y286" s="894">
        <v>22</v>
      </c>
      <c r="Z286" s="954">
        <v>23</v>
      </c>
      <c r="AA286" s="954">
        <v>24</v>
      </c>
      <c r="AB286" s="954">
        <v>25</v>
      </c>
      <c r="AC286" s="894">
        <v>26</v>
      </c>
      <c r="AD286" s="894">
        <v>27</v>
      </c>
      <c r="AE286" s="894">
        <v>28</v>
      </c>
      <c r="AF286" s="894">
        <v>29</v>
      </c>
      <c r="AG286" s="954">
        <v>30</v>
      </c>
      <c r="AH286" s="954">
        <v>31</v>
      </c>
    </row>
    <row r="287" spans="1:34">
      <c r="A287" s="1114">
        <v>22</v>
      </c>
      <c r="B287" s="908" t="s">
        <v>1609</v>
      </c>
      <c r="C287" s="1127">
        <v>42705</v>
      </c>
      <c r="D287" s="913"/>
      <c r="E287" s="913"/>
      <c r="F287" s="913"/>
      <c r="G287" s="911" t="s">
        <v>1621</v>
      </c>
      <c r="H287" s="913"/>
      <c r="I287" s="913"/>
      <c r="J287" s="900"/>
      <c r="K287" s="900"/>
      <c r="L287" s="912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912"/>
      <c r="AA287" s="912"/>
      <c r="AB287" s="912"/>
      <c r="AC287" s="912"/>
      <c r="AD287" s="912"/>
      <c r="AE287" s="912"/>
      <c r="AF287" s="912"/>
      <c r="AG287" s="912"/>
      <c r="AH287" s="912"/>
    </row>
    <row r="288" spans="1:34">
      <c r="A288" s="1115"/>
      <c r="B288" s="908" t="s">
        <v>1622</v>
      </c>
      <c r="C288" s="1128"/>
      <c r="D288" s="913"/>
      <c r="E288" s="913"/>
      <c r="F288" s="913"/>
      <c r="G288" s="913"/>
      <c r="H288" s="911" t="s">
        <v>1621</v>
      </c>
      <c r="I288" s="913"/>
      <c r="J288" s="900"/>
      <c r="K288" s="900"/>
      <c r="L288" s="912"/>
      <c r="M288" s="912"/>
      <c r="N288" s="912"/>
      <c r="O288" s="912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912"/>
      <c r="AF288" s="912"/>
      <c r="AG288" s="912"/>
      <c r="AH288" s="912"/>
    </row>
    <row r="289" spans="1:34">
      <c r="A289" s="1115"/>
      <c r="B289" s="908" t="s">
        <v>1623</v>
      </c>
      <c r="C289" s="1128"/>
      <c r="D289" s="913"/>
      <c r="E289" s="913"/>
      <c r="F289" s="913"/>
      <c r="G289" s="912"/>
      <c r="H289" s="912"/>
      <c r="I289" s="911" t="s">
        <v>1621</v>
      </c>
      <c r="J289" s="900"/>
      <c r="K289" s="900"/>
      <c r="L289" s="900"/>
      <c r="M289" s="912"/>
      <c r="N289" s="912"/>
      <c r="O289" s="912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912"/>
      <c r="AF289" s="912"/>
      <c r="AG289" s="912"/>
      <c r="AH289" s="912"/>
    </row>
    <row r="290" spans="1:34">
      <c r="A290" s="1115"/>
      <c r="B290" s="908" t="s">
        <v>1624</v>
      </c>
      <c r="C290" s="1128"/>
      <c r="D290" s="913"/>
      <c r="E290" s="913"/>
      <c r="F290" s="913"/>
      <c r="G290" s="913"/>
      <c r="H290" s="900"/>
      <c r="I290" s="913"/>
      <c r="J290" s="911" t="s">
        <v>1621</v>
      </c>
      <c r="K290" s="913"/>
      <c r="L290" s="900"/>
      <c r="M290" s="912"/>
      <c r="N290" s="912"/>
      <c r="O290" s="912"/>
      <c r="P290" s="912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08" t="s">
        <v>1625</v>
      </c>
      <c r="C291" s="1128"/>
      <c r="D291" s="913"/>
      <c r="E291" s="900"/>
      <c r="F291" s="913"/>
      <c r="G291" s="913"/>
      <c r="H291" s="900"/>
      <c r="I291" s="912"/>
      <c r="J291" s="913"/>
      <c r="K291" s="911" t="s">
        <v>1621</v>
      </c>
      <c r="L291" s="900"/>
      <c r="M291" s="912"/>
      <c r="N291" s="912"/>
      <c r="O291" s="912"/>
      <c r="P291" s="912"/>
      <c r="Q291" s="912"/>
      <c r="R291" s="912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912"/>
    </row>
    <row r="292" spans="1:34">
      <c r="A292" s="1115"/>
      <c r="B292" s="908" t="s">
        <v>1626</v>
      </c>
      <c r="C292" s="1128"/>
      <c r="D292" s="912"/>
      <c r="E292" s="912"/>
      <c r="F292" s="912"/>
      <c r="G292" s="912"/>
      <c r="H292" s="913"/>
      <c r="I292" s="900"/>
      <c r="J292" s="913"/>
      <c r="K292" s="913"/>
      <c r="L292" s="913"/>
      <c r="M292" s="913"/>
      <c r="N292" s="911" t="s">
        <v>1621</v>
      </c>
      <c r="O292" s="913"/>
      <c r="P292" s="913"/>
      <c r="Q292" s="900"/>
      <c r="R292" s="912"/>
      <c r="S292" s="912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08" t="s">
        <v>1627</v>
      </c>
      <c r="C293" s="1128"/>
      <c r="D293" s="912"/>
      <c r="E293" s="912"/>
      <c r="F293" s="912"/>
      <c r="G293" s="912"/>
      <c r="H293" s="913"/>
      <c r="I293" s="900"/>
      <c r="J293" s="912"/>
      <c r="K293" s="913"/>
      <c r="L293" s="913"/>
      <c r="M293" s="913"/>
      <c r="N293" s="913"/>
      <c r="O293" s="911" t="s">
        <v>1621</v>
      </c>
      <c r="P293" s="913"/>
      <c r="Q293" s="900"/>
      <c r="R293" s="900"/>
      <c r="S293" s="912"/>
      <c r="T293" s="913"/>
      <c r="U293" s="912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08" t="s">
        <v>1628</v>
      </c>
      <c r="C294" s="1128"/>
      <c r="D294" s="912"/>
      <c r="E294" s="912"/>
      <c r="F294" s="912"/>
      <c r="G294" s="912"/>
      <c r="H294" s="912"/>
      <c r="I294" s="912"/>
      <c r="J294" s="912"/>
      <c r="K294" s="913"/>
      <c r="L294" s="913"/>
      <c r="M294" s="913"/>
      <c r="N294" s="912"/>
      <c r="O294" s="912"/>
      <c r="P294" s="911" t="s">
        <v>1621</v>
      </c>
      <c r="Q294" s="913"/>
      <c r="R294" s="900"/>
      <c r="S294" s="900"/>
      <c r="T294" s="913"/>
      <c r="U294" s="912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08" t="s">
        <v>1629</v>
      </c>
      <c r="C295" s="1128"/>
      <c r="D295" s="912"/>
      <c r="E295" s="912"/>
      <c r="F295" s="912"/>
      <c r="G295" s="912"/>
      <c r="H295" s="912"/>
      <c r="I295" s="912"/>
      <c r="J295" s="912"/>
      <c r="K295" s="913"/>
      <c r="L295" s="913"/>
      <c r="M295" s="913"/>
      <c r="N295" s="913"/>
      <c r="O295" s="900"/>
      <c r="P295" s="912"/>
      <c r="Q295" s="911" t="s">
        <v>1621</v>
      </c>
      <c r="R295" s="900"/>
      <c r="S295" s="900"/>
      <c r="T295" s="913"/>
      <c r="U295" s="912"/>
      <c r="V295" s="913"/>
      <c r="W295" s="913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912"/>
    </row>
    <row r="296" spans="1:34">
      <c r="A296" s="1115"/>
      <c r="B296" s="908" t="s">
        <v>1630</v>
      </c>
      <c r="C296" s="1128"/>
      <c r="D296" s="912"/>
      <c r="E296" s="912"/>
      <c r="F296" s="912"/>
      <c r="G296" s="912"/>
      <c r="H296" s="912"/>
      <c r="I296" s="912"/>
      <c r="J296" s="912"/>
      <c r="K296" s="913"/>
      <c r="L296" s="900"/>
      <c r="M296" s="913"/>
      <c r="N296" s="913"/>
      <c r="O296" s="913"/>
      <c r="P296" s="913"/>
      <c r="Q296" s="913"/>
      <c r="R296" s="911" t="s">
        <v>1621</v>
      </c>
      <c r="S296" s="900"/>
      <c r="T296" s="913"/>
      <c r="U296" s="913"/>
      <c r="V296" s="913"/>
      <c r="W296" s="913"/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912"/>
    </row>
    <row r="297" spans="1:34">
      <c r="A297" s="1115"/>
      <c r="B297" s="908" t="s">
        <v>1631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3"/>
      <c r="N297" s="900"/>
      <c r="O297" s="912"/>
      <c r="P297" s="912"/>
      <c r="Q297" s="913"/>
      <c r="R297" s="913"/>
      <c r="S297" s="913"/>
      <c r="T297" s="900"/>
      <c r="U297" s="911" t="s">
        <v>1621</v>
      </c>
      <c r="V297" s="912"/>
      <c r="W297" s="912"/>
      <c r="X297" s="912"/>
      <c r="Y297" s="912"/>
      <c r="Z297" s="912"/>
      <c r="AA297" s="912"/>
      <c r="AB297" s="912"/>
      <c r="AC297" s="912"/>
      <c r="AD297" s="912"/>
      <c r="AE297" s="912"/>
      <c r="AF297" s="912"/>
      <c r="AG297" s="912"/>
      <c r="AH297" s="912"/>
    </row>
    <row r="298" spans="1:34">
      <c r="A298" s="1115"/>
      <c r="B298" s="908" t="s">
        <v>1632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3"/>
      <c r="P298" s="900"/>
      <c r="Q298" s="912"/>
      <c r="R298" s="913"/>
      <c r="S298" s="913"/>
      <c r="T298" s="913"/>
      <c r="U298" s="912"/>
      <c r="V298" s="911" t="s">
        <v>1621</v>
      </c>
      <c r="W298" s="913"/>
      <c r="X298" s="912"/>
      <c r="Y298" s="912"/>
      <c r="Z298" s="913"/>
      <c r="AA298" s="912"/>
      <c r="AB298" s="912"/>
      <c r="AC298" s="912"/>
      <c r="AD298" s="912"/>
      <c r="AE298" s="912"/>
      <c r="AF298" s="912"/>
      <c r="AG298" s="912"/>
      <c r="AH298" s="912"/>
    </row>
    <row r="299" spans="1:34">
      <c r="A299" s="1115"/>
      <c r="B299" s="908" t="s">
        <v>1633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3"/>
      <c r="P299" s="900"/>
      <c r="Q299" s="912"/>
      <c r="R299" s="913"/>
      <c r="S299" s="913"/>
      <c r="T299" s="913"/>
      <c r="U299" s="912"/>
      <c r="V299" s="913"/>
      <c r="W299" s="911" t="s">
        <v>1621</v>
      </c>
      <c r="X299" s="912"/>
      <c r="Y299" s="912"/>
      <c r="Z299" s="913"/>
      <c r="AA299" s="912"/>
      <c r="AB299" s="912"/>
      <c r="AC299" s="913"/>
      <c r="AD299" s="913"/>
      <c r="AE299" s="913"/>
      <c r="AF299" s="912"/>
      <c r="AG299" s="912"/>
      <c r="AH299" s="912"/>
    </row>
    <row r="300" spans="1:34">
      <c r="A300" s="1115"/>
      <c r="B300" s="908" t="s">
        <v>1644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3"/>
      <c r="P300" s="900"/>
      <c r="Q300" s="912"/>
      <c r="R300" s="913"/>
      <c r="S300" s="913"/>
      <c r="T300" s="913"/>
      <c r="U300" s="912"/>
      <c r="V300" s="912"/>
      <c r="W300" s="912"/>
      <c r="X300" s="911" t="s">
        <v>1621</v>
      </c>
      <c r="Y300" s="913"/>
      <c r="Z300" s="913"/>
      <c r="AA300" s="912"/>
      <c r="AB300" s="912"/>
      <c r="AC300" s="913"/>
      <c r="AD300" s="913"/>
      <c r="AE300" s="913"/>
      <c r="AF300" s="912"/>
      <c r="AG300" s="912"/>
      <c r="AH300" s="912"/>
    </row>
    <row r="301" spans="1:34">
      <c r="A301" s="1115"/>
      <c r="B301" s="908" t="s">
        <v>1645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3"/>
      <c r="P301" s="900"/>
      <c r="Q301" s="912"/>
      <c r="R301" s="913"/>
      <c r="S301" s="913"/>
      <c r="T301" s="913"/>
      <c r="U301" s="912"/>
      <c r="V301" s="900"/>
      <c r="W301" s="912"/>
      <c r="X301" s="912"/>
      <c r="Y301" s="911" t="s">
        <v>1621</v>
      </c>
      <c r="Z301" s="912"/>
      <c r="AA301" s="912"/>
      <c r="AB301" s="912"/>
      <c r="AC301" s="913"/>
      <c r="AD301" s="913"/>
      <c r="AE301" s="913"/>
      <c r="AF301" s="912"/>
      <c r="AG301" s="912"/>
      <c r="AH301" s="912"/>
    </row>
    <row r="302" spans="1:34">
      <c r="A302" s="1115"/>
      <c r="B302" s="908" t="s">
        <v>1646</v>
      </c>
      <c r="C302" s="1128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2"/>
      <c r="P302" s="912"/>
      <c r="Q302" s="912"/>
      <c r="R302" s="912"/>
      <c r="S302" s="912"/>
      <c r="T302" s="913"/>
      <c r="U302" s="913"/>
      <c r="V302" s="913"/>
      <c r="W302" s="912"/>
      <c r="X302" s="912"/>
      <c r="Y302" s="912"/>
      <c r="Z302" s="912"/>
      <c r="AA302" s="912"/>
      <c r="AB302" s="912"/>
      <c r="AC302" s="911" t="s">
        <v>1621</v>
      </c>
      <c r="AD302" s="912"/>
      <c r="AE302" s="913"/>
      <c r="AF302" s="912"/>
      <c r="AG302" s="912"/>
      <c r="AH302" s="912"/>
    </row>
    <row r="303" spans="1:34">
      <c r="A303" s="1115"/>
      <c r="B303" s="908" t="s">
        <v>1647</v>
      </c>
      <c r="C303" s="1128"/>
      <c r="D303" s="912"/>
      <c r="E303" s="912"/>
      <c r="F303" s="912"/>
      <c r="G303" s="912"/>
      <c r="H303" s="912"/>
      <c r="I303" s="912"/>
      <c r="J303" s="912"/>
      <c r="K303" s="912"/>
      <c r="L303" s="912"/>
      <c r="M303" s="912"/>
      <c r="N303" s="912"/>
      <c r="O303" s="912"/>
      <c r="P303" s="912"/>
      <c r="Q303" s="912"/>
      <c r="R303" s="912"/>
      <c r="S303" s="912"/>
      <c r="T303" s="913"/>
      <c r="U303" s="913"/>
      <c r="V303" s="913"/>
      <c r="W303" s="912"/>
      <c r="X303" s="912"/>
      <c r="Y303" s="912"/>
      <c r="Z303" s="912"/>
      <c r="AA303" s="912"/>
      <c r="AB303" s="912"/>
      <c r="AC303" s="911"/>
      <c r="AD303" s="911" t="s">
        <v>1621</v>
      </c>
      <c r="AE303" s="913"/>
      <c r="AF303" s="912"/>
      <c r="AG303" s="912"/>
      <c r="AH303" s="912"/>
    </row>
    <row r="304" spans="1:34">
      <c r="A304" s="1116"/>
      <c r="B304" s="908" t="s">
        <v>1668</v>
      </c>
      <c r="C304" s="1129"/>
      <c r="D304" s="912"/>
      <c r="E304" s="912"/>
      <c r="F304" s="912"/>
      <c r="G304" s="912"/>
      <c r="H304" s="912"/>
      <c r="I304" s="912"/>
      <c r="J304" s="912"/>
      <c r="K304" s="912"/>
      <c r="L304" s="912"/>
      <c r="M304" s="912"/>
      <c r="N304" s="912"/>
      <c r="O304" s="912"/>
      <c r="P304" s="912"/>
      <c r="Q304" s="912"/>
      <c r="R304" s="912"/>
      <c r="S304" s="912"/>
      <c r="T304" s="913"/>
      <c r="U304" s="913"/>
      <c r="V304" s="913"/>
      <c r="W304" s="912"/>
      <c r="X304" s="912"/>
      <c r="Y304" s="912"/>
      <c r="Z304" s="912"/>
      <c r="AA304" s="912"/>
      <c r="AB304" s="912"/>
      <c r="AC304" s="912"/>
      <c r="AD304" s="912"/>
      <c r="AE304" s="911" t="s">
        <v>1621</v>
      </c>
      <c r="AF304" s="912"/>
      <c r="AG304" s="912"/>
      <c r="AH304" s="912"/>
    </row>
    <row r="305" spans="1:34">
      <c r="B305" s="247" t="s">
        <v>1663</v>
      </c>
      <c r="C305" s="896"/>
    </row>
    <row r="306" spans="1:34">
      <c r="B306" s="247"/>
      <c r="C306" s="896"/>
    </row>
    <row r="307" spans="1:34">
      <c r="B307" s="247"/>
      <c r="C307" s="896"/>
    </row>
    <row r="308" spans="1:34">
      <c r="B308" s="247"/>
      <c r="C308" s="896"/>
    </row>
    <row r="309" spans="1:34">
      <c r="B309" s="247"/>
      <c r="C309" s="896"/>
    </row>
    <row r="310" spans="1:34" ht="15.75">
      <c r="A310" s="1117" t="s">
        <v>3</v>
      </c>
      <c r="B310" s="1117"/>
      <c r="C310" s="1117"/>
      <c r="D310" s="1117"/>
      <c r="E310" s="1117"/>
      <c r="F310" s="1117"/>
      <c r="G310" s="1117"/>
      <c r="H310" s="1117"/>
      <c r="I310" s="1117"/>
      <c r="J310" s="1117"/>
      <c r="K310" s="1117"/>
      <c r="L310" s="1117"/>
      <c r="M310" s="1117"/>
      <c r="N310" s="1117"/>
      <c r="O310" s="1117"/>
      <c r="P310" s="1117"/>
      <c r="Q310" s="1117"/>
      <c r="R310" s="1117"/>
      <c r="S310" s="1117"/>
      <c r="T310" s="1117"/>
      <c r="U310" s="1117"/>
      <c r="V310" s="1117"/>
      <c r="W310" s="1117"/>
      <c r="X310" s="1117"/>
      <c r="Y310" s="1117"/>
      <c r="Z310" s="1117"/>
      <c r="AA310" s="1117"/>
      <c r="AB310" s="1117"/>
      <c r="AC310" s="1117"/>
      <c r="AD310" s="1117"/>
      <c r="AE310" s="1117"/>
      <c r="AF310" s="1117"/>
      <c r="AG310" s="1117"/>
      <c r="AH310" s="1117"/>
    </row>
    <row r="311" spans="1:34" ht="15.75">
      <c r="A311" s="1117" t="s">
        <v>1586</v>
      </c>
      <c r="B311" s="1117"/>
      <c r="C311" s="1117"/>
      <c r="D311" s="1117"/>
      <c r="E311" s="1117"/>
      <c r="F311" s="1117"/>
      <c r="G311" s="1117"/>
      <c r="H311" s="1117"/>
      <c r="I311" s="1117"/>
      <c r="J311" s="1117"/>
      <c r="K311" s="1117"/>
      <c r="L311" s="1117"/>
      <c r="M311" s="1117"/>
      <c r="N311" s="1117"/>
      <c r="O311" s="1117"/>
      <c r="P311" s="1117"/>
      <c r="Q311" s="1117"/>
      <c r="R311" s="1117"/>
      <c r="S311" s="1117"/>
      <c r="T311" s="1117"/>
      <c r="U311" s="1117"/>
      <c r="V311" s="1117"/>
      <c r="W311" s="1117"/>
      <c r="X311" s="1117"/>
      <c r="Y311" s="1117"/>
      <c r="Z311" s="1117"/>
      <c r="AA311" s="1117"/>
      <c r="AB311" s="1117"/>
      <c r="AC311" s="1117"/>
      <c r="AD311" s="1117"/>
      <c r="AE311" s="1117"/>
      <c r="AF311" s="1117"/>
      <c r="AG311" s="1117"/>
      <c r="AH311" s="1117"/>
    </row>
    <row r="312" spans="1:34" ht="18">
      <c r="A312" s="1118" t="s">
        <v>1666</v>
      </c>
      <c r="B312" s="1118"/>
      <c r="C312" s="1118"/>
      <c r="D312" s="1118"/>
      <c r="E312" s="1118"/>
      <c r="F312" s="1118"/>
      <c r="G312" s="1118"/>
      <c r="H312" s="1118"/>
      <c r="I312" s="1118"/>
      <c r="J312" s="1118"/>
      <c r="K312" s="1118"/>
      <c r="L312" s="1118"/>
      <c r="M312" s="1118"/>
      <c r="N312" s="1118"/>
      <c r="O312" s="1118"/>
      <c r="P312" s="1118"/>
      <c r="Q312" s="1118"/>
      <c r="R312" s="1118"/>
      <c r="S312" s="1118"/>
      <c r="T312" s="1118"/>
      <c r="U312" s="1118"/>
      <c r="V312" s="1118"/>
      <c r="W312" s="1118"/>
      <c r="X312" s="1118"/>
      <c r="Y312" s="1118"/>
      <c r="Z312" s="1118"/>
      <c r="AA312" s="1118"/>
      <c r="AB312" s="1118"/>
      <c r="AC312" s="1118"/>
      <c r="AD312" s="1118"/>
      <c r="AE312" s="1118"/>
      <c r="AF312" s="1118"/>
      <c r="AG312" s="1118"/>
      <c r="AH312" s="1118"/>
    </row>
    <row r="313" spans="1:34" ht="18">
      <c r="A313" s="1118" t="s">
        <v>1587</v>
      </c>
      <c r="B313" s="1118"/>
      <c r="C313" s="1118"/>
      <c r="D313" s="1118"/>
      <c r="E313" s="1118"/>
      <c r="F313" s="1118"/>
      <c r="G313" s="1118"/>
      <c r="H313" s="1118"/>
      <c r="I313" s="1118"/>
      <c r="J313" s="1118"/>
      <c r="K313" s="1118"/>
      <c r="L313" s="1118"/>
      <c r="M313" s="1118"/>
      <c r="N313" s="1118"/>
      <c r="O313" s="1118"/>
      <c r="P313" s="1118"/>
      <c r="Q313" s="1118"/>
      <c r="R313" s="1118"/>
      <c r="S313" s="1118"/>
      <c r="T313" s="1118"/>
      <c r="U313" s="1118"/>
      <c r="V313" s="1118"/>
      <c r="W313" s="1118"/>
      <c r="X313" s="1118"/>
      <c r="Y313" s="1118"/>
      <c r="Z313" s="1118"/>
      <c r="AA313" s="1118"/>
      <c r="AB313" s="1118"/>
      <c r="AC313" s="1118"/>
      <c r="AD313" s="1118"/>
      <c r="AE313" s="1118"/>
      <c r="AF313" s="1118"/>
      <c r="AG313" s="1118"/>
      <c r="AH313" s="1118"/>
    </row>
    <row r="314" spans="1:34" ht="18">
      <c r="A314" s="1118" t="s">
        <v>1667</v>
      </c>
      <c r="B314" s="1118"/>
      <c r="C314" s="1118"/>
      <c r="D314" s="1118"/>
      <c r="E314" s="1118"/>
      <c r="F314" s="1118"/>
      <c r="G314" s="1118"/>
      <c r="H314" s="1118"/>
      <c r="I314" s="1118"/>
      <c r="J314" s="1118"/>
      <c r="K314" s="1118"/>
      <c r="L314" s="1118"/>
      <c r="M314" s="1118"/>
      <c r="N314" s="1118"/>
      <c r="O314" s="1118"/>
      <c r="P314" s="1118"/>
      <c r="Q314" s="1118"/>
      <c r="R314" s="1118"/>
      <c r="S314" s="1118"/>
      <c r="T314" s="1118"/>
      <c r="U314" s="1118"/>
      <c r="V314" s="1118"/>
      <c r="W314" s="1118"/>
      <c r="X314" s="1118"/>
      <c r="Y314" s="1118"/>
      <c r="Z314" s="1118"/>
      <c r="AA314" s="1118"/>
      <c r="AB314" s="1118"/>
      <c r="AC314" s="1118"/>
      <c r="AD314" s="1118"/>
      <c r="AE314" s="1118"/>
      <c r="AF314" s="1118"/>
      <c r="AG314" s="1118"/>
      <c r="AH314" s="1118"/>
    </row>
    <row r="315" spans="1:34" s="966" customFormat="1" ht="15.75">
      <c r="A315" s="973" t="s">
        <v>1608</v>
      </c>
      <c r="B315" s="974"/>
      <c r="C315" s="974"/>
      <c r="D315" s="974"/>
      <c r="E315" s="974"/>
      <c r="F315" s="974"/>
      <c r="G315" s="974"/>
      <c r="H315" s="974"/>
      <c r="I315" s="974"/>
      <c r="J315" s="974"/>
      <c r="K315" s="974"/>
      <c r="L315" s="974"/>
      <c r="M315" s="974"/>
      <c r="N315" s="974"/>
      <c r="O315" s="974"/>
      <c r="P315" s="974"/>
      <c r="Q315" s="974"/>
      <c r="R315" s="974"/>
      <c r="S315" s="974"/>
      <c r="T315" s="974"/>
      <c r="U315" s="974"/>
      <c r="V315" s="974"/>
      <c r="W315" s="974"/>
      <c r="X315" s="974"/>
      <c r="Y315" s="974"/>
      <c r="Z315" s="974"/>
      <c r="AA315" s="974"/>
      <c r="AB315" s="974"/>
      <c r="AC315" s="974"/>
      <c r="AD315" s="974"/>
      <c r="AE315" s="974"/>
      <c r="AF315" s="974"/>
      <c r="AG315" s="974"/>
      <c r="AH315" s="974"/>
    </row>
    <row r="316" spans="1:34" s="966" customFormat="1" ht="15.75">
      <c r="A316" s="967" t="s">
        <v>1683</v>
      </c>
      <c r="K316" s="974"/>
      <c r="L316" s="974"/>
      <c r="M316" s="974"/>
      <c r="N316" s="974"/>
      <c r="O316" s="974"/>
      <c r="P316" s="974"/>
      <c r="Q316" s="974"/>
      <c r="R316" s="974"/>
      <c r="S316" s="974"/>
      <c r="T316" s="974"/>
      <c r="U316" s="974"/>
      <c r="V316" s="974"/>
      <c r="W316" s="974"/>
      <c r="X316" s="974"/>
      <c r="Y316" s="974"/>
      <c r="Z316" s="974"/>
      <c r="AA316" s="974"/>
      <c r="AB316" s="974"/>
      <c r="AC316" s="974"/>
      <c r="AD316" s="974"/>
      <c r="AE316" s="974"/>
      <c r="AF316" s="974"/>
      <c r="AG316" s="974"/>
      <c r="AH316" s="974"/>
    </row>
    <row r="317" spans="1:34">
      <c r="A317" s="1130" t="s">
        <v>129</v>
      </c>
      <c r="B317" s="1133" t="s">
        <v>1610</v>
      </c>
      <c r="C317" s="955" t="s">
        <v>1618</v>
      </c>
      <c r="D317" s="1149" t="s">
        <v>1619</v>
      </c>
      <c r="E317" s="1150"/>
      <c r="F317" s="1150"/>
      <c r="G317" s="1150"/>
      <c r="H317" s="1150"/>
      <c r="I317" s="1150"/>
      <c r="J317" s="1150"/>
      <c r="K317" s="1150"/>
      <c r="L317" s="1150"/>
      <c r="M317" s="1150"/>
      <c r="N317" s="1150"/>
      <c r="O317" s="1150"/>
      <c r="P317" s="1150"/>
      <c r="Q317" s="1150"/>
      <c r="R317" s="1150"/>
      <c r="S317" s="1150"/>
      <c r="T317" s="1150"/>
      <c r="U317" s="1150"/>
      <c r="V317" s="1150"/>
      <c r="W317" s="1150"/>
      <c r="X317" s="1150"/>
      <c r="Y317" s="1150"/>
      <c r="Z317" s="1150"/>
      <c r="AA317" s="1150"/>
      <c r="AB317" s="1150"/>
      <c r="AC317" s="1150"/>
      <c r="AD317" s="1150"/>
      <c r="AE317" s="1150"/>
      <c r="AF317" s="1150"/>
      <c r="AG317" s="1150"/>
      <c r="AH317" s="1151"/>
    </row>
    <row r="318" spans="1:34">
      <c r="A318" s="1131"/>
      <c r="B318" s="1134"/>
      <c r="C318" s="1141">
        <v>42675</v>
      </c>
      <c r="D318" s="894" t="s">
        <v>1613</v>
      </c>
      <c r="E318" s="894" t="s">
        <v>1614</v>
      </c>
      <c r="F318" s="894" t="s">
        <v>1615</v>
      </c>
      <c r="G318" s="954" t="s">
        <v>1616</v>
      </c>
      <c r="H318" s="954" t="s">
        <v>1617</v>
      </c>
      <c r="I318" s="894" t="s">
        <v>1611</v>
      </c>
      <c r="J318" s="894" t="s">
        <v>1612</v>
      </c>
      <c r="K318" s="894" t="s">
        <v>1613</v>
      </c>
      <c r="L318" s="894" t="s">
        <v>1614</v>
      </c>
      <c r="M318" s="894" t="s">
        <v>1615</v>
      </c>
      <c r="N318" s="954" t="s">
        <v>1616</v>
      </c>
      <c r="O318" s="954" t="s">
        <v>1617</v>
      </c>
      <c r="P318" s="894" t="s">
        <v>1611</v>
      </c>
      <c r="Q318" s="894" t="s">
        <v>1612</v>
      </c>
      <c r="R318" s="894" t="s">
        <v>1613</v>
      </c>
      <c r="S318" s="894" t="s">
        <v>1614</v>
      </c>
      <c r="T318" s="894" t="s">
        <v>1615</v>
      </c>
      <c r="U318" s="954" t="s">
        <v>1616</v>
      </c>
      <c r="V318" s="954" t="s">
        <v>1617</v>
      </c>
      <c r="W318" s="894" t="s">
        <v>1611</v>
      </c>
      <c r="X318" s="894" t="s">
        <v>1612</v>
      </c>
      <c r="Y318" s="894" t="s">
        <v>1613</v>
      </c>
      <c r="Z318" s="894" t="s">
        <v>1614</v>
      </c>
      <c r="AA318" s="894" t="s">
        <v>1615</v>
      </c>
      <c r="AB318" s="954" t="s">
        <v>1616</v>
      </c>
      <c r="AC318" s="954" t="s">
        <v>1617</v>
      </c>
      <c r="AD318" s="894" t="s">
        <v>1611</v>
      </c>
      <c r="AE318" s="894" t="s">
        <v>1612</v>
      </c>
      <c r="AF318" s="894" t="s">
        <v>1613</v>
      </c>
      <c r="AG318" s="894" t="s">
        <v>1614</v>
      </c>
      <c r="AH318" s="894"/>
    </row>
    <row r="319" spans="1:34">
      <c r="A319" s="1132"/>
      <c r="B319" s="1135"/>
      <c r="C319" s="1142"/>
      <c r="D319" s="895">
        <v>1</v>
      </c>
      <c r="E319" s="894">
        <v>2</v>
      </c>
      <c r="F319" s="894">
        <v>3</v>
      </c>
      <c r="G319" s="954">
        <v>4</v>
      </c>
      <c r="H319" s="954">
        <v>5</v>
      </c>
      <c r="I319" s="894">
        <v>6</v>
      </c>
      <c r="J319" s="894">
        <v>7</v>
      </c>
      <c r="K319" s="894">
        <v>8</v>
      </c>
      <c r="L319" s="894">
        <v>9</v>
      </c>
      <c r="M319" s="894">
        <v>10</v>
      </c>
      <c r="N319" s="954">
        <v>11</v>
      </c>
      <c r="O319" s="954">
        <v>12</v>
      </c>
      <c r="P319" s="894">
        <v>13</v>
      </c>
      <c r="Q319" s="894">
        <v>14</v>
      </c>
      <c r="R319" s="894">
        <v>15</v>
      </c>
      <c r="S319" s="894">
        <v>16</v>
      </c>
      <c r="T319" s="894">
        <v>17</v>
      </c>
      <c r="U319" s="954">
        <v>18</v>
      </c>
      <c r="V319" s="954">
        <v>19</v>
      </c>
      <c r="W319" s="894">
        <v>20</v>
      </c>
      <c r="X319" s="894">
        <v>21</v>
      </c>
      <c r="Y319" s="894">
        <v>22</v>
      </c>
      <c r="Z319" s="894">
        <v>23</v>
      </c>
      <c r="AA319" s="894">
        <v>24</v>
      </c>
      <c r="AB319" s="954">
        <v>25</v>
      </c>
      <c r="AC319" s="954">
        <v>26</v>
      </c>
      <c r="AD319" s="894">
        <v>27</v>
      </c>
      <c r="AE319" s="894">
        <v>28</v>
      </c>
      <c r="AF319" s="894">
        <v>29</v>
      </c>
      <c r="AG319" s="894">
        <v>30</v>
      </c>
      <c r="AH319" s="894"/>
    </row>
    <row r="320" spans="1:34">
      <c r="A320" s="1136">
        <v>21</v>
      </c>
      <c r="B320" s="908" t="s">
        <v>1609</v>
      </c>
      <c r="C320" s="1127">
        <v>42675</v>
      </c>
      <c r="D320" s="911" t="s">
        <v>1621</v>
      </c>
      <c r="E320" s="900"/>
      <c r="F320" s="913"/>
      <c r="G320" s="900"/>
      <c r="H320" s="913"/>
      <c r="I320" s="900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900"/>
      <c r="AE320" s="900"/>
      <c r="AF320" s="900"/>
      <c r="AG320" s="900"/>
      <c r="AH320" s="900"/>
    </row>
    <row r="321" spans="1:34">
      <c r="A321" s="1136"/>
      <c r="B321" s="908" t="s">
        <v>1622</v>
      </c>
      <c r="C321" s="1137"/>
      <c r="D321" s="913"/>
      <c r="E321" s="911" t="s">
        <v>1621</v>
      </c>
      <c r="F321" s="913"/>
      <c r="G321" s="913"/>
      <c r="H321" s="913"/>
      <c r="I321" s="913"/>
      <c r="J321" s="913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36"/>
      <c r="B322" s="908" t="s">
        <v>1623</v>
      </c>
      <c r="C322" s="1137"/>
      <c r="D322" s="913"/>
      <c r="E322" s="900"/>
      <c r="F322" s="913"/>
      <c r="G322" s="913"/>
      <c r="H322" s="913"/>
      <c r="I322" s="911" t="s">
        <v>1621</v>
      </c>
      <c r="J322" s="913"/>
      <c r="K322" s="900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900"/>
      <c r="AE322" s="900"/>
      <c r="AF322" s="900"/>
      <c r="AG322" s="900"/>
      <c r="AH322" s="900"/>
    </row>
    <row r="323" spans="1:34">
      <c r="A323" s="1136"/>
      <c r="B323" s="908" t="s">
        <v>1624</v>
      </c>
      <c r="C323" s="1137"/>
      <c r="D323" s="913"/>
      <c r="E323" s="900"/>
      <c r="F323" s="913"/>
      <c r="G323" s="913"/>
      <c r="H323" s="913"/>
      <c r="I323" s="912"/>
      <c r="J323" s="911" t="s">
        <v>1621</v>
      </c>
      <c r="K323" s="913"/>
      <c r="L323" s="900"/>
      <c r="M323" s="900"/>
      <c r="N323" s="900"/>
      <c r="O323" s="900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900"/>
      <c r="AE323" s="900"/>
      <c r="AF323" s="900"/>
      <c r="AG323" s="900"/>
      <c r="AH323" s="900"/>
    </row>
    <row r="324" spans="1:34">
      <c r="A324" s="1136"/>
      <c r="B324" s="908" t="s">
        <v>1625</v>
      </c>
      <c r="C324" s="1137"/>
      <c r="D324" s="913"/>
      <c r="E324" s="900"/>
      <c r="F324" s="913"/>
      <c r="G324" s="900"/>
      <c r="H324" s="912"/>
      <c r="I324" s="912"/>
      <c r="J324" s="912"/>
      <c r="K324" s="911" t="s">
        <v>1621</v>
      </c>
      <c r="L324" s="913"/>
      <c r="M324" s="900"/>
      <c r="N324" s="900"/>
      <c r="O324" s="900"/>
      <c r="P324" s="900"/>
      <c r="Q324" s="900"/>
      <c r="R324" s="900"/>
      <c r="S324" s="900"/>
      <c r="T324" s="900"/>
      <c r="U324" s="900"/>
      <c r="V324" s="900"/>
      <c r="W324" s="900"/>
      <c r="X324" s="900"/>
      <c r="Y324" s="900"/>
      <c r="Z324" s="900"/>
      <c r="AA324" s="900"/>
      <c r="AB324" s="900"/>
      <c r="AC324" s="900"/>
      <c r="AD324" s="900"/>
      <c r="AE324" s="900"/>
      <c r="AF324" s="900"/>
      <c r="AG324" s="900"/>
      <c r="AH324" s="900"/>
    </row>
    <row r="325" spans="1:34">
      <c r="A325" s="1136"/>
      <c r="B325" s="908" t="s">
        <v>1626</v>
      </c>
      <c r="C325" s="1137"/>
      <c r="D325" s="913"/>
      <c r="E325" s="900"/>
      <c r="F325" s="900"/>
      <c r="G325" s="913"/>
      <c r="H325" s="900"/>
      <c r="I325" s="912"/>
      <c r="J325" s="912"/>
      <c r="K325" s="913"/>
      <c r="L325" s="911" t="s">
        <v>1621</v>
      </c>
      <c r="M325" s="913"/>
      <c r="N325" s="900"/>
      <c r="O325" s="913"/>
      <c r="P325" s="900"/>
      <c r="Q325" s="900"/>
      <c r="R325" s="900"/>
      <c r="S325" s="900"/>
      <c r="T325" s="900"/>
      <c r="U325" s="900"/>
      <c r="V325" s="900"/>
      <c r="W325" s="900"/>
      <c r="X325" s="900"/>
      <c r="Y325" s="900"/>
      <c r="Z325" s="900"/>
      <c r="AA325" s="900"/>
      <c r="AB325" s="900"/>
      <c r="AC325" s="900"/>
      <c r="AD325" s="900"/>
      <c r="AE325" s="900"/>
      <c r="AF325" s="900"/>
      <c r="AG325" s="900"/>
      <c r="AH325" s="900"/>
    </row>
    <row r="326" spans="1:34">
      <c r="A326" s="1136"/>
      <c r="B326" s="908" t="s">
        <v>1627</v>
      </c>
      <c r="C326" s="1137"/>
      <c r="D326" s="912"/>
      <c r="E326" s="912"/>
      <c r="F326" s="912"/>
      <c r="G326" s="912"/>
      <c r="H326" s="912"/>
      <c r="I326" s="912"/>
      <c r="J326" s="912"/>
      <c r="K326" s="913"/>
      <c r="L326" s="913"/>
      <c r="M326" s="913"/>
      <c r="N326" s="913"/>
      <c r="O326" s="913"/>
      <c r="P326" s="911" t="s">
        <v>1621</v>
      </c>
      <c r="Q326" s="913"/>
      <c r="R326" s="900"/>
      <c r="S326" s="900"/>
      <c r="T326" s="912"/>
      <c r="U326" s="912"/>
      <c r="V326" s="912"/>
      <c r="W326" s="912"/>
      <c r="X326" s="912"/>
      <c r="Y326" s="912"/>
      <c r="Z326" s="912"/>
      <c r="AA326" s="912"/>
      <c r="AB326" s="912"/>
      <c r="AC326" s="912"/>
      <c r="AD326" s="912"/>
      <c r="AE326" s="912"/>
      <c r="AF326" s="912"/>
      <c r="AG326" s="912"/>
      <c r="AH326" s="912"/>
    </row>
    <row r="327" spans="1:34">
      <c r="A327" s="1136"/>
      <c r="B327" s="908" t="s">
        <v>1628</v>
      </c>
      <c r="C327" s="1137"/>
      <c r="D327" s="900"/>
      <c r="E327" s="900"/>
      <c r="F327" s="900"/>
      <c r="G327" s="900"/>
      <c r="H327" s="900"/>
      <c r="I327" s="900"/>
      <c r="J327" s="913"/>
      <c r="K327" s="913"/>
      <c r="L327" s="913"/>
      <c r="M327" s="913"/>
      <c r="N327" s="913"/>
      <c r="O327" s="913"/>
      <c r="P327" s="912"/>
      <c r="Q327" s="911" t="s">
        <v>1621</v>
      </c>
      <c r="R327" s="913"/>
      <c r="S327" s="900"/>
      <c r="T327" s="900"/>
      <c r="U327" s="900"/>
      <c r="V327" s="900"/>
      <c r="W327" s="900"/>
      <c r="X327" s="900"/>
      <c r="Y327" s="900"/>
      <c r="Z327" s="900"/>
      <c r="AA327" s="900"/>
      <c r="AB327" s="900"/>
      <c r="AC327" s="900"/>
      <c r="AD327" s="900"/>
      <c r="AE327" s="900"/>
      <c r="AF327" s="900"/>
      <c r="AG327" s="900"/>
      <c r="AH327" s="900"/>
    </row>
    <row r="328" spans="1:34">
      <c r="A328" s="1136"/>
      <c r="B328" s="908" t="s">
        <v>1629</v>
      </c>
      <c r="C328" s="1137"/>
      <c r="D328" s="912"/>
      <c r="E328" s="912"/>
      <c r="F328" s="912"/>
      <c r="G328" s="912"/>
      <c r="H328" s="912"/>
      <c r="I328" s="912"/>
      <c r="J328" s="912"/>
      <c r="K328" s="913"/>
      <c r="L328" s="913"/>
      <c r="M328" s="912"/>
      <c r="N328" s="913"/>
      <c r="O328" s="913"/>
      <c r="P328" s="912"/>
      <c r="Q328" s="912"/>
      <c r="R328" s="911" t="s">
        <v>1621</v>
      </c>
      <c r="S328" s="913"/>
      <c r="T328" s="912"/>
      <c r="U328" s="912"/>
      <c r="V328" s="912"/>
      <c r="W328" s="912"/>
      <c r="X328" s="912"/>
      <c r="Y328" s="912"/>
      <c r="Z328" s="912"/>
      <c r="AA328" s="912"/>
      <c r="AB328" s="912"/>
      <c r="AC328" s="912"/>
      <c r="AD328" s="912"/>
      <c r="AE328" s="912"/>
      <c r="AF328" s="912"/>
      <c r="AG328" s="912"/>
      <c r="AH328" s="912"/>
    </row>
    <row r="329" spans="1:34">
      <c r="A329" s="1136"/>
      <c r="B329" s="908" t="s">
        <v>1630</v>
      </c>
      <c r="C329" s="1137"/>
      <c r="D329" s="912"/>
      <c r="E329" s="912"/>
      <c r="F329" s="912"/>
      <c r="G329" s="912"/>
      <c r="H329" s="912"/>
      <c r="I329" s="912"/>
      <c r="J329" s="912"/>
      <c r="K329" s="913"/>
      <c r="L329" s="900"/>
      <c r="M329" s="913"/>
      <c r="N329" s="900"/>
      <c r="O329" s="912"/>
      <c r="P329" s="912"/>
      <c r="Q329" s="912"/>
      <c r="R329" s="913"/>
      <c r="S329" s="911" t="s">
        <v>1621</v>
      </c>
      <c r="T329" s="900"/>
      <c r="U329" s="913"/>
      <c r="V329" s="900"/>
      <c r="W329" s="912"/>
      <c r="X329" s="912"/>
      <c r="Y329" s="912"/>
      <c r="Z329" s="912"/>
      <c r="AA329" s="912"/>
      <c r="AB329" s="912"/>
      <c r="AC329" s="912"/>
      <c r="AD329" s="912"/>
      <c r="AE329" s="912"/>
      <c r="AF329" s="912"/>
      <c r="AG329" s="912"/>
      <c r="AH329" s="912"/>
    </row>
    <row r="330" spans="1:34">
      <c r="A330" s="1114"/>
      <c r="B330" s="1140"/>
      <c r="C330" s="1127">
        <v>42705</v>
      </c>
      <c r="D330" s="894" t="s">
        <v>1615</v>
      </c>
      <c r="E330" s="954" t="s">
        <v>1616</v>
      </c>
      <c r="F330" s="954" t="s">
        <v>1617</v>
      </c>
      <c r="G330" s="894" t="s">
        <v>1611</v>
      </c>
      <c r="H330" s="894" t="s">
        <v>1612</v>
      </c>
      <c r="I330" s="894" t="s">
        <v>1613</v>
      </c>
      <c r="J330" s="894" t="s">
        <v>1614</v>
      </c>
      <c r="K330" s="894" t="s">
        <v>1615</v>
      </c>
      <c r="L330" s="954" t="s">
        <v>1616</v>
      </c>
      <c r="M330" s="954" t="s">
        <v>1617</v>
      </c>
      <c r="N330" s="894" t="s">
        <v>1611</v>
      </c>
      <c r="O330" s="894" t="s">
        <v>1612</v>
      </c>
      <c r="P330" s="894" t="s">
        <v>1613</v>
      </c>
      <c r="Q330" s="894" t="s">
        <v>1614</v>
      </c>
      <c r="R330" s="894" t="s">
        <v>1615</v>
      </c>
      <c r="S330" s="954" t="s">
        <v>1616</v>
      </c>
      <c r="T330" s="954" t="s">
        <v>1617</v>
      </c>
      <c r="U330" s="894" t="s">
        <v>1611</v>
      </c>
      <c r="V330" s="894" t="s">
        <v>1612</v>
      </c>
      <c r="W330" s="894" t="s">
        <v>1613</v>
      </c>
      <c r="X330" s="894" t="s">
        <v>1614</v>
      </c>
      <c r="Y330" s="894" t="s">
        <v>1615</v>
      </c>
      <c r="Z330" s="954" t="s">
        <v>1616</v>
      </c>
      <c r="AA330" s="954" t="s">
        <v>1617</v>
      </c>
      <c r="AB330" s="954" t="s">
        <v>1611</v>
      </c>
      <c r="AC330" s="894" t="s">
        <v>1612</v>
      </c>
      <c r="AD330" s="894" t="s">
        <v>1613</v>
      </c>
      <c r="AE330" s="894" t="s">
        <v>1614</v>
      </c>
      <c r="AF330" s="894" t="s">
        <v>1615</v>
      </c>
      <c r="AG330" s="954" t="s">
        <v>1616</v>
      </c>
      <c r="AH330" s="954" t="s">
        <v>1617</v>
      </c>
    </row>
    <row r="331" spans="1:34">
      <c r="A331" s="1116"/>
      <c r="B331" s="1138"/>
      <c r="C331" s="1138"/>
      <c r="D331" s="895">
        <v>1</v>
      </c>
      <c r="E331" s="954">
        <v>2</v>
      </c>
      <c r="F331" s="954">
        <v>3</v>
      </c>
      <c r="G331" s="894">
        <v>4</v>
      </c>
      <c r="H331" s="894">
        <v>5</v>
      </c>
      <c r="I331" s="894">
        <v>6</v>
      </c>
      <c r="J331" s="894">
        <v>7</v>
      </c>
      <c r="K331" s="894">
        <v>8</v>
      </c>
      <c r="L331" s="954">
        <v>9</v>
      </c>
      <c r="M331" s="954">
        <v>10</v>
      </c>
      <c r="N331" s="894">
        <v>11</v>
      </c>
      <c r="O331" s="894">
        <v>12</v>
      </c>
      <c r="P331" s="894">
        <v>13</v>
      </c>
      <c r="Q331" s="1004">
        <v>14</v>
      </c>
      <c r="R331" s="894">
        <v>15</v>
      </c>
      <c r="S331" s="954">
        <v>16</v>
      </c>
      <c r="T331" s="954">
        <v>17</v>
      </c>
      <c r="U331" s="894">
        <v>18</v>
      </c>
      <c r="V331" s="894">
        <v>19</v>
      </c>
      <c r="W331" s="894">
        <v>20</v>
      </c>
      <c r="X331" s="894">
        <v>21</v>
      </c>
      <c r="Y331" s="894">
        <v>22</v>
      </c>
      <c r="Z331" s="954">
        <v>23</v>
      </c>
      <c r="AA331" s="954">
        <v>24</v>
      </c>
      <c r="AB331" s="954">
        <v>25</v>
      </c>
      <c r="AC331" s="894">
        <v>26</v>
      </c>
      <c r="AD331" s="894">
        <v>27</v>
      </c>
      <c r="AE331" s="894">
        <v>28</v>
      </c>
      <c r="AF331" s="894">
        <v>29</v>
      </c>
      <c r="AG331" s="954">
        <v>30</v>
      </c>
      <c r="AH331" s="954">
        <v>31</v>
      </c>
    </row>
    <row r="332" spans="1:34">
      <c r="A332" s="1124">
        <v>22</v>
      </c>
      <c r="B332" s="908" t="s">
        <v>1609</v>
      </c>
      <c r="C332" s="1127">
        <v>42705</v>
      </c>
      <c r="D332" s="913"/>
      <c r="E332" s="913"/>
      <c r="F332" s="913"/>
      <c r="G332" s="911" t="s">
        <v>1621</v>
      </c>
      <c r="H332" s="913"/>
      <c r="I332" s="913"/>
      <c r="J332" s="900"/>
      <c r="K332" s="900"/>
      <c r="L332" s="912"/>
      <c r="M332" s="912"/>
      <c r="N332" s="912"/>
      <c r="O332" s="912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912"/>
      <c r="AF332" s="912"/>
      <c r="AG332" s="912"/>
      <c r="AH332" s="912"/>
    </row>
    <row r="333" spans="1:34">
      <c r="A333" s="1124"/>
      <c r="B333" s="908" t="s">
        <v>1622</v>
      </c>
      <c r="C333" s="1137"/>
      <c r="D333" s="913"/>
      <c r="E333" s="913"/>
      <c r="F333" s="913"/>
      <c r="G333" s="913"/>
      <c r="H333" s="911" t="s">
        <v>1621</v>
      </c>
      <c r="I333" s="913"/>
      <c r="J333" s="900"/>
      <c r="K333" s="900"/>
      <c r="L333" s="912"/>
      <c r="M333" s="912"/>
      <c r="N333" s="912"/>
      <c r="O333" s="912"/>
      <c r="P333" s="912"/>
      <c r="Q333" s="912"/>
      <c r="R333" s="912"/>
      <c r="S333" s="912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912"/>
    </row>
    <row r="334" spans="1:34">
      <c r="A334" s="1124"/>
      <c r="B334" s="908" t="s">
        <v>1623</v>
      </c>
      <c r="C334" s="1137"/>
      <c r="D334" s="913"/>
      <c r="E334" s="913"/>
      <c r="F334" s="913"/>
      <c r="G334" s="912"/>
      <c r="H334" s="912"/>
      <c r="I334" s="911" t="s">
        <v>1621</v>
      </c>
      <c r="J334" s="900"/>
      <c r="K334" s="900"/>
      <c r="L334" s="900"/>
      <c r="M334" s="912"/>
      <c r="N334" s="912"/>
      <c r="O334" s="912"/>
      <c r="P334" s="912"/>
      <c r="Q334" s="912"/>
      <c r="R334" s="912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912"/>
    </row>
    <row r="335" spans="1:34">
      <c r="A335" s="1124"/>
      <c r="B335" s="908" t="s">
        <v>1624</v>
      </c>
      <c r="C335" s="1137"/>
      <c r="D335" s="913"/>
      <c r="E335" s="913"/>
      <c r="F335" s="913"/>
      <c r="G335" s="913"/>
      <c r="H335" s="900"/>
      <c r="I335" s="913"/>
      <c r="J335" s="911" t="s">
        <v>1621</v>
      </c>
      <c r="K335" s="913"/>
      <c r="L335" s="900"/>
      <c r="M335" s="912"/>
      <c r="N335" s="912"/>
      <c r="O335" s="912"/>
      <c r="P335" s="912"/>
      <c r="Q335" s="912"/>
      <c r="R335" s="912"/>
      <c r="S335" s="912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912"/>
    </row>
    <row r="336" spans="1:34">
      <c r="A336" s="1124"/>
      <c r="B336" s="908" t="s">
        <v>1625</v>
      </c>
      <c r="C336" s="1137"/>
      <c r="D336" s="913"/>
      <c r="E336" s="900"/>
      <c r="F336" s="913"/>
      <c r="G336" s="913"/>
      <c r="H336" s="900"/>
      <c r="I336" s="912"/>
      <c r="J336" s="913"/>
      <c r="K336" s="911" t="s">
        <v>1621</v>
      </c>
      <c r="L336" s="900"/>
      <c r="M336" s="912"/>
      <c r="N336" s="912"/>
      <c r="O336" s="912"/>
      <c r="P336" s="912"/>
      <c r="Q336" s="912"/>
      <c r="R336" s="912"/>
      <c r="S336" s="912"/>
      <c r="T336" s="913"/>
      <c r="U336" s="912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912"/>
      <c r="AF336" s="912"/>
      <c r="AG336" s="912"/>
      <c r="AH336" s="912"/>
    </row>
    <row r="337" spans="1:34">
      <c r="A337" s="1124"/>
      <c r="B337" s="908" t="s">
        <v>1626</v>
      </c>
      <c r="C337" s="1137"/>
      <c r="D337" s="912"/>
      <c r="E337" s="912"/>
      <c r="F337" s="912"/>
      <c r="G337" s="912"/>
      <c r="H337" s="913"/>
      <c r="I337" s="900"/>
      <c r="J337" s="913"/>
      <c r="K337" s="913"/>
      <c r="L337" s="913"/>
      <c r="M337" s="913"/>
      <c r="N337" s="911" t="s">
        <v>1621</v>
      </c>
      <c r="O337" s="913"/>
      <c r="P337" s="913"/>
      <c r="Q337" s="900"/>
      <c r="R337" s="912"/>
      <c r="S337" s="912"/>
      <c r="T337" s="913"/>
      <c r="U337" s="912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912"/>
      <c r="AF337" s="912"/>
      <c r="AG337" s="912"/>
      <c r="AH337" s="912"/>
    </row>
    <row r="338" spans="1:34">
      <c r="A338" s="1124"/>
      <c r="B338" s="908" t="s">
        <v>1627</v>
      </c>
      <c r="C338" s="1137"/>
      <c r="D338" s="912"/>
      <c r="E338" s="912"/>
      <c r="F338" s="912"/>
      <c r="G338" s="912"/>
      <c r="H338" s="913"/>
      <c r="I338" s="900"/>
      <c r="J338" s="912"/>
      <c r="K338" s="913"/>
      <c r="L338" s="913"/>
      <c r="M338" s="913"/>
      <c r="N338" s="913"/>
      <c r="O338" s="911" t="s">
        <v>1621</v>
      </c>
      <c r="P338" s="913"/>
      <c r="Q338" s="900"/>
      <c r="R338" s="900"/>
      <c r="S338" s="912"/>
      <c r="T338" s="913"/>
      <c r="U338" s="912"/>
      <c r="V338" s="900"/>
      <c r="W338" s="912"/>
      <c r="X338" s="912"/>
      <c r="Y338" s="912"/>
      <c r="Z338" s="912"/>
      <c r="AA338" s="912"/>
      <c r="AB338" s="912"/>
      <c r="AC338" s="912"/>
      <c r="AD338" s="912"/>
      <c r="AE338" s="912"/>
      <c r="AF338" s="912"/>
      <c r="AG338" s="912"/>
      <c r="AH338" s="912"/>
    </row>
    <row r="339" spans="1:34">
      <c r="A339" s="1124"/>
      <c r="B339" s="908" t="s">
        <v>1628</v>
      </c>
      <c r="C339" s="1137"/>
      <c r="D339" s="912"/>
      <c r="E339" s="912"/>
      <c r="F339" s="912"/>
      <c r="G339" s="912"/>
      <c r="H339" s="912"/>
      <c r="I339" s="912"/>
      <c r="J339" s="912"/>
      <c r="K339" s="913"/>
      <c r="L339" s="913"/>
      <c r="M339" s="913"/>
      <c r="N339" s="912"/>
      <c r="O339" s="912"/>
      <c r="P339" s="911" t="s">
        <v>1621</v>
      </c>
      <c r="Q339" s="913"/>
      <c r="R339" s="900"/>
      <c r="S339" s="900"/>
      <c r="T339" s="913"/>
      <c r="U339" s="912"/>
      <c r="V339" s="900"/>
      <c r="W339" s="912"/>
      <c r="X339" s="912"/>
      <c r="Y339" s="912"/>
      <c r="Z339" s="912"/>
      <c r="AA339" s="912"/>
      <c r="AB339" s="912"/>
      <c r="AC339" s="912"/>
      <c r="AD339" s="912"/>
      <c r="AE339" s="912"/>
      <c r="AF339" s="912"/>
      <c r="AG339" s="912"/>
      <c r="AH339" s="912"/>
    </row>
    <row r="340" spans="1:34">
      <c r="A340" s="1124"/>
      <c r="B340" s="908" t="s">
        <v>1629</v>
      </c>
      <c r="C340" s="1137"/>
      <c r="D340" s="912"/>
      <c r="E340" s="912"/>
      <c r="F340" s="912"/>
      <c r="G340" s="912"/>
      <c r="H340" s="912"/>
      <c r="I340" s="912"/>
      <c r="J340" s="912"/>
      <c r="K340" s="913"/>
      <c r="L340" s="913"/>
      <c r="M340" s="913"/>
      <c r="N340" s="913"/>
      <c r="O340" s="900"/>
      <c r="P340" s="912"/>
      <c r="Q340" s="913"/>
      <c r="R340" s="900"/>
      <c r="S340" s="900"/>
      <c r="T340" s="913"/>
      <c r="U340" s="911" t="s">
        <v>1621</v>
      </c>
      <c r="V340" s="913"/>
      <c r="W340" s="913"/>
      <c r="X340" s="912"/>
      <c r="Y340" s="912"/>
      <c r="Z340" s="912"/>
      <c r="AA340" s="912"/>
      <c r="AB340" s="912"/>
      <c r="AC340" s="912"/>
      <c r="AD340" s="912"/>
      <c r="AE340" s="912"/>
      <c r="AF340" s="912"/>
      <c r="AG340" s="912"/>
      <c r="AH340" s="912"/>
    </row>
    <row r="341" spans="1:34">
      <c r="A341" s="1124"/>
      <c r="B341" s="908" t="s">
        <v>1630</v>
      </c>
      <c r="C341" s="1138"/>
      <c r="D341" s="912"/>
      <c r="E341" s="912"/>
      <c r="F341" s="912"/>
      <c r="G341" s="912"/>
      <c r="H341" s="912"/>
      <c r="I341" s="912"/>
      <c r="J341" s="912"/>
      <c r="K341" s="913"/>
      <c r="L341" s="900"/>
      <c r="M341" s="913"/>
      <c r="N341" s="913"/>
      <c r="O341" s="913"/>
      <c r="P341" s="913"/>
      <c r="Q341" s="913"/>
      <c r="R341" s="900"/>
      <c r="S341" s="900"/>
      <c r="T341" s="913"/>
      <c r="U341" s="913"/>
      <c r="V341" s="911" t="s">
        <v>1621</v>
      </c>
      <c r="W341" s="913"/>
      <c r="X341" s="912"/>
      <c r="Y341" s="912"/>
      <c r="Z341" s="912"/>
      <c r="AA341" s="912"/>
      <c r="AB341" s="912"/>
      <c r="AC341" s="912"/>
      <c r="AD341" s="912"/>
      <c r="AE341" s="912"/>
      <c r="AF341" s="912"/>
      <c r="AG341" s="912"/>
      <c r="AH341" s="912"/>
    </row>
    <row r="342" spans="1:34">
      <c r="A342" s="903"/>
      <c r="B342" s="904"/>
      <c r="C342" s="905"/>
      <c r="D342" s="661"/>
      <c r="E342" s="661"/>
      <c r="F342" s="906"/>
      <c r="G342" s="661"/>
      <c r="H342" s="661"/>
      <c r="I342" s="661"/>
      <c r="J342" s="661"/>
      <c r="K342" s="661"/>
      <c r="L342" s="661"/>
      <c r="M342" s="661"/>
      <c r="N342" s="661"/>
      <c r="O342" s="661"/>
      <c r="P342" s="661"/>
      <c r="Q342" s="661"/>
      <c r="R342" s="661"/>
      <c r="S342" s="661"/>
      <c r="T342" s="661"/>
      <c r="U342" s="661"/>
      <c r="V342" s="661"/>
      <c r="W342" s="661"/>
      <c r="X342" s="661"/>
      <c r="Y342" s="661"/>
      <c r="Z342" s="661"/>
      <c r="AA342" s="661"/>
      <c r="AB342" s="661"/>
      <c r="AC342" s="661"/>
      <c r="AD342" s="661"/>
      <c r="AE342" s="661"/>
      <c r="AF342" s="661"/>
      <c r="AG342" s="661"/>
      <c r="AH342" s="661"/>
    </row>
    <row r="343" spans="1:34">
      <c r="B343" s="247" t="s">
        <v>1663</v>
      </c>
      <c r="C343" s="896"/>
    </row>
    <row r="344" spans="1:34">
      <c r="B344" s="247"/>
      <c r="C344" s="896"/>
    </row>
    <row r="345" spans="1:34">
      <c r="B345" s="247"/>
      <c r="C345" s="896"/>
    </row>
    <row r="346" spans="1:34">
      <c r="B346" s="247"/>
      <c r="C346" s="896"/>
    </row>
    <row r="347" spans="1:34">
      <c r="B347" s="247"/>
      <c r="C347" s="896"/>
    </row>
    <row r="348" spans="1:34">
      <c r="B348" s="247"/>
      <c r="C348" s="896"/>
    </row>
    <row r="349" spans="1:34">
      <c r="B349" s="247"/>
      <c r="C349" s="896"/>
    </row>
    <row r="350" spans="1:34">
      <c r="B350" s="247"/>
      <c r="C350" s="896"/>
    </row>
    <row r="351" spans="1:34">
      <c r="B351" s="247"/>
      <c r="C351" s="896"/>
    </row>
    <row r="352" spans="1:34">
      <c r="B352" s="247"/>
      <c r="C352" s="896"/>
    </row>
    <row r="353" spans="1:34">
      <c r="B353" s="247"/>
      <c r="C353" s="896"/>
    </row>
    <row r="354" spans="1:34">
      <c r="B354" s="247"/>
      <c r="C354" s="896"/>
    </row>
    <row r="355" spans="1:34">
      <c r="B355" s="247"/>
      <c r="C355" s="896"/>
    </row>
    <row r="356" spans="1:34">
      <c r="B356" s="247"/>
      <c r="C356" s="896"/>
    </row>
    <row r="357" spans="1:34">
      <c r="B357" s="247"/>
      <c r="C357" s="896"/>
    </row>
    <row r="358" spans="1:34">
      <c r="B358" s="247"/>
      <c r="C358" s="896"/>
    </row>
    <row r="359" spans="1:34" ht="15.75">
      <c r="A359" s="1117" t="s">
        <v>1586</v>
      </c>
      <c r="B359" s="1117"/>
      <c r="C359" s="1117"/>
      <c r="D359" s="1117"/>
      <c r="E359" s="1117"/>
      <c r="F359" s="1117"/>
      <c r="G359" s="1117"/>
      <c r="H359" s="1117"/>
      <c r="I359" s="1117"/>
      <c r="J359" s="1117"/>
      <c r="K359" s="1117"/>
      <c r="L359" s="1117"/>
      <c r="M359" s="1117"/>
      <c r="N359" s="1117"/>
      <c r="O359" s="1117"/>
      <c r="P359" s="1117"/>
      <c r="Q359" s="1117"/>
      <c r="R359" s="1117"/>
      <c r="S359" s="1117"/>
      <c r="T359" s="1117"/>
      <c r="U359" s="1117"/>
      <c r="V359" s="1117"/>
      <c r="W359" s="1117"/>
      <c r="X359" s="1117"/>
      <c r="Y359" s="1117"/>
      <c r="Z359" s="1117"/>
      <c r="AA359" s="1117"/>
      <c r="AB359" s="1117"/>
      <c r="AC359" s="1117"/>
      <c r="AD359" s="1117"/>
      <c r="AE359" s="1117"/>
      <c r="AF359" s="1117"/>
      <c r="AG359" s="1117"/>
      <c r="AH359" s="1117"/>
    </row>
    <row r="360" spans="1:34" ht="18">
      <c r="A360" s="1118" t="s">
        <v>1666</v>
      </c>
      <c r="B360" s="1118"/>
      <c r="C360" s="1118"/>
      <c r="D360" s="1118"/>
      <c r="E360" s="1118"/>
      <c r="F360" s="1118"/>
      <c r="G360" s="1118"/>
      <c r="H360" s="1118"/>
      <c r="I360" s="1118"/>
      <c r="J360" s="1118"/>
      <c r="K360" s="1118"/>
      <c r="L360" s="1118"/>
      <c r="M360" s="1118"/>
      <c r="N360" s="1118"/>
      <c r="O360" s="1118"/>
      <c r="P360" s="1118"/>
      <c r="Q360" s="1118"/>
      <c r="R360" s="1118"/>
      <c r="S360" s="1118"/>
      <c r="T360" s="1118"/>
      <c r="U360" s="1118"/>
      <c r="V360" s="1118"/>
      <c r="W360" s="1118"/>
      <c r="X360" s="1118"/>
      <c r="Y360" s="1118"/>
      <c r="Z360" s="1118"/>
      <c r="AA360" s="1118"/>
      <c r="AB360" s="1118"/>
      <c r="AC360" s="1118"/>
      <c r="AD360" s="1118"/>
      <c r="AE360" s="1118"/>
      <c r="AF360" s="1118"/>
      <c r="AG360" s="1118"/>
      <c r="AH360" s="1118"/>
    </row>
    <row r="361" spans="1:34" ht="16.5" customHeight="1">
      <c r="A361" s="1118" t="s">
        <v>1587</v>
      </c>
      <c r="B361" s="1118"/>
      <c r="C361" s="1118"/>
      <c r="D361" s="1118"/>
      <c r="E361" s="1118"/>
      <c r="F361" s="1118"/>
      <c r="G361" s="1118"/>
      <c r="H361" s="1118"/>
      <c r="I361" s="1118"/>
      <c r="J361" s="1118"/>
      <c r="K361" s="1118"/>
      <c r="L361" s="1118"/>
      <c r="M361" s="1118"/>
      <c r="N361" s="1118"/>
      <c r="O361" s="1118"/>
      <c r="P361" s="1118"/>
      <c r="Q361" s="1118"/>
      <c r="R361" s="1118"/>
      <c r="S361" s="1118"/>
      <c r="T361" s="1118"/>
      <c r="U361" s="1118"/>
      <c r="V361" s="1118"/>
      <c r="W361" s="1118"/>
      <c r="X361" s="1118"/>
      <c r="Y361" s="1118"/>
      <c r="Z361" s="1118"/>
      <c r="AA361" s="1118"/>
      <c r="AB361" s="1118"/>
      <c r="AC361" s="1118"/>
      <c r="AD361" s="1118"/>
      <c r="AE361" s="1118"/>
      <c r="AF361" s="1118"/>
      <c r="AG361" s="1118"/>
      <c r="AH361" s="1118"/>
    </row>
    <row r="362" spans="1:34" ht="18">
      <c r="A362" s="1118" t="s">
        <v>1667</v>
      </c>
      <c r="B362" s="1118"/>
      <c r="C362" s="1118"/>
      <c r="D362" s="1118"/>
      <c r="E362" s="1118"/>
      <c r="F362" s="1118"/>
      <c r="G362" s="1118"/>
      <c r="H362" s="1118"/>
      <c r="I362" s="1118"/>
      <c r="J362" s="1118"/>
      <c r="K362" s="1118"/>
      <c r="L362" s="1118"/>
      <c r="M362" s="1118"/>
      <c r="N362" s="1118"/>
      <c r="O362" s="1118"/>
      <c r="P362" s="1118"/>
      <c r="Q362" s="1118"/>
      <c r="R362" s="1118"/>
      <c r="S362" s="1118"/>
      <c r="T362" s="1118"/>
      <c r="U362" s="1118"/>
      <c r="V362" s="1118"/>
      <c r="W362" s="1118"/>
      <c r="X362" s="1118"/>
      <c r="Y362" s="1118"/>
      <c r="Z362" s="1118"/>
      <c r="AA362" s="1118"/>
      <c r="AB362" s="1118"/>
      <c r="AC362" s="1118"/>
      <c r="AD362" s="1118"/>
      <c r="AE362" s="1118"/>
      <c r="AF362" s="1118"/>
      <c r="AG362" s="1118"/>
      <c r="AH362" s="1118"/>
    </row>
    <row r="363" spans="1:34" s="966" customFormat="1" ht="15.75">
      <c r="A363" s="973" t="s">
        <v>1608</v>
      </c>
      <c r="B363" s="974"/>
      <c r="C363" s="974"/>
      <c r="D363" s="974"/>
      <c r="E363" s="974"/>
      <c r="F363" s="974"/>
      <c r="G363" s="974"/>
      <c r="H363" s="974"/>
      <c r="I363" s="974"/>
      <c r="J363" s="974"/>
      <c r="K363" s="974"/>
      <c r="L363" s="974"/>
      <c r="M363" s="974"/>
      <c r="N363" s="974"/>
      <c r="O363" s="974"/>
      <c r="P363" s="974"/>
      <c r="Q363" s="974"/>
      <c r="R363" s="974"/>
      <c r="S363" s="974"/>
      <c r="T363" s="974"/>
      <c r="U363" s="974"/>
      <c r="V363" s="974"/>
      <c r="W363" s="974"/>
      <c r="X363" s="974"/>
      <c r="Y363" s="974"/>
      <c r="Z363" s="974"/>
      <c r="AA363" s="974"/>
      <c r="AB363" s="974"/>
      <c r="AC363" s="974"/>
      <c r="AD363" s="974"/>
      <c r="AE363" s="974"/>
      <c r="AF363" s="974"/>
      <c r="AG363" s="974"/>
      <c r="AH363" s="974"/>
    </row>
    <row r="364" spans="1:34" s="966" customFormat="1" ht="15.75">
      <c r="A364" s="967" t="s">
        <v>1684</v>
      </c>
      <c r="I364" s="974"/>
      <c r="J364" s="974"/>
      <c r="K364" s="974"/>
      <c r="L364" s="974"/>
      <c r="M364" s="974"/>
      <c r="N364" s="974"/>
      <c r="O364" s="974"/>
      <c r="P364" s="974"/>
      <c r="Q364" s="974"/>
      <c r="R364" s="974"/>
      <c r="S364" s="974"/>
      <c r="T364" s="974"/>
      <c r="U364" s="974"/>
      <c r="V364" s="974"/>
      <c r="W364" s="974"/>
      <c r="X364" s="974"/>
      <c r="Y364" s="974"/>
      <c r="Z364" s="974"/>
      <c r="AA364" s="974"/>
      <c r="AB364" s="974"/>
      <c r="AC364" s="974"/>
      <c r="AD364" s="974"/>
      <c r="AE364" s="974"/>
      <c r="AF364" s="974"/>
      <c r="AG364" s="974"/>
      <c r="AH364" s="974"/>
    </row>
    <row r="365" spans="1:34">
      <c r="A365" s="1130" t="s">
        <v>129</v>
      </c>
      <c r="B365" s="1133" t="s">
        <v>1610</v>
      </c>
      <c r="C365" s="955" t="s">
        <v>1618</v>
      </c>
      <c r="D365" s="1149" t="s">
        <v>1619</v>
      </c>
      <c r="E365" s="1150"/>
      <c r="F365" s="1150"/>
      <c r="G365" s="1150"/>
      <c r="H365" s="1150"/>
      <c r="I365" s="1150"/>
      <c r="J365" s="1150"/>
      <c r="K365" s="1150"/>
      <c r="L365" s="1150"/>
      <c r="M365" s="1150"/>
      <c r="N365" s="1150"/>
      <c r="O365" s="1150"/>
      <c r="P365" s="1150"/>
      <c r="Q365" s="1150"/>
      <c r="R365" s="1150"/>
      <c r="S365" s="1150"/>
      <c r="T365" s="1150"/>
      <c r="U365" s="1150"/>
      <c r="V365" s="1150"/>
      <c r="W365" s="1150"/>
      <c r="X365" s="1150"/>
      <c r="Y365" s="1150"/>
      <c r="Z365" s="1150"/>
      <c r="AA365" s="1150"/>
      <c r="AB365" s="1150"/>
      <c r="AC365" s="1150"/>
      <c r="AD365" s="1150"/>
      <c r="AE365" s="1150"/>
      <c r="AF365" s="1150"/>
      <c r="AG365" s="1150"/>
      <c r="AH365" s="1151"/>
    </row>
    <row r="366" spans="1:34">
      <c r="A366" s="1131"/>
      <c r="B366" s="1134"/>
      <c r="C366" s="1141">
        <v>42675</v>
      </c>
      <c r="D366" s="894" t="s">
        <v>1613</v>
      </c>
      <c r="E366" s="894" t="s">
        <v>1614</v>
      </c>
      <c r="F366" s="894" t="s">
        <v>1615</v>
      </c>
      <c r="G366" s="954" t="s">
        <v>1616</v>
      </c>
      <c r="H366" s="954" t="s">
        <v>1617</v>
      </c>
      <c r="I366" s="894" t="s">
        <v>1611</v>
      </c>
      <c r="J366" s="894" t="s">
        <v>1612</v>
      </c>
      <c r="K366" s="894" t="s">
        <v>1613</v>
      </c>
      <c r="L366" s="894" t="s">
        <v>1614</v>
      </c>
      <c r="M366" s="894" t="s">
        <v>1615</v>
      </c>
      <c r="N366" s="954" t="s">
        <v>1616</v>
      </c>
      <c r="O366" s="954" t="s">
        <v>1617</v>
      </c>
      <c r="P366" s="894" t="s">
        <v>1611</v>
      </c>
      <c r="Q366" s="894" t="s">
        <v>1612</v>
      </c>
      <c r="R366" s="894" t="s">
        <v>1613</v>
      </c>
      <c r="S366" s="894" t="s">
        <v>1614</v>
      </c>
      <c r="T366" s="894" t="s">
        <v>1615</v>
      </c>
      <c r="U366" s="954" t="s">
        <v>1616</v>
      </c>
      <c r="V366" s="954" t="s">
        <v>1617</v>
      </c>
      <c r="W366" s="894" t="s">
        <v>1611</v>
      </c>
      <c r="X366" s="894" t="s">
        <v>1612</v>
      </c>
      <c r="Y366" s="894" t="s">
        <v>1613</v>
      </c>
      <c r="Z366" s="894" t="s">
        <v>1614</v>
      </c>
      <c r="AA366" s="894" t="s">
        <v>1615</v>
      </c>
      <c r="AB366" s="954" t="s">
        <v>1616</v>
      </c>
      <c r="AC366" s="954" t="s">
        <v>1617</v>
      </c>
      <c r="AD366" s="894" t="s">
        <v>1611</v>
      </c>
      <c r="AE366" s="894" t="s">
        <v>1612</v>
      </c>
      <c r="AF366" s="894" t="s">
        <v>1613</v>
      </c>
      <c r="AG366" s="894" t="s">
        <v>1614</v>
      </c>
      <c r="AH366" s="894"/>
    </row>
    <row r="367" spans="1:34">
      <c r="A367" s="1132"/>
      <c r="B367" s="1135"/>
      <c r="C367" s="1142"/>
      <c r="D367" s="895">
        <v>1</v>
      </c>
      <c r="E367" s="894">
        <v>2</v>
      </c>
      <c r="F367" s="894">
        <v>3</v>
      </c>
      <c r="G367" s="954">
        <v>4</v>
      </c>
      <c r="H367" s="954">
        <v>5</v>
      </c>
      <c r="I367" s="894">
        <v>6</v>
      </c>
      <c r="J367" s="894">
        <v>7</v>
      </c>
      <c r="K367" s="894">
        <v>8</v>
      </c>
      <c r="L367" s="894">
        <v>9</v>
      </c>
      <c r="M367" s="894">
        <v>10</v>
      </c>
      <c r="N367" s="954">
        <v>11</v>
      </c>
      <c r="O367" s="954">
        <v>12</v>
      </c>
      <c r="P367" s="894">
        <v>13</v>
      </c>
      <c r="Q367" s="894">
        <v>14</v>
      </c>
      <c r="R367" s="894">
        <v>15</v>
      </c>
      <c r="S367" s="894">
        <v>16</v>
      </c>
      <c r="T367" s="894">
        <v>17</v>
      </c>
      <c r="U367" s="954">
        <v>18</v>
      </c>
      <c r="V367" s="954">
        <v>19</v>
      </c>
      <c r="W367" s="894">
        <v>20</v>
      </c>
      <c r="X367" s="894">
        <v>21</v>
      </c>
      <c r="Y367" s="894">
        <v>22</v>
      </c>
      <c r="Z367" s="894">
        <v>23</v>
      </c>
      <c r="AA367" s="894">
        <v>24</v>
      </c>
      <c r="AB367" s="954">
        <v>25</v>
      </c>
      <c r="AC367" s="954">
        <v>26</v>
      </c>
      <c r="AD367" s="894">
        <v>27</v>
      </c>
      <c r="AE367" s="894">
        <v>28</v>
      </c>
      <c r="AF367" s="894">
        <v>29</v>
      </c>
      <c r="AG367" s="894">
        <v>30</v>
      </c>
      <c r="AH367" s="894"/>
    </row>
    <row r="368" spans="1:34">
      <c r="A368" s="1136">
        <v>21</v>
      </c>
      <c r="B368" s="908" t="s">
        <v>1609</v>
      </c>
      <c r="C368" s="1127">
        <v>42675</v>
      </c>
      <c r="D368" s="911" t="s">
        <v>1621</v>
      </c>
      <c r="E368" s="900"/>
      <c r="F368" s="913"/>
      <c r="G368" s="900"/>
      <c r="H368" s="913"/>
      <c r="I368" s="900"/>
      <c r="J368" s="900"/>
      <c r="K368" s="900"/>
      <c r="L368" s="900"/>
      <c r="M368" s="900"/>
      <c r="N368" s="900"/>
      <c r="O368" s="900"/>
      <c r="P368" s="900"/>
      <c r="Q368" s="900"/>
      <c r="R368" s="900"/>
      <c r="S368" s="900"/>
      <c r="T368" s="900"/>
      <c r="U368" s="900"/>
      <c r="V368" s="900"/>
      <c r="W368" s="900"/>
      <c r="X368" s="900"/>
      <c r="Y368" s="900"/>
      <c r="Z368" s="900"/>
      <c r="AA368" s="900"/>
      <c r="AB368" s="900"/>
      <c r="AC368" s="900"/>
      <c r="AD368" s="900"/>
      <c r="AE368" s="900"/>
      <c r="AF368" s="900"/>
      <c r="AG368" s="900"/>
      <c r="AH368" s="900"/>
    </row>
    <row r="369" spans="1:34">
      <c r="A369" s="1136"/>
      <c r="B369" s="908" t="s">
        <v>1622</v>
      </c>
      <c r="C369" s="1137"/>
      <c r="D369" s="913"/>
      <c r="E369" s="911" t="s">
        <v>1621</v>
      </c>
      <c r="F369" s="913"/>
      <c r="G369" s="913"/>
      <c r="H369" s="913"/>
      <c r="I369" s="913"/>
      <c r="J369" s="913"/>
      <c r="K369" s="900"/>
      <c r="L369" s="900"/>
      <c r="M369" s="900"/>
      <c r="N369" s="900"/>
      <c r="O369" s="900"/>
      <c r="P369" s="900"/>
      <c r="Q369" s="900"/>
      <c r="R369" s="900"/>
      <c r="S369" s="900"/>
      <c r="T369" s="900"/>
      <c r="U369" s="900"/>
      <c r="V369" s="900"/>
      <c r="W369" s="900"/>
      <c r="X369" s="900"/>
      <c r="Y369" s="900"/>
      <c r="Z369" s="900"/>
      <c r="AA369" s="900"/>
      <c r="AB369" s="900"/>
      <c r="AC369" s="900"/>
      <c r="AD369" s="900"/>
      <c r="AE369" s="900"/>
      <c r="AF369" s="900"/>
      <c r="AG369" s="900"/>
      <c r="AH369" s="900"/>
    </row>
    <row r="370" spans="1:34">
      <c r="A370" s="1136"/>
      <c r="B370" s="908" t="s">
        <v>1623</v>
      </c>
      <c r="C370" s="1137"/>
      <c r="D370" s="913"/>
      <c r="E370" s="900"/>
      <c r="F370" s="913"/>
      <c r="G370" s="913"/>
      <c r="H370" s="913"/>
      <c r="I370" s="911" t="s">
        <v>1621</v>
      </c>
      <c r="J370" s="913"/>
      <c r="K370" s="900"/>
      <c r="L370" s="900"/>
      <c r="M370" s="900"/>
      <c r="N370" s="900"/>
      <c r="O370" s="900"/>
      <c r="P370" s="900"/>
      <c r="Q370" s="900"/>
      <c r="R370" s="900"/>
      <c r="S370" s="900"/>
      <c r="T370" s="900"/>
      <c r="U370" s="900"/>
      <c r="V370" s="900"/>
      <c r="W370" s="900"/>
      <c r="X370" s="900"/>
      <c r="Y370" s="900"/>
      <c r="Z370" s="900"/>
      <c r="AA370" s="900"/>
      <c r="AB370" s="900"/>
      <c r="AC370" s="900"/>
      <c r="AD370" s="900"/>
      <c r="AE370" s="900"/>
      <c r="AF370" s="900"/>
      <c r="AG370" s="900"/>
      <c r="AH370" s="900"/>
    </row>
    <row r="371" spans="1:34">
      <c r="A371" s="1136"/>
      <c r="B371" s="908" t="s">
        <v>1624</v>
      </c>
      <c r="C371" s="1137"/>
      <c r="D371" s="913"/>
      <c r="E371" s="900"/>
      <c r="F371" s="913"/>
      <c r="G371" s="913"/>
      <c r="H371" s="913"/>
      <c r="I371" s="912"/>
      <c r="J371" s="911" t="s">
        <v>1621</v>
      </c>
      <c r="K371" s="913"/>
      <c r="L371" s="900"/>
      <c r="M371" s="900"/>
      <c r="N371" s="900"/>
      <c r="O371" s="900"/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36"/>
      <c r="B372" s="908" t="s">
        <v>1625</v>
      </c>
      <c r="C372" s="1137"/>
      <c r="D372" s="913"/>
      <c r="E372" s="900"/>
      <c r="F372" s="913"/>
      <c r="G372" s="900"/>
      <c r="H372" s="912"/>
      <c r="I372" s="912"/>
      <c r="J372" s="912"/>
      <c r="K372" s="911" t="s">
        <v>1621</v>
      </c>
      <c r="L372" s="913"/>
      <c r="M372" s="900"/>
      <c r="N372" s="900"/>
      <c r="O372" s="900"/>
      <c r="P372" s="900"/>
      <c r="Q372" s="900"/>
      <c r="R372" s="900"/>
      <c r="S372" s="900"/>
      <c r="T372" s="900"/>
      <c r="U372" s="900"/>
      <c r="V372" s="900"/>
      <c r="W372" s="900"/>
      <c r="X372" s="900"/>
      <c r="Y372" s="900"/>
      <c r="Z372" s="900"/>
      <c r="AA372" s="900"/>
      <c r="AB372" s="900"/>
      <c r="AC372" s="900"/>
      <c r="AD372" s="900"/>
      <c r="AE372" s="900"/>
      <c r="AF372" s="900"/>
      <c r="AG372" s="900"/>
      <c r="AH372" s="900"/>
    </row>
    <row r="373" spans="1:34">
      <c r="A373" s="1136"/>
      <c r="B373" s="908" t="s">
        <v>1626</v>
      </c>
      <c r="C373" s="1137"/>
      <c r="D373" s="913"/>
      <c r="E373" s="900"/>
      <c r="F373" s="900"/>
      <c r="G373" s="913"/>
      <c r="H373" s="900"/>
      <c r="I373" s="912"/>
      <c r="J373" s="912"/>
      <c r="K373" s="913"/>
      <c r="L373" s="911" t="s">
        <v>1621</v>
      </c>
      <c r="M373" s="913"/>
      <c r="N373" s="900"/>
      <c r="O373" s="913"/>
      <c r="P373" s="900"/>
      <c r="Q373" s="900"/>
      <c r="R373" s="900"/>
      <c r="S373" s="900"/>
      <c r="T373" s="900"/>
      <c r="U373" s="900"/>
      <c r="V373" s="900"/>
      <c r="W373" s="900"/>
      <c r="X373" s="900"/>
      <c r="Y373" s="900"/>
      <c r="Z373" s="900"/>
      <c r="AA373" s="900"/>
      <c r="AB373" s="900"/>
      <c r="AC373" s="900"/>
      <c r="AD373" s="900"/>
      <c r="AE373" s="900"/>
      <c r="AF373" s="900"/>
      <c r="AG373" s="900"/>
      <c r="AH373" s="900"/>
    </row>
    <row r="374" spans="1:34">
      <c r="A374" s="1136"/>
      <c r="B374" s="908" t="s">
        <v>1627</v>
      </c>
      <c r="C374" s="1137"/>
      <c r="D374" s="912"/>
      <c r="E374" s="912"/>
      <c r="F374" s="912"/>
      <c r="G374" s="912"/>
      <c r="H374" s="912"/>
      <c r="I374" s="912"/>
      <c r="J374" s="912"/>
      <c r="K374" s="913"/>
      <c r="L374" s="913"/>
      <c r="M374" s="913"/>
      <c r="N374" s="913"/>
      <c r="O374" s="913"/>
      <c r="P374" s="911" t="s">
        <v>1621</v>
      </c>
      <c r="Q374" s="913"/>
      <c r="R374" s="900"/>
      <c r="S374" s="900"/>
      <c r="T374" s="912"/>
      <c r="U374" s="912"/>
      <c r="V374" s="912"/>
      <c r="W374" s="912"/>
      <c r="X374" s="912"/>
      <c r="Y374" s="912"/>
      <c r="Z374" s="912"/>
      <c r="AA374" s="912"/>
      <c r="AB374" s="912"/>
      <c r="AC374" s="912"/>
      <c r="AD374" s="912"/>
      <c r="AE374" s="912"/>
      <c r="AF374" s="912"/>
      <c r="AG374" s="912"/>
      <c r="AH374" s="912"/>
    </row>
    <row r="375" spans="1:34">
      <c r="A375" s="1136"/>
      <c r="B375" s="908" t="s">
        <v>1628</v>
      </c>
      <c r="C375" s="1137"/>
      <c r="D375" s="900"/>
      <c r="E375" s="900"/>
      <c r="F375" s="900"/>
      <c r="G375" s="900"/>
      <c r="H375" s="900"/>
      <c r="I375" s="900"/>
      <c r="J375" s="913"/>
      <c r="K375" s="913"/>
      <c r="L375" s="913"/>
      <c r="M375" s="913"/>
      <c r="N375" s="913"/>
      <c r="O375" s="913"/>
      <c r="P375" s="912"/>
      <c r="Q375" s="911" t="s">
        <v>1621</v>
      </c>
      <c r="R375" s="913"/>
      <c r="S375" s="900"/>
      <c r="T375" s="900"/>
      <c r="U375" s="900"/>
      <c r="V375" s="900"/>
      <c r="W375" s="900"/>
      <c r="X375" s="900"/>
      <c r="Y375" s="900"/>
      <c r="Z375" s="900"/>
      <c r="AA375" s="900"/>
      <c r="AB375" s="900"/>
      <c r="AC375" s="900"/>
      <c r="AD375" s="900"/>
      <c r="AE375" s="900"/>
      <c r="AF375" s="900"/>
      <c r="AG375" s="900"/>
      <c r="AH375" s="900"/>
    </row>
    <row r="376" spans="1:34">
      <c r="A376" s="1136"/>
      <c r="B376" s="908" t="s">
        <v>1629</v>
      </c>
      <c r="C376" s="1137"/>
      <c r="D376" s="912"/>
      <c r="E376" s="912"/>
      <c r="F376" s="912"/>
      <c r="G376" s="912"/>
      <c r="H376" s="912"/>
      <c r="I376" s="912"/>
      <c r="J376" s="912"/>
      <c r="K376" s="913"/>
      <c r="L376" s="913"/>
      <c r="M376" s="912"/>
      <c r="N376" s="913"/>
      <c r="O376" s="913"/>
      <c r="P376" s="912"/>
      <c r="Q376" s="912"/>
      <c r="R376" s="911" t="s">
        <v>1621</v>
      </c>
      <c r="S376" s="913"/>
      <c r="T376" s="912"/>
      <c r="U376" s="912"/>
      <c r="V376" s="912"/>
      <c r="W376" s="912"/>
      <c r="X376" s="912"/>
      <c r="Y376" s="912"/>
      <c r="Z376" s="912"/>
      <c r="AA376" s="912"/>
      <c r="AB376" s="912"/>
      <c r="AC376" s="912"/>
      <c r="AD376" s="912"/>
      <c r="AE376" s="912"/>
      <c r="AF376" s="912"/>
      <c r="AG376" s="912"/>
      <c r="AH376" s="912"/>
    </row>
    <row r="377" spans="1:34">
      <c r="A377" s="1136"/>
      <c r="B377" s="908" t="s">
        <v>1630</v>
      </c>
      <c r="C377" s="1137"/>
      <c r="D377" s="912"/>
      <c r="E377" s="912"/>
      <c r="F377" s="912"/>
      <c r="G377" s="912"/>
      <c r="H377" s="912"/>
      <c r="I377" s="912"/>
      <c r="J377" s="912"/>
      <c r="K377" s="913"/>
      <c r="L377" s="900"/>
      <c r="M377" s="913"/>
      <c r="N377" s="900"/>
      <c r="O377" s="912"/>
      <c r="P377" s="912"/>
      <c r="Q377" s="912"/>
      <c r="R377" s="913"/>
      <c r="S377" s="911" t="s">
        <v>1621</v>
      </c>
      <c r="T377" s="900"/>
      <c r="U377" s="913"/>
      <c r="V377" s="900"/>
      <c r="W377" s="912"/>
      <c r="X377" s="912"/>
      <c r="Y377" s="912"/>
      <c r="Z377" s="912"/>
      <c r="AA377" s="912"/>
      <c r="AB377" s="912"/>
      <c r="AC377" s="912"/>
      <c r="AD377" s="912"/>
      <c r="AE377" s="912"/>
      <c r="AF377" s="912"/>
      <c r="AG377" s="912"/>
      <c r="AH377" s="912"/>
    </row>
    <row r="378" spans="1:34">
      <c r="A378" s="1114"/>
      <c r="B378" s="1140"/>
      <c r="C378" s="1127">
        <v>42705</v>
      </c>
      <c r="D378" s="894" t="s">
        <v>1615</v>
      </c>
      <c r="E378" s="954" t="s">
        <v>1616</v>
      </c>
      <c r="F378" s="954" t="s">
        <v>1617</v>
      </c>
      <c r="G378" s="894" t="s">
        <v>1611</v>
      </c>
      <c r="H378" s="894" t="s">
        <v>1612</v>
      </c>
      <c r="I378" s="894" t="s">
        <v>1613</v>
      </c>
      <c r="J378" s="894" t="s">
        <v>1614</v>
      </c>
      <c r="K378" s="894" t="s">
        <v>1615</v>
      </c>
      <c r="L378" s="954" t="s">
        <v>1616</v>
      </c>
      <c r="M378" s="954" t="s">
        <v>1617</v>
      </c>
      <c r="N378" s="894" t="s">
        <v>1611</v>
      </c>
      <c r="O378" s="894" t="s">
        <v>1612</v>
      </c>
      <c r="P378" s="894" t="s">
        <v>1613</v>
      </c>
      <c r="Q378" s="894" t="s">
        <v>1614</v>
      </c>
      <c r="R378" s="894" t="s">
        <v>1615</v>
      </c>
      <c r="S378" s="954" t="s">
        <v>1616</v>
      </c>
      <c r="T378" s="954" t="s">
        <v>1617</v>
      </c>
      <c r="U378" s="894" t="s">
        <v>1611</v>
      </c>
      <c r="V378" s="894" t="s">
        <v>1612</v>
      </c>
      <c r="W378" s="894" t="s">
        <v>1613</v>
      </c>
      <c r="X378" s="894" t="s">
        <v>1614</v>
      </c>
      <c r="Y378" s="894" t="s">
        <v>1615</v>
      </c>
      <c r="Z378" s="954" t="s">
        <v>1616</v>
      </c>
      <c r="AA378" s="954" t="s">
        <v>1617</v>
      </c>
      <c r="AB378" s="954" t="s">
        <v>1611</v>
      </c>
      <c r="AC378" s="894" t="s">
        <v>1612</v>
      </c>
      <c r="AD378" s="894" t="s">
        <v>1613</v>
      </c>
      <c r="AE378" s="894" t="s">
        <v>1614</v>
      </c>
      <c r="AF378" s="894" t="s">
        <v>1615</v>
      </c>
      <c r="AG378" s="954" t="s">
        <v>1616</v>
      </c>
      <c r="AH378" s="954" t="s">
        <v>1617</v>
      </c>
    </row>
    <row r="379" spans="1:34">
      <c r="A379" s="1116"/>
      <c r="B379" s="1138"/>
      <c r="C379" s="1138"/>
      <c r="D379" s="895">
        <v>1</v>
      </c>
      <c r="E379" s="954">
        <v>2</v>
      </c>
      <c r="F379" s="954">
        <v>3</v>
      </c>
      <c r="G379" s="894">
        <v>4</v>
      </c>
      <c r="H379" s="894">
        <v>5</v>
      </c>
      <c r="I379" s="894">
        <v>6</v>
      </c>
      <c r="J379" s="894">
        <v>7</v>
      </c>
      <c r="K379" s="894">
        <v>8</v>
      </c>
      <c r="L379" s="954">
        <v>9</v>
      </c>
      <c r="M379" s="954">
        <v>10</v>
      </c>
      <c r="N379" s="894">
        <v>11</v>
      </c>
      <c r="O379" s="894">
        <v>12</v>
      </c>
      <c r="P379" s="894">
        <v>13</v>
      </c>
      <c r="Q379" s="1004">
        <v>14</v>
      </c>
      <c r="R379" s="894">
        <v>15</v>
      </c>
      <c r="S379" s="954">
        <v>16</v>
      </c>
      <c r="T379" s="954">
        <v>17</v>
      </c>
      <c r="U379" s="894">
        <v>18</v>
      </c>
      <c r="V379" s="894">
        <v>19</v>
      </c>
      <c r="W379" s="894">
        <v>20</v>
      </c>
      <c r="X379" s="894">
        <v>21</v>
      </c>
      <c r="Y379" s="894">
        <v>22</v>
      </c>
      <c r="Z379" s="954">
        <v>23</v>
      </c>
      <c r="AA379" s="954">
        <v>24</v>
      </c>
      <c r="AB379" s="954">
        <v>25</v>
      </c>
      <c r="AC379" s="894">
        <v>26</v>
      </c>
      <c r="AD379" s="894">
        <v>27</v>
      </c>
      <c r="AE379" s="894">
        <v>28</v>
      </c>
      <c r="AF379" s="894">
        <v>29</v>
      </c>
      <c r="AG379" s="954">
        <v>30</v>
      </c>
      <c r="AH379" s="954">
        <v>31</v>
      </c>
    </row>
    <row r="380" spans="1:34">
      <c r="A380" s="1124">
        <v>22</v>
      </c>
      <c r="B380" s="908" t="s">
        <v>1609</v>
      </c>
      <c r="C380" s="1125">
        <v>42705</v>
      </c>
      <c r="D380" s="913"/>
      <c r="E380" s="913"/>
      <c r="F380" s="913"/>
      <c r="G380" s="911" t="s">
        <v>1621</v>
      </c>
      <c r="H380" s="913"/>
      <c r="I380" s="913"/>
      <c r="J380" s="900"/>
      <c r="K380" s="900"/>
      <c r="L380" s="912"/>
      <c r="M380" s="912"/>
      <c r="N380" s="912"/>
      <c r="O380" s="912"/>
      <c r="P380" s="912"/>
      <c r="Q380" s="912"/>
      <c r="R380" s="912"/>
      <c r="S380" s="912"/>
      <c r="T380" s="913"/>
      <c r="U380" s="912"/>
      <c r="V380" s="900"/>
      <c r="W380" s="912"/>
      <c r="X380" s="912"/>
      <c r="Y380" s="912"/>
      <c r="Z380" s="912"/>
      <c r="AA380" s="912"/>
      <c r="AB380" s="912"/>
      <c r="AC380" s="912"/>
      <c r="AD380" s="912"/>
      <c r="AE380" s="912"/>
      <c r="AF380" s="912"/>
      <c r="AG380" s="912"/>
      <c r="AH380" s="912"/>
    </row>
    <row r="381" spans="1:34">
      <c r="A381" s="1124"/>
      <c r="B381" s="908" t="s">
        <v>1622</v>
      </c>
      <c r="C381" s="1126"/>
      <c r="D381" s="913"/>
      <c r="E381" s="913"/>
      <c r="F381" s="913"/>
      <c r="G381" s="913"/>
      <c r="H381" s="911" t="s">
        <v>1621</v>
      </c>
      <c r="I381" s="913"/>
      <c r="J381" s="900"/>
      <c r="K381" s="900"/>
      <c r="L381" s="912"/>
      <c r="M381" s="912"/>
      <c r="N381" s="912"/>
      <c r="O381" s="912"/>
      <c r="P381" s="912"/>
      <c r="Q381" s="912"/>
      <c r="R381" s="912"/>
      <c r="S381" s="912"/>
      <c r="T381" s="913"/>
      <c r="U381" s="912"/>
      <c r="V381" s="900"/>
      <c r="W381" s="912"/>
      <c r="X381" s="912"/>
      <c r="Y381" s="912"/>
      <c r="Z381" s="912"/>
      <c r="AA381" s="912"/>
      <c r="AB381" s="912"/>
      <c r="AC381" s="912"/>
      <c r="AD381" s="912"/>
      <c r="AE381" s="912"/>
      <c r="AF381" s="912"/>
      <c r="AG381" s="912"/>
      <c r="AH381" s="912"/>
    </row>
    <row r="382" spans="1:34">
      <c r="A382" s="1124"/>
      <c r="B382" s="908" t="s">
        <v>1623</v>
      </c>
      <c r="C382" s="1126"/>
      <c r="D382" s="913"/>
      <c r="E382" s="913"/>
      <c r="F382" s="913"/>
      <c r="G382" s="912"/>
      <c r="H382" s="912"/>
      <c r="I382" s="911" t="s">
        <v>1621</v>
      </c>
      <c r="J382" s="900"/>
      <c r="K382" s="900"/>
      <c r="L382" s="900"/>
      <c r="M382" s="912"/>
      <c r="N382" s="912"/>
      <c r="O382" s="912"/>
      <c r="P382" s="912"/>
      <c r="Q382" s="912"/>
      <c r="R382" s="912"/>
      <c r="S382" s="912"/>
      <c r="T382" s="913"/>
      <c r="U382" s="912"/>
      <c r="V382" s="900"/>
      <c r="W382" s="912"/>
      <c r="X382" s="912"/>
      <c r="Y382" s="912"/>
      <c r="Z382" s="912"/>
      <c r="AA382" s="912"/>
      <c r="AB382" s="912"/>
      <c r="AC382" s="912"/>
      <c r="AD382" s="912"/>
      <c r="AE382" s="912"/>
      <c r="AF382" s="912"/>
      <c r="AG382" s="912"/>
      <c r="AH382" s="912"/>
    </row>
    <row r="383" spans="1:34">
      <c r="A383" s="1124"/>
      <c r="B383" s="908" t="s">
        <v>1624</v>
      </c>
      <c r="C383" s="1126"/>
      <c r="D383" s="913"/>
      <c r="E383" s="913"/>
      <c r="F383" s="913"/>
      <c r="G383" s="913"/>
      <c r="H383" s="900"/>
      <c r="I383" s="913"/>
      <c r="J383" s="911" t="s">
        <v>1621</v>
      </c>
      <c r="K383" s="913"/>
      <c r="L383" s="900"/>
      <c r="M383" s="912"/>
      <c r="N383" s="912"/>
      <c r="O383" s="912"/>
      <c r="P383" s="912"/>
      <c r="Q383" s="912"/>
      <c r="R383" s="912"/>
      <c r="S383" s="912"/>
      <c r="T383" s="913"/>
      <c r="U383" s="912"/>
      <c r="V383" s="900"/>
      <c r="W383" s="912"/>
      <c r="X383" s="912"/>
      <c r="Y383" s="912"/>
      <c r="Z383" s="912"/>
      <c r="AA383" s="912"/>
      <c r="AB383" s="912"/>
      <c r="AC383" s="912"/>
      <c r="AD383" s="912"/>
      <c r="AE383" s="912"/>
      <c r="AF383" s="912"/>
      <c r="AG383" s="912"/>
      <c r="AH383" s="912"/>
    </row>
    <row r="384" spans="1:34">
      <c r="A384" s="1124"/>
      <c r="B384" s="908" t="s">
        <v>1625</v>
      </c>
      <c r="C384" s="1126"/>
      <c r="D384" s="913"/>
      <c r="E384" s="900"/>
      <c r="F384" s="913"/>
      <c r="G384" s="913"/>
      <c r="H384" s="900"/>
      <c r="I384" s="912"/>
      <c r="J384" s="913"/>
      <c r="K384" s="911" t="s">
        <v>1621</v>
      </c>
      <c r="L384" s="900"/>
      <c r="M384" s="912"/>
      <c r="N384" s="912"/>
      <c r="O384" s="912"/>
      <c r="P384" s="912"/>
      <c r="Q384" s="912"/>
      <c r="R384" s="912"/>
      <c r="S384" s="912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912"/>
      <c r="AF384" s="912"/>
      <c r="AG384" s="912"/>
      <c r="AH384" s="912"/>
    </row>
    <row r="385" spans="1:34">
      <c r="A385" s="1124"/>
      <c r="B385" s="908" t="s">
        <v>1626</v>
      </c>
      <c r="C385" s="1126"/>
      <c r="D385" s="912"/>
      <c r="E385" s="912"/>
      <c r="F385" s="912"/>
      <c r="G385" s="912"/>
      <c r="H385" s="913"/>
      <c r="I385" s="900"/>
      <c r="J385" s="913"/>
      <c r="K385" s="913"/>
      <c r="L385" s="913"/>
      <c r="M385" s="913"/>
      <c r="N385" s="911" t="s">
        <v>1621</v>
      </c>
      <c r="O385" s="913"/>
      <c r="P385" s="913"/>
      <c r="Q385" s="900"/>
      <c r="R385" s="912"/>
      <c r="S385" s="912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912"/>
      <c r="AF385" s="912"/>
      <c r="AG385" s="912"/>
      <c r="AH385" s="912"/>
    </row>
    <row r="386" spans="1:34">
      <c r="A386" s="1124"/>
      <c r="B386" s="908" t="s">
        <v>1627</v>
      </c>
      <c r="C386" s="1126"/>
      <c r="D386" s="912"/>
      <c r="E386" s="912"/>
      <c r="F386" s="912"/>
      <c r="G386" s="912"/>
      <c r="H386" s="913"/>
      <c r="I386" s="900"/>
      <c r="J386" s="912"/>
      <c r="K386" s="913"/>
      <c r="L386" s="913"/>
      <c r="M386" s="913"/>
      <c r="N386" s="913"/>
      <c r="O386" s="911" t="s">
        <v>1621</v>
      </c>
      <c r="P386" s="913"/>
      <c r="Q386" s="900"/>
      <c r="R386" s="900"/>
      <c r="S386" s="912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912"/>
      <c r="AF386" s="912"/>
      <c r="AG386" s="912"/>
      <c r="AH386" s="912"/>
    </row>
    <row r="387" spans="1:34">
      <c r="A387" s="1124"/>
      <c r="B387" s="908" t="s">
        <v>1628</v>
      </c>
      <c r="C387" s="1126"/>
      <c r="D387" s="912"/>
      <c r="E387" s="912"/>
      <c r="F387" s="912"/>
      <c r="G387" s="912"/>
      <c r="H387" s="912"/>
      <c r="I387" s="912"/>
      <c r="J387" s="912"/>
      <c r="K387" s="913"/>
      <c r="L387" s="913"/>
      <c r="M387" s="913"/>
      <c r="N387" s="912"/>
      <c r="O387" s="912"/>
      <c r="P387" s="911" t="s">
        <v>1621</v>
      </c>
      <c r="Q387" s="913"/>
      <c r="R387" s="900"/>
      <c r="S387" s="900"/>
      <c r="T387" s="913"/>
      <c r="U387" s="912"/>
      <c r="V387" s="900"/>
      <c r="W387" s="912"/>
      <c r="X387" s="912"/>
      <c r="Y387" s="912"/>
      <c r="Z387" s="912"/>
      <c r="AA387" s="912"/>
      <c r="AB387" s="912"/>
      <c r="AC387" s="912"/>
      <c r="AD387" s="912"/>
      <c r="AE387" s="912"/>
      <c r="AF387" s="912"/>
      <c r="AG387" s="912"/>
      <c r="AH387" s="912"/>
    </row>
    <row r="388" spans="1:34">
      <c r="A388" s="1124"/>
      <c r="B388" s="908" t="s">
        <v>1629</v>
      </c>
      <c r="C388" s="1126"/>
      <c r="D388" s="912"/>
      <c r="E388" s="912"/>
      <c r="F388" s="912"/>
      <c r="G388" s="912"/>
      <c r="H388" s="912"/>
      <c r="I388" s="912"/>
      <c r="J388" s="912"/>
      <c r="K388" s="913"/>
      <c r="L388" s="913"/>
      <c r="M388" s="913"/>
      <c r="N388" s="913"/>
      <c r="O388" s="900"/>
      <c r="P388" s="912"/>
      <c r="Q388" s="913"/>
      <c r="R388" s="900"/>
      <c r="S388" s="900"/>
      <c r="T388" s="913"/>
      <c r="U388" s="911" t="s">
        <v>1621</v>
      </c>
      <c r="V388" s="913"/>
      <c r="W388" s="913"/>
      <c r="X388" s="912"/>
      <c r="Y388" s="912"/>
      <c r="Z388" s="912"/>
      <c r="AA388" s="912"/>
      <c r="AB388" s="912"/>
      <c r="AC388" s="912"/>
      <c r="AD388" s="912"/>
      <c r="AE388" s="912"/>
      <c r="AF388" s="912"/>
      <c r="AG388" s="912"/>
      <c r="AH388" s="912"/>
    </row>
    <row r="389" spans="1:34">
      <c r="A389" s="1124"/>
      <c r="B389" s="908" t="s">
        <v>1630</v>
      </c>
      <c r="C389" s="1126"/>
      <c r="D389" s="912"/>
      <c r="E389" s="912"/>
      <c r="F389" s="912"/>
      <c r="G389" s="912"/>
      <c r="H389" s="912"/>
      <c r="I389" s="912"/>
      <c r="J389" s="912"/>
      <c r="K389" s="913"/>
      <c r="L389" s="900"/>
      <c r="M389" s="913"/>
      <c r="N389" s="913"/>
      <c r="O389" s="913"/>
      <c r="P389" s="913"/>
      <c r="Q389" s="913"/>
      <c r="R389" s="900"/>
      <c r="S389" s="900"/>
      <c r="T389" s="913"/>
      <c r="U389" s="913"/>
      <c r="V389" s="911" t="s">
        <v>1621</v>
      </c>
      <c r="W389" s="913"/>
      <c r="X389" s="912"/>
      <c r="Y389" s="912"/>
      <c r="Z389" s="912"/>
      <c r="AA389" s="912"/>
      <c r="AB389" s="912"/>
      <c r="AC389" s="912"/>
      <c r="AD389" s="912"/>
      <c r="AE389" s="912"/>
      <c r="AF389" s="912"/>
      <c r="AG389" s="912"/>
      <c r="AH389" s="912"/>
    </row>
    <row r="390" spans="1:34">
      <c r="A390" s="903"/>
      <c r="B390" s="904"/>
      <c r="C390" s="905"/>
      <c r="D390" s="661"/>
      <c r="E390" s="661"/>
      <c r="F390" s="906"/>
      <c r="G390" s="661"/>
      <c r="H390" s="661"/>
      <c r="I390" s="661"/>
      <c r="J390" s="661"/>
      <c r="K390" s="661"/>
      <c r="L390" s="661"/>
      <c r="M390" s="661"/>
      <c r="N390" s="661"/>
      <c r="O390" s="661"/>
      <c r="P390" s="661"/>
      <c r="Q390" s="661"/>
      <c r="R390" s="661"/>
      <c r="S390" s="661"/>
      <c r="T390" s="661"/>
      <c r="U390" s="661"/>
      <c r="V390" s="661"/>
      <c r="W390" s="661"/>
      <c r="X390" s="661"/>
      <c r="Y390" s="661"/>
      <c r="Z390" s="661"/>
      <c r="AA390" s="661"/>
      <c r="AB390" s="661"/>
      <c r="AC390" s="661"/>
      <c r="AD390" s="661"/>
      <c r="AE390" s="661"/>
      <c r="AF390" s="661"/>
      <c r="AG390" s="661"/>
      <c r="AH390" s="661"/>
    </row>
    <row r="391" spans="1:34">
      <c r="B391" s="234" t="s">
        <v>1663</v>
      </c>
      <c r="C391" s="1014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  <c r="AA391" s="79"/>
      <c r="AB391" s="79"/>
      <c r="AC391" s="79"/>
      <c r="AD391" s="79"/>
      <c r="AE391" s="79"/>
      <c r="AF391" s="79"/>
      <c r="AG391" s="79"/>
      <c r="AH391" s="79"/>
    </row>
    <row r="392" spans="1:34">
      <c r="B392" s="234"/>
      <c r="C392" s="1014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  <c r="AA392" s="79"/>
      <c r="AB392" s="79"/>
      <c r="AC392" s="79"/>
      <c r="AD392" s="79"/>
      <c r="AE392" s="79"/>
      <c r="AF392" s="79"/>
      <c r="AG392" s="79"/>
      <c r="AH392" s="79"/>
    </row>
    <row r="393" spans="1:34">
      <c r="B393" s="234"/>
      <c r="C393" s="1014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  <c r="AA393" s="79"/>
      <c r="AB393" s="79"/>
      <c r="AC393" s="79"/>
      <c r="AD393" s="79"/>
      <c r="AE393" s="79"/>
      <c r="AF393" s="79"/>
      <c r="AG393" s="79"/>
      <c r="AH393" s="79"/>
    </row>
    <row r="394" spans="1:34">
      <c r="B394" s="234"/>
      <c r="C394" s="1014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  <c r="AA394" s="79"/>
      <c r="AB394" s="79"/>
      <c r="AC394" s="79"/>
      <c r="AD394" s="79"/>
      <c r="AE394" s="79"/>
      <c r="AF394" s="79"/>
      <c r="AG394" s="79"/>
      <c r="AH394" s="79"/>
    </row>
    <row r="395" spans="1:34">
      <c r="B395" s="234"/>
      <c r="C395" s="1014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  <c r="AA395" s="79"/>
      <c r="AB395" s="79"/>
      <c r="AC395" s="79"/>
      <c r="AD395" s="79"/>
      <c r="AE395" s="79"/>
      <c r="AF395" s="79"/>
      <c r="AG395" s="79"/>
      <c r="AH395" s="79"/>
    </row>
    <row r="399" spans="1:34" s="661" customFormat="1"/>
    <row r="400" spans="1:34" s="661" customFormat="1" ht="15.75">
      <c r="A400" s="1148"/>
      <c r="B400" s="1148"/>
      <c r="C400" s="1148"/>
      <c r="D400" s="1148"/>
      <c r="E400" s="1148"/>
      <c r="F400" s="1148"/>
      <c r="G400" s="1148"/>
      <c r="H400" s="1148"/>
      <c r="I400" s="1148"/>
      <c r="J400" s="1148"/>
      <c r="K400" s="1148"/>
      <c r="L400" s="1148"/>
      <c r="M400" s="1148"/>
      <c r="N400" s="1148"/>
      <c r="O400" s="1148"/>
      <c r="P400" s="1148"/>
      <c r="Q400" s="1148"/>
      <c r="R400" s="1148"/>
      <c r="S400" s="1148"/>
      <c r="T400" s="1148"/>
      <c r="U400" s="1148"/>
      <c r="V400" s="1148"/>
      <c r="W400" s="1148"/>
      <c r="X400" s="1148"/>
      <c r="Y400" s="1148"/>
      <c r="Z400" s="1148"/>
      <c r="AA400" s="1148"/>
      <c r="AB400" s="1148"/>
      <c r="AC400" s="1148"/>
      <c r="AD400" s="1148"/>
      <c r="AE400" s="1148"/>
      <c r="AF400" s="1148"/>
      <c r="AG400" s="1148"/>
      <c r="AH400" s="1148"/>
    </row>
  </sheetData>
  <mergeCells count="128">
    <mergeCell ref="A361:AH361"/>
    <mergeCell ref="A362:AH362"/>
    <mergeCell ref="D365:AH365"/>
    <mergeCell ref="A368:A377"/>
    <mergeCell ref="C368:C377"/>
    <mergeCell ref="A378:A379"/>
    <mergeCell ref="B378:B379"/>
    <mergeCell ref="A312:AH312"/>
    <mergeCell ref="A320:A329"/>
    <mergeCell ref="C320:C329"/>
    <mergeCell ref="A330:A331"/>
    <mergeCell ref="A359:AH359"/>
    <mergeCell ref="A360:AH360"/>
    <mergeCell ref="A267:A284"/>
    <mergeCell ref="C267:C284"/>
    <mergeCell ref="A285:A286"/>
    <mergeCell ref="B285:B286"/>
    <mergeCell ref="A310:AH310"/>
    <mergeCell ref="A311:AH311"/>
    <mergeCell ref="A216:A231"/>
    <mergeCell ref="C216:C231"/>
    <mergeCell ref="A234:A235"/>
    <mergeCell ref="B234:B235"/>
    <mergeCell ref="A257:AH257"/>
    <mergeCell ref="A258:AH258"/>
    <mergeCell ref="A175:A176"/>
    <mergeCell ref="B175:B176"/>
    <mergeCell ref="C175:C176"/>
    <mergeCell ref="A206:AH206"/>
    <mergeCell ref="A207:AH207"/>
    <mergeCell ref="A208:AH208"/>
    <mergeCell ref="A126:A135"/>
    <mergeCell ref="C126:C135"/>
    <mergeCell ref="A155:AH155"/>
    <mergeCell ref="A156:AH156"/>
    <mergeCell ref="A157:AH157"/>
    <mergeCell ref="A158:AH158"/>
    <mergeCell ref="A106:AH106"/>
    <mergeCell ref="A107:AH107"/>
    <mergeCell ref="A111:A113"/>
    <mergeCell ref="B111:B113"/>
    <mergeCell ref="D111:AH111"/>
    <mergeCell ref="C112:C113"/>
    <mergeCell ref="A30:A46"/>
    <mergeCell ref="C30:C46"/>
    <mergeCell ref="A56:AH56"/>
    <mergeCell ref="A59:A61"/>
    <mergeCell ref="A52:AH52"/>
    <mergeCell ref="A53:AH53"/>
    <mergeCell ref="A54:AH54"/>
    <mergeCell ref="A55:AH55"/>
    <mergeCell ref="B59:B61"/>
    <mergeCell ref="A1:AH1"/>
    <mergeCell ref="A2:AH2"/>
    <mergeCell ref="A3:AH3"/>
    <mergeCell ref="A4:AH4"/>
    <mergeCell ref="A5:AH5"/>
    <mergeCell ref="A28:A29"/>
    <mergeCell ref="B28:B29"/>
    <mergeCell ref="C28:C29"/>
    <mergeCell ref="A8:A10"/>
    <mergeCell ref="B8:B10"/>
    <mergeCell ref="D8:AH8"/>
    <mergeCell ref="C9:C10"/>
    <mergeCell ref="A11:A27"/>
    <mergeCell ref="C11:C27"/>
    <mergeCell ref="D59:AH59"/>
    <mergeCell ref="C60:C61"/>
    <mergeCell ref="A62:A78"/>
    <mergeCell ref="C62:C78"/>
    <mergeCell ref="A79:A80"/>
    <mergeCell ref="B79:B80"/>
    <mergeCell ref="C79:C80"/>
    <mergeCell ref="A81:A97"/>
    <mergeCell ref="C81:C97"/>
    <mergeCell ref="A108:AH108"/>
    <mergeCell ref="A114:A123"/>
    <mergeCell ref="C114:C123"/>
    <mergeCell ref="A124:A125"/>
    <mergeCell ref="B124:B125"/>
    <mergeCell ref="C124:C125"/>
    <mergeCell ref="A104:AH104"/>
    <mergeCell ref="A105:AH105"/>
    <mergeCell ref="A159:AH159"/>
    <mergeCell ref="A162:A164"/>
    <mergeCell ref="B162:B164"/>
    <mergeCell ref="D162:AH162"/>
    <mergeCell ref="C163:C164"/>
    <mergeCell ref="A165:A174"/>
    <mergeCell ref="C165:C174"/>
    <mergeCell ref="A177:A186"/>
    <mergeCell ref="C177:C186"/>
    <mergeCell ref="A213:A215"/>
    <mergeCell ref="B213:B215"/>
    <mergeCell ref="D213:AH213"/>
    <mergeCell ref="C214:C215"/>
    <mergeCell ref="A209:AH209"/>
    <mergeCell ref="A210:AH210"/>
    <mergeCell ref="C234:C235"/>
    <mergeCell ref="A236:A253"/>
    <mergeCell ref="C236:C253"/>
    <mergeCell ref="A264:A266"/>
    <mergeCell ref="B264:B266"/>
    <mergeCell ref="D264:AH264"/>
    <mergeCell ref="C265:C266"/>
    <mergeCell ref="A259:AH259"/>
    <mergeCell ref="A260:AH260"/>
    <mergeCell ref="A261:AH261"/>
    <mergeCell ref="C366:C367"/>
    <mergeCell ref="C285:C286"/>
    <mergeCell ref="A287:A304"/>
    <mergeCell ref="C287:C304"/>
    <mergeCell ref="A313:AH313"/>
    <mergeCell ref="A314:AH314"/>
    <mergeCell ref="A317:A319"/>
    <mergeCell ref="B317:B319"/>
    <mergeCell ref="D317:AH317"/>
    <mergeCell ref="C318:C319"/>
    <mergeCell ref="C378:C379"/>
    <mergeCell ref="A380:A389"/>
    <mergeCell ref="C380:C389"/>
    <mergeCell ref="A400:AH400"/>
    <mergeCell ref="B330:B331"/>
    <mergeCell ref="C330:C331"/>
    <mergeCell ref="A332:A341"/>
    <mergeCell ref="C332:C341"/>
    <mergeCell ref="A365:A367"/>
    <mergeCell ref="B365:B367"/>
  </mergeCells>
  <printOptions horizontalCentered="1"/>
  <pageMargins left="0.35" right="0.3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AL392"/>
  <sheetViews>
    <sheetView view="pageBreakPreview" topLeftCell="A361" zoomScaleSheetLayoutView="100" workbookViewId="0">
      <selection activeCell="H391" sqref="H391"/>
    </sheetView>
  </sheetViews>
  <sheetFormatPr defaultRowHeight="12.75"/>
  <cols>
    <col min="1" max="1" width="5.42578125" customWidth="1"/>
    <col min="2" max="2" width="12.85546875" customWidth="1"/>
    <col min="3" max="3" width="9.140625" customWidth="1"/>
    <col min="4" max="4" width="5" customWidth="1"/>
    <col min="5" max="5" width="3.42578125" customWidth="1"/>
    <col min="6" max="6" width="4.42578125" customWidth="1"/>
    <col min="7" max="7" width="4.7109375" customWidth="1"/>
    <col min="8" max="9" width="4.85546875" customWidth="1"/>
    <col min="10" max="12" width="5" customWidth="1"/>
    <col min="13" max="13" width="4.7109375" customWidth="1"/>
    <col min="14" max="14" width="4.5703125" customWidth="1"/>
    <col min="15" max="15" width="5.28515625" customWidth="1"/>
    <col min="16" max="16" width="4.42578125" customWidth="1"/>
    <col min="17" max="17" width="4.5703125" customWidth="1"/>
    <col min="18" max="18" width="4.7109375" customWidth="1"/>
    <col min="19" max="21" width="5" customWidth="1"/>
    <col min="22" max="24" width="4.85546875" customWidth="1"/>
    <col min="25" max="26" width="4.5703125" customWidth="1"/>
    <col min="27" max="27" width="4.42578125" customWidth="1"/>
    <col min="28" max="28" width="4.7109375" customWidth="1"/>
    <col min="29" max="29" width="4.85546875" customWidth="1"/>
    <col min="30" max="30" width="4.42578125" customWidth="1"/>
    <col min="31" max="31" width="5.140625" customWidth="1"/>
    <col min="32" max="32" width="5" customWidth="1"/>
    <col min="33" max="33" width="4" customWidth="1"/>
    <col min="34" max="34" width="4.28515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1006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6"/>
      <c r="P6" s="1006"/>
      <c r="Q6" s="1006"/>
      <c r="R6" s="1006"/>
      <c r="S6" s="1006"/>
      <c r="T6" s="1006"/>
      <c r="U6" s="1006"/>
      <c r="V6" s="1006"/>
      <c r="W6" s="1006"/>
      <c r="X6" s="1006"/>
      <c r="Y6" s="1006"/>
      <c r="Z6" s="1006"/>
      <c r="AA6" s="1006"/>
      <c r="AB6" s="1006"/>
      <c r="AC6" s="1006"/>
      <c r="AD6" s="1006"/>
      <c r="AE6" s="1006"/>
      <c r="AF6" s="1006"/>
      <c r="AG6" s="1006"/>
      <c r="AH6" s="1006"/>
    </row>
    <row r="7" spans="1:38" s="966" customFormat="1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130" t="s">
        <v>129</v>
      </c>
      <c r="B8" s="1133" t="s">
        <v>1610</v>
      </c>
      <c r="C8" s="955" t="s">
        <v>1618</v>
      </c>
      <c r="D8" s="1149" t="s">
        <v>1619</v>
      </c>
      <c r="E8" s="1150"/>
      <c r="F8" s="1150"/>
      <c r="G8" s="1150"/>
      <c r="H8" s="1150"/>
      <c r="I8" s="1150"/>
      <c r="J8" s="1150"/>
      <c r="K8" s="1150"/>
      <c r="L8" s="1150"/>
      <c r="M8" s="1150"/>
      <c r="N8" s="1150"/>
      <c r="O8" s="1150"/>
      <c r="P8" s="1150"/>
      <c r="Q8" s="1150"/>
      <c r="R8" s="1150"/>
      <c r="S8" s="1150"/>
      <c r="T8" s="1150"/>
      <c r="U8" s="1150"/>
      <c r="V8" s="1150"/>
      <c r="W8" s="1150"/>
      <c r="X8" s="1150"/>
      <c r="Y8" s="1150"/>
      <c r="Z8" s="1150"/>
      <c r="AA8" s="1150"/>
      <c r="AB8" s="1150"/>
      <c r="AC8" s="1150"/>
      <c r="AD8" s="1150"/>
      <c r="AE8" s="1150"/>
      <c r="AF8" s="1150"/>
      <c r="AG8" s="1150"/>
      <c r="AH8" s="1151"/>
    </row>
    <row r="9" spans="1:38" ht="15" customHeight="1">
      <c r="A9" s="1131"/>
      <c r="B9" s="1134"/>
      <c r="C9" s="1141">
        <v>42614</v>
      </c>
      <c r="D9" s="894" t="s">
        <v>1615</v>
      </c>
      <c r="E9" s="954" t="s">
        <v>1616</v>
      </c>
      <c r="F9" s="954" t="s">
        <v>1617</v>
      </c>
      <c r="G9" s="894" t="s">
        <v>1611</v>
      </c>
      <c r="H9" s="894" t="s">
        <v>1612</v>
      </c>
      <c r="I9" s="894" t="s">
        <v>1613</v>
      </c>
      <c r="J9" s="894" t="s">
        <v>1614</v>
      </c>
      <c r="K9" s="894" t="s">
        <v>1615</v>
      </c>
      <c r="L9" s="954" t="s">
        <v>1616</v>
      </c>
      <c r="M9" s="954" t="s">
        <v>1617</v>
      </c>
      <c r="N9" s="894" t="s">
        <v>1611</v>
      </c>
      <c r="O9" s="894" t="s">
        <v>1612</v>
      </c>
      <c r="P9" s="894" t="s">
        <v>1613</v>
      </c>
      <c r="Q9" s="954" t="s">
        <v>1614</v>
      </c>
      <c r="R9" s="954" t="s">
        <v>1615</v>
      </c>
      <c r="S9" s="954" t="s">
        <v>1616</v>
      </c>
      <c r="T9" s="954" t="s">
        <v>1617</v>
      </c>
      <c r="U9" s="894" t="s">
        <v>1611</v>
      </c>
      <c r="V9" s="894" t="s">
        <v>1612</v>
      </c>
      <c r="W9" s="894" t="s">
        <v>1613</v>
      </c>
      <c r="X9" s="894" t="s">
        <v>1614</v>
      </c>
      <c r="Y9" s="894" t="s">
        <v>1615</v>
      </c>
      <c r="Z9" s="954" t="s">
        <v>1616</v>
      </c>
      <c r="AA9" s="954" t="s">
        <v>1617</v>
      </c>
      <c r="AB9" s="894" t="s">
        <v>1611</v>
      </c>
      <c r="AC9" s="894" t="s">
        <v>1612</v>
      </c>
      <c r="AD9" s="894" t="s">
        <v>1613</v>
      </c>
      <c r="AE9" s="894" t="s">
        <v>1614</v>
      </c>
      <c r="AF9" s="894" t="s">
        <v>1615</v>
      </c>
      <c r="AG9" s="954" t="s">
        <v>1616</v>
      </c>
      <c r="AH9" s="894"/>
      <c r="AI9" s="893"/>
      <c r="AJ9" s="893"/>
      <c r="AK9" s="893"/>
      <c r="AL9" s="893"/>
    </row>
    <row r="10" spans="1:38" ht="15" customHeight="1">
      <c r="A10" s="1132"/>
      <c r="B10" s="1135"/>
      <c r="C10" s="1142"/>
      <c r="D10" s="895">
        <v>1</v>
      </c>
      <c r="E10" s="954">
        <v>2</v>
      </c>
      <c r="F10" s="954">
        <v>3</v>
      </c>
      <c r="G10" s="894">
        <v>4</v>
      </c>
      <c r="H10" s="894">
        <v>5</v>
      </c>
      <c r="I10" s="894">
        <v>6</v>
      </c>
      <c r="J10" s="894">
        <v>7</v>
      </c>
      <c r="K10" s="894">
        <v>8</v>
      </c>
      <c r="L10" s="954">
        <v>9</v>
      </c>
      <c r="M10" s="954">
        <v>10</v>
      </c>
      <c r="N10" s="894">
        <v>11</v>
      </c>
      <c r="O10" s="894">
        <v>12</v>
      </c>
      <c r="P10" s="894">
        <v>13</v>
      </c>
      <c r="Q10" s="954">
        <v>14</v>
      </c>
      <c r="R10" s="954">
        <v>15</v>
      </c>
      <c r="S10" s="954">
        <v>16</v>
      </c>
      <c r="T10" s="954">
        <v>17</v>
      </c>
      <c r="U10" s="894">
        <v>18</v>
      </c>
      <c r="V10" s="894">
        <v>19</v>
      </c>
      <c r="W10" s="894">
        <v>20</v>
      </c>
      <c r="X10" s="894">
        <v>21</v>
      </c>
      <c r="Y10" s="894">
        <v>22</v>
      </c>
      <c r="Z10" s="954">
        <v>23</v>
      </c>
      <c r="AA10" s="954">
        <v>24</v>
      </c>
      <c r="AB10" s="894">
        <v>25</v>
      </c>
      <c r="AC10" s="894">
        <v>26</v>
      </c>
      <c r="AD10" s="894">
        <v>27</v>
      </c>
      <c r="AE10" s="894">
        <v>28</v>
      </c>
      <c r="AF10" s="894">
        <v>29</v>
      </c>
      <c r="AG10" s="954">
        <v>30</v>
      </c>
      <c r="AH10" s="595"/>
      <c r="AI10" s="893"/>
      <c r="AJ10" s="893"/>
      <c r="AK10" s="893"/>
      <c r="AL10" s="893"/>
    </row>
    <row r="11" spans="1:38">
      <c r="A11" s="1114">
        <v>19</v>
      </c>
      <c r="B11" s="908" t="s">
        <v>1609</v>
      </c>
      <c r="C11" s="1127">
        <v>42614</v>
      </c>
      <c r="D11" s="911" t="s">
        <v>1621</v>
      </c>
      <c r="E11" s="900"/>
      <c r="F11" s="913"/>
      <c r="G11" s="900"/>
      <c r="H11" s="913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</row>
    <row r="12" spans="1:38">
      <c r="A12" s="1115"/>
      <c r="B12" s="908" t="s">
        <v>1622</v>
      </c>
      <c r="C12" s="1128"/>
      <c r="D12" s="913"/>
      <c r="E12" s="913"/>
      <c r="F12" s="913"/>
      <c r="G12" s="911" t="s">
        <v>1621</v>
      </c>
      <c r="H12" s="913"/>
      <c r="I12" s="913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900"/>
      <c r="AF12" s="900"/>
      <c r="AG12" s="900"/>
      <c r="AH12" s="900"/>
    </row>
    <row r="13" spans="1:38">
      <c r="A13" s="1115"/>
      <c r="B13" s="908" t="s">
        <v>1623</v>
      </c>
      <c r="C13" s="1128"/>
      <c r="D13" s="913"/>
      <c r="E13" s="900"/>
      <c r="F13" s="913"/>
      <c r="G13" s="913"/>
      <c r="H13" s="911" t="s">
        <v>1621</v>
      </c>
      <c r="I13" s="913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900"/>
      <c r="AF13" s="900"/>
      <c r="AG13" s="900"/>
      <c r="AH13" s="900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13"/>
      <c r="E14" s="900"/>
      <c r="F14" s="913"/>
      <c r="G14" s="912"/>
      <c r="H14" s="912"/>
      <c r="I14" s="911" t="s">
        <v>1621</v>
      </c>
      <c r="J14" s="913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13"/>
      <c r="E15" s="900"/>
      <c r="F15" s="913"/>
      <c r="G15" s="900"/>
      <c r="H15" s="912"/>
      <c r="I15" s="912"/>
      <c r="J15" s="911" t="s">
        <v>1621</v>
      </c>
      <c r="K15" s="913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13"/>
      <c r="E16" s="900"/>
      <c r="F16" s="900"/>
      <c r="G16" s="912"/>
      <c r="H16" s="912"/>
      <c r="I16" s="912"/>
      <c r="J16" s="913"/>
      <c r="K16" s="911" t="s">
        <v>1621</v>
      </c>
      <c r="L16" s="913"/>
      <c r="M16" s="913"/>
      <c r="N16" s="900"/>
      <c r="O16" s="913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900"/>
      <c r="AF16" s="900"/>
      <c r="AG16" s="900"/>
      <c r="AH16" s="900"/>
    </row>
    <row r="17" spans="1:34">
      <c r="A17" s="1115"/>
      <c r="B17" s="908" t="s">
        <v>1627</v>
      </c>
      <c r="C17" s="1128"/>
      <c r="D17" s="912"/>
      <c r="E17" s="912"/>
      <c r="F17" s="912"/>
      <c r="G17" s="912"/>
      <c r="H17" s="912"/>
      <c r="I17" s="912"/>
      <c r="J17" s="912"/>
      <c r="K17" s="913"/>
      <c r="L17" s="913"/>
      <c r="M17" s="913"/>
      <c r="N17" s="911" t="s">
        <v>1621</v>
      </c>
      <c r="O17" s="913"/>
      <c r="P17" s="913"/>
      <c r="Q17" s="913"/>
      <c r="R17" s="900"/>
      <c r="S17" s="912"/>
      <c r="T17" s="912"/>
      <c r="U17" s="912"/>
      <c r="V17" s="912"/>
      <c r="W17" s="912"/>
      <c r="X17" s="912"/>
      <c r="Y17" s="912"/>
      <c r="Z17" s="912"/>
      <c r="AA17" s="912"/>
      <c r="AB17" s="912"/>
      <c r="AC17" s="912"/>
      <c r="AD17" s="912"/>
      <c r="AE17" s="912"/>
      <c r="AF17" s="912"/>
      <c r="AG17" s="912"/>
      <c r="AH17" s="912"/>
    </row>
    <row r="18" spans="1:34">
      <c r="A18" s="1115"/>
      <c r="B18" s="908" t="s">
        <v>1628</v>
      </c>
      <c r="C18" s="1128"/>
      <c r="D18" s="900"/>
      <c r="E18" s="900"/>
      <c r="F18" s="900"/>
      <c r="G18" s="900"/>
      <c r="H18" s="900"/>
      <c r="I18" s="900"/>
      <c r="J18" s="913"/>
      <c r="K18" s="913"/>
      <c r="L18" s="913"/>
      <c r="M18" s="913"/>
      <c r="N18" s="913"/>
      <c r="O18" s="913"/>
      <c r="P18" s="913"/>
      <c r="Q18" s="913"/>
      <c r="R18" s="900"/>
      <c r="S18" s="900"/>
      <c r="T18" s="900"/>
      <c r="U18" s="911" t="s">
        <v>1621</v>
      </c>
      <c r="V18" s="913"/>
      <c r="W18" s="900"/>
      <c r="X18" s="900"/>
      <c r="Y18" s="912"/>
      <c r="Z18" s="900"/>
      <c r="AA18" s="900"/>
      <c r="AB18" s="900"/>
      <c r="AC18" s="900"/>
      <c r="AD18" s="900"/>
      <c r="AE18" s="900"/>
      <c r="AF18" s="900"/>
      <c r="AG18" s="900"/>
      <c r="AH18" s="900"/>
    </row>
    <row r="19" spans="1:34">
      <c r="A19" s="1115"/>
      <c r="B19" s="908" t="s">
        <v>1629</v>
      </c>
      <c r="C19" s="1128"/>
      <c r="D19" s="912"/>
      <c r="E19" s="912"/>
      <c r="F19" s="912"/>
      <c r="G19" s="912"/>
      <c r="H19" s="912"/>
      <c r="I19" s="912"/>
      <c r="J19" s="912"/>
      <c r="K19" s="913"/>
      <c r="L19" s="913"/>
      <c r="M19" s="913"/>
      <c r="N19" s="913"/>
      <c r="O19" s="913"/>
      <c r="P19" s="913"/>
      <c r="Q19" s="913"/>
      <c r="R19" s="900"/>
      <c r="S19" s="900"/>
      <c r="T19" s="912"/>
      <c r="U19" s="913"/>
      <c r="V19" s="911" t="s">
        <v>1621</v>
      </c>
      <c r="W19" s="912"/>
      <c r="X19" s="912"/>
      <c r="Y19" s="912"/>
      <c r="Z19" s="912"/>
      <c r="AA19" s="912"/>
      <c r="AB19" s="912"/>
      <c r="AC19" s="912"/>
      <c r="AD19" s="912"/>
      <c r="AE19" s="912"/>
      <c r="AF19" s="912"/>
      <c r="AG19" s="912"/>
      <c r="AH19" s="912"/>
    </row>
    <row r="20" spans="1:34">
      <c r="A20" s="1115"/>
      <c r="B20" s="908" t="s">
        <v>1630</v>
      </c>
      <c r="C20" s="1128"/>
      <c r="D20" s="912"/>
      <c r="E20" s="912"/>
      <c r="F20" s="912"/>
      <c r="G20" s="912"/>
      <c r="H20" s="912"/>
      <c r="I20" s="912"/>
      <c r="J20" s="912"/>
      <c r="K20" s="913"/>
      <c r="L20" s="900"/>
      <c r="M20" s="913"/>
      <c r="N20" s="900"/>
      <c r="O20" s="912"/>
      <c r="P20" s="912"/>
      <c r="Q20" s="913"/>
      <c r="R20" s="913"/>
      <c r="S20" s="913"/>
      <c r="T20" s="900"/>
      <c r="U20" s="912"/>
      <c r="V20" s="912"/>
      <c r="W20" s="911" t="s">
        <v>1621</v>
      </c>
      <c r="X20" s="913"/>
      <c r="Y20" s="912"/>
      <c r="Z20" s="912"/>
      <c r="AA20" s="912"/>
      <c r="AB20" s="912"/>
      <c r="AC20" s="912"/>
      <c r="AD20" s="912"/>
      <c r="AE20" s="912"/>
      <c r="AF20" s="912"/>
      <c r="AG20" s="912"/>
      <c r="AH20" s="912"/>
    </row>
    <row r="21" spans="1:34">
      <c r="A21" s="1115"/>
      <c r="B21" s="908" t="s">
        <v>1631</v>
      </c>
      <c r="C21" s="1128"/>
      <c r="D21" s="912"/>
      <c r="E21" s="912"/>
      <c r="F21" s="912"/>
      <c r="G21" s="912"/>
      <c r="H21" s="912"/>
      <c r="I21" s="912"/>
      <c r="J21" s="912"/>
      <c r="K21" s="912"/>
      <c r="L21" s="912"/>
      <c r="M21" s="900"/>
      <c r="N21" s="913"/>
      <c r="O21" s="900"/>
      <c r="P21" s="913"/>
      <c r="Q21" s="913"/>
      <c r="R21" s="913"/>
      <c r="S21" s="913"/>
      <c r="T21" s="913"/>
      <c r="U21" s="900"/>
      <c r="V21" s="912"/>
      <c r="W21" s="912"/>
      <c r="X21" s="911" t="s">
        <v>1621</v>
      </c>
      <c r="Y21" s="912"/>
      <c r="Z21" s="912"/>
      <c r="AA21" s="912"/>
      <c r="AB21" s="913"/>
      <c r="AC21" s="913"/>
      <c r="AD21" s="900"/>
      <c r="AE21" s="912"/>
      <c r="AF21" s="912"/>
      <c r="AG21" s="912"/>
      <c r="AH21" s="912"/>
    </row>
    <row r="22" spans="1:34">
      <c r="A22" s="1115"/>
      <c r="B22" s="908" t="s">
        <v>1632</v>
      </c>
      <c r="C22" s="1128"/>
      <c r="D22" s="900"/>
      <c r="E22" s="900"/>
      <c r="F22" s="900"/>
      <c r="G22" s="900"/>
      <c r="H22" s="900"/>
      <c r="I22" s="900"/>
      <c r="J22" s="900"/>
      <c r="K22" s="900"/>
      <c r="L22" s="900"/>
      <c r="M22" s="912"/>
      <c r="N22" s="912"/>
      <c r="O22" s="912"/>
      <c r="P22" s="912"/>
      <c r="Q22" s="912"/>
      <c r="R22" s="913"/>
      <c r="S22" s="913"/>
      <c r="T22" s="913"/>
      <c r="U22" s="913"/>
      <c r="V22" s="900"/>
      <c r="W22" s="900"/>
      <c r="X22" s="900"/>
      <c r="Y22" s="911" t="s">
        <v>1621</v>
      </c>
      <c r="Z22" s="900"/>
      <c r="AA22" s="900"/>
      <c r="AB22" s="913"/>
      <c r="AC22" s="913"/>
      <c r="AD22" s="900"/>
      <c r="AE22" s="912"/>
      <c r="AF22" s="912"/>
      <c r="AG22" s="900"/>
      <c r="AH22" s="900"/>
    </row>
    <row r="23" spans="1:34">
      <c r="A23" s="1115"/>
      <c r="B23" s="908" t="s">
        <v>1633</v>
      </c>
      <c r="C23" s="1128"/>
      <c r="D23" s="900"/>
      <c r="E23" s="900"/>
      <c r="F23" s="900"/>
      <c r="G23" s="900"/>
      <c r="H23" s="900"/>
      <c r="I23" s="900"/>
      <c r="J23" s="900"/>
      <c r="K23" s="900"/>
      <c r="L23" s="900"/>
      <c r="M23" s="912"/>
      <c r="N23" s="912"/>
      <c r="O23" s="912"/>
      <c r="P23" s="912"/>
      <c r="Q23" s="912"/>
      <c r="R23" s="913"/>
      <c r="S23" s="913"/>
      <c r="T23" s="913"/>
      <c r="U23" s="913"/>
      <c r="V23" s="900"/>
      <c r="W23" s="900"/>
      <c r="X23" s="900"/>
      <c r="Y23" s="900"/>
      <c r="Z23" s="900"/>
      <c r="AA23" s="900"/>
      <c r="AB23" s="911" t="s">
        <v>1621</v>
      </c>
      <c r="AC23" s="913"/>
      <c r="AD23" s="900"/>
      <c r="AE23" s="912"/>
      <c r="AF23" s="912"/>
      <c r="AG23" s="900"/>
      <c r="AH23" s="900"/>
    </row>
    <row r="24" spans="1:34">
      <c r="A24" s="1115"/>
      <c r="B24" s="908" t="s">
        <v>1644</v>
      </c>
      <c r="C24" s="1128"/>
      <c r="D24" s="900"/>
      <c r="E24" s="900"/>
      <c r="F24" s="900"/>
      <c r="G24" s="900"/>
      <c r="H24" s="900"/>
      <c r="I24" s="900"/>
      <c r="J24" s="900"/>
      <c r="K24" s="900"/>
      <c r="L24" s="900"/>
      <c r="M24" s="912"/>
      <c r="N24" s="912"/>
      <c r="O24" s="912"/>
      <c r="P24" s="912"/>
      <c r="Q24" s="912"/>
      <c r="R24" s="913"/>
      <c r="S24" s="913"/>
      <c r="T24" s="913"/>
      <c r="U24" s="913"/>
      <c r="V24" s="900"/>
      <c r="W24" s="900"/>
      <c r="X24" s="900"/>
      <c r="Y24" s="900"/>
      <c r="Z24" s="900"/>
      <c r="AA24" s="900"/>
      <c r="AB24" s="913"/>
      <c r="AC24" s="911" t="s">
        <v>1621</v>
      </c>
      <c r="AD24" s="912"/>
      <c r="AE24" s="900"/>
      <c r="AF24" s="900"/>
      <c r="AG24" s="900"/>
      <c r="AH24" s="900"/>
    </row>
    <row r="25" spans="1:34">
      <c r="A25" s="1115"/>
      <c r="B25" s="908" t="s">
        <v>1645</v>
      </c>
      <c r="C25" s="1128"/>
      <c r="D25" s="900"/>
      <c r="E25" s="900"/>
      <c r="F25" s="900"/>
      <c r="G25" s="900"/>
      <c r="H25" s="900"/>
      <c r="I25" s="900"/>
      <c r="J25" s="900"/>
      <c r="K25" s="900"/>
      <c r="L25" s="900"/>
      <c r="M25" s="912"/>
      <c r="N25" s="912"/>
      <c r="O25" s="912"/>
      <c r="P25" s="912"/>
      <c r="Q25" s="912"/>
      <c r="R25" s="913"/>
      <c r="S25" s="913"/>
      <c r="T25" s="913"/>
      <c r="U25" s="913"/>
      <c r="V25" s="900"/>
      <c r="W25" s="900"/>
      <c r="X25" s="900"/>
      <c r="Y25" s="900"/>
      <c r="Z25" s="900"/>
      <c r="AA25" s="900"/>
      <c r="AB25" s="912"/>
      <c r="AC25" s="912"/>
      <c r="AD25" s="911" t="s">
        <v>1621</v>
      </c>
      <c r="AE25" s="900"/>
      <c r="AF25" s="900"/>
      <c r="AG25" s="900"/>
      <c r="AH25" s="900"/>
    </row>
    <row r="26" spans="1:34">
      <c r="A26" s="1115"/>
      <c r="B26" s="908" t="s">
        <v>1646</v>
      </c>
      <c r="C26" s="1128"/>
      <c r="D26" s="912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2"/>
      <c r="Q26" s="913"/>
      <c r="R26" s="900"/>
      <c r="S26" s="913"/>
      <c r="T26" s="913"/>
      <c r="U26" s="913"/>
      <c r="V26" s="913"/>
      <c r="W26" s="912"/>
      <c r="X26" s="912"/>
      <c r="Y26" s="912"/>
      <c r="Z26" s="912"/>
      <c r="AA26" s="912"/>
      <c r="AB26" s="900"/>
      <c r="AC26" s="900"/>
      <c r="AD26" s="900"/>
      <c r="AE26" s="911" t="s">
        <v>1621</v>
      </c>
      <c r="AF26" s="900"/>
      <c r="AG26" s="912"/>
      <c r="AH26" s="912"/>
    </row>
    <row r="27" spans="1:34">
      <c r="A27" s="1116"/>
      <c r="B27" s="908" t="s">
        <v>1647</v>
      </c>
      <c r="C27" s="1129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3"/>
      <c r="R27" s="900"/>
      <c r="S27" s="913"/>
      <c r="T27" s="913"/>
      <c r="U27" s="913"/>
      <c r="V27" s="913"/>
      <c r="W27" s="912"/>
      <c r="X27" s="912"/>
      <c r="Y27" s="912"/>
      <c r="Z27" s="912"/>
      <c r="AA27" s="912"/>
      <c r="AB27" s="900"/>
      <c r="AC27" s="900"/>
      <c r="AD27" s="900"/>
      <c r="AE27" s="900"/>
      <c r="AF27" s="911" t="s">
        <v>1621</v>
      </c>
      <c r="AG27" s="912"/>
      <c r="AH27" s="912"/>
    </row>
    <row r="28" spans="1:34">
      <c r="A28" s="1114"/>
      <c r="B28" s="1140"/>
      <c r="C28" s="1127">
        <v>42644</v>
      </c>
      <c r="D28" s="954" t="s">
        <v>1617</v>
      </c>
      <c r="E28" s="894" t="s">
        <v>1611</v>
      </c>
      <c r="F28" s="894" t="s">
        <v>1612</v>
      </c>
      <c r="G28" s="894" t="s">
        <v>1613</v>
      </c>
      <c r="H28" s="894" t="s">
        <v>1614</v>
      </c>
      <c r="I28" s="894" t="s">
        <v>1615</v>
      </c>
      <c r="J28" s="954" t="s">
        <v>1616</v>
      </c>
      <c r="K28" s="954" t="s">
        <v>1617</v>
      </c>
      <c r="L28" s="894" t="s">
        <v>1611</v>
      </c>
      <c r="M28" s="894" t="s">
        <v>1612</v>
      </c>
      <c r="N28" s="894" t="s">
        <v>1613</v>
      </c>
      <c r="O28" s="894" t="s">
        <v>1614</v>
      </c>
      <c r="P28" s="954" t="s">
        <v>1615</v>
      </c>
      <c r="Q28" s="954" t="s">
        <v>1616</v>
      </c>
      <c r="R28" s="954" t="s">
        <v>1617</v>
      </c>
      <c r="S28" s="894" t="s">
        <v>1611</v>
      </c>
      <c r="T28" s="894" t="s">
        <v>1612</v>
      </c>
      <c r="U28" s="894" t="s">
        <v>1613</v>
      </c>
      <c r="V28" s="894" t="s">
        <v>1614</v>
      </c>
      <c r="W28" s="894" t="s">
        <v>1615</v>
      </c>
      <c r="X28" s="954" t="s">
        <v>1616</v>
      </c>
      <c r="Y28" s="954" t="s">
        <v>1617</v>
      </c>
      <c r="Z28" s="894" t="s">
        <v>1611</v>
      </c>
      <c r="AA28" s="894" t="s">
        <v>1612</v>
      </c>
      <c r="AB28" s="894" t="s">
        <v>1613</v>
      </c>
      <c r="AC28" s="894" t="s">
        <v>1614</v>
      </c>
      <c r="AD28" s="894" t="s">
        <v>1615</v>
      </c>
      <c r="AE28" s="954" t="s">
        <v>1616</v>
      </c>
      <c r="AF28" s="954" t="s">
        <v>1617</v>
      </c>
      <c r="AG28" s="894" t="s">
        <v>1611</v>
      </c>
      <c r="AH28" s="894" t="s">
        <v>1612</v>
      </c>
    </row>
    <row r="29" spans="1:34">
      <c r="A29" s="1116"/>
      <c r="B29" s="1138"/>
      <c r="C29" s="1138"/>
      <c r="D29" s="968">
        <v>1</v>
      </c>
      <c r="E29" s="894">
        <v>2</v>
      </c>
      <c r="F29" s="894">
        <v>3</v>
      </c>
      <c r="G29" s="894">
        <v>4</v>
      </c>
      <c r="H29" s="894">
        <v>5</v>
      </c>
      <c r="I29" s="894">
        <v>6</v>
      </c>
      <c r="J29" s="954">
        <v>7</v>
      </c>
      <c r="K29" s="954">
        <v>8</v>
      </c>
      <c r="L29" s="894">
        <v>9</v>
      </c>
      <c r="M29" s="894">
        <v>10</v>
      </c>
      <c r="N29" s="894">
        <v>11</v>
      </c>
      <c r="O29" s="894">
        <v>12</v>
      </c>
      <c r="P29" s="954">
        <v>13</v>
      </c>
      <c r="Q29" s="954">
        <v>14</v>
      </c>
      <c r="R29" s="954">
        <v>15</v>
      </c>
      <c r="S29" s="894">
        <v>16</v>
      </c>
      <c r="T29" s="894">
        <v>17</v>
      </c>
      <c r="U29" s="894">
        <v>18</v>
      </c>
      <c r="V29" s="894">
        <v>19</v>
      </c>
      <c r="W29" s="894">
        <v>20</v>
      </c>
      <c r="X29" s="954">
        <v>21</v>
      </c>
      <c r="Y29" s="954">
        <v>22</v>
      </c>
      <c r="Z29" s="894">
        <v>23</v>
      </c>
      <c r="AA29" s="894">
        <v>24</v>
      </c>
      <c r="AB29" s="894">
        <v>25</v>
      </c>
      <c r="AC29" s="894">
        <v>26</v>
      </c>
      <c r="AD29" s="894">
        <v>27</v>
      </c>
      <c r="AE29" s="954">
        <v>28</v>
      </c>
      <c r="AF29" s="954">
        <v>29</v>
      </c>
      <c r="AG29" s="894">
        <v>30</v>
      </c>
      <c r="AH29" s="894">
        <v>31</v>
      </c>
    </row>
    <row r="30" spans="1:34">
      <c r="A30" s="1114">
        <v>20</v>
      </c>
      <c r="B30" s="908" t="s">
        <v>1609</v>
      </c>
      <c r="C30" s="1127">
        <v>42644</v>
      </c>
      <c r="D30" s="913"/>
      <c r="E30" s="911" t="s">
        <v>1621</v>
      </c>
      <c r="F30" s="900"/>
      <c r="G30" s="913"/>
      <c r="H30" s="900"/>
      <c r="I30" s="900"/>
      <c r="J30" s="900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912"/>
      <c r="AH30" s="912"/>
    </row>
    <row r="31" spans="1:34">
      <c r="A31" s="1115"/>
      <c r="B31" s="908" t="s">
        <v>1622</v>
      </c>
      <c r="C31" s="1128"/>
      <c r="D31" s="913"/>
      <c r="E31" s="913"/>
      <c r="F31" s="911" t="s">
        <v>1621</v>
      </c>
      <c r="G31" s="913"/>
      <c r="H31" s="913"/>
      <c r="I31" s="913"/>
      <c r="J31" s="913"/>
      <c r="K31" s="900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912"/>
      <c r="AH31" s="912"/>
    </row>
    <row r="32" spans="1:34">
      <c r="A32" s="1115"/>
      <c r="B32" s="908" t="s">
        <v>1623</v>
      </c>
      <c r="C32" s="1128"/>
      <c r="D32" s="913"/>
      <c r="E32" s="913"/>
      <c r="F32" s="913"/>
      <c r="G32" s="911" t="s">
        <v>1621</v>
      </c>
      <c r="H32" s="913"/>
      <c r="I32" s="913"/>
      <c r="J32" s="913"/>
      <c r="K32" s="900"/>
      <c r="L32" s="900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912"/>
      <c r="AH32" s="912"/>
    </row>
    <row r="33" spans="1:34">
      <c r="A33" s="1115"/>
      <c r="B33" s="908" t="s">
        <v>1624</v>
      </c>
      <c r="C33" s="1128"/>
      <c r="D33" s="913"/>
      <c r="E33" s="913"/>
      <c r="F33" s="913"/>
      <c r="G33" s="913"/>
      <c r="H33" s="911" t="s">
        <v>1621</v>
      </c>
      <c r="I33" s="913"/>
      <c r="J33" s="913"/>
      <c r="K33" s="900"/>
      <c r="L33" s="900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912"/>
      <c r="AH33" s="912"/>
    </row>
    <row r="34" spans="1:34">
      <c r="A34" s="1115"/>
      <c r="B34" s="908" t="s">
        <v>1625</v>
      </c>
      <c r="C34" s="1128"/>
      <c r="D34" s="913"/>
      <c r="E34" s="913"/>
      <c r="F34" s="900"/>
      <c r="G34" s="912"/>
      <c r="H34" s="912"/>
      <c r="I34" s="911" t="s">
        <v>1621</v>
      </c>
      <c r="J34" s="913"/>
      <c r="K34" s="900"/>
      <c r="L34" s="900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912"/>
      <c r="AH34" s="912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3"/>
      <c r="I35" s="900"/>
      <c r="J35" s="913"/>
      <c r="K35" s="913"/>
      <c r="L35" s="911" t="s">
        <v>1621</v>
      </c>
      <c r="M35" s="900"/>
      <c r="N35" s="913"/>
      <c r="O35" s="900"/>
      <c r="P35" s="912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912"/>
      <c r="AH35" s="912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3"/>
      <c r="I36" s="900"/>
      <c r="J36" s="912"/>
      <c r="K36" s="913"/>
      <c r="L36" s="913"/>
      <c r="M36" s="911" t="s">
        <v>1621</v>
      </c>
      <c r="N36" s="913"/>
      <c r="O36" s="913"/>
      <c r="P36" s="900"/>
      <c r="Q36" s="900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912"/>
      <c r="AH36" s="912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13"/>
      <c r="L37" s="913"/>
      <c r="M37" s="913"/>
      <c r="N37" s="911" t="s">
        <v>1621</v>
      </c>
      <c r="O37" s="913"/>
      <c r="P37" s="913"/>
      <c r="Q37" s="913"/>
      <c r="R37" s="900"/>
      <c r="S37" s="900"/>
      <c r="T37" s="913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912"/>
      <c r="AH37" s="912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13"/>
      <c r="L38" s="913"/>
      <c r="M38" s="913"/>
      <c r="N38" s="913"/>
      <c r="O38" s="911" t="s">
        <v>1621</v>
      </c>
      <c r="P38" s="913"/>
      <c r="Q38" s="913"/>
      <c r="R38" s="900"/>
      <c r="S38" s="900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912"/>
      <c r="AH38" s="912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3"/>
      <c r="L39" s="900"/>
      <c r="M39" s="913"/>
      <c r="N39" s="913"/>
      <c r="O39" s="913"/>
      <c r="P39" s="913"/>
      <c r="Q39" s="913"/>
      <c r="R39" s="900"/>
      <c r="S39" s="911" t="s">
        <v>1621</v>
      </c>
      <c r="T39" s="900"/>
      <c r="U39" s="913"/>
      <c r="V39" s="900"/>
      <c r="W39" s="900"/>
      <c r="X39" s="912"/>
      <c r="Y39" s="912"/>
      <c r="Z39" s="912"/>
      <c r="AA39" s="912"/>
      <c r="AB39" s="912"/>
      <c r="AC39" s="912"/>
      <c r="AD39" s="912"/>
      <c r="AE39" s="912"/>
      <c r="AF39" s="912"/>
      <c r="AG39" s="912"/>
      <c r="AH39" s="912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3"/>
      <c r="N40" s="900"/>
      <c r="O40" s="912"/>
      <c r="P40" s="912"/>
      <c r="Q40" s="913"/>
      <c r="R40" s="913"/>
      <c r="S40" s="913"/>
      <c r="T40" s="911" t="s">
        <v>1621</v>
      </c>
      <c r="U40" s="913"/>
      <c r="V40" s="913"/>
      <c r="W40" s="913"/>
      <c r="X40" s="912"/>
      <c r="Y40" s="912"/>
      <c r="Z40" s="912"/>
      <c r="AA40" s="912"/>
      <c r="AB40" s="912"/>
      <c r="AC40" s="912"/>
      <c r="AD40" s="912"/>
      <c r="AE40" s="912"/>
      <c r="AF40" s="912"/>
      <c r="AG40" s="912"/>
      <c r="AH40" s="912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3"/>
      <c r="P41" s="900"/>
      <c r="Q41" s="912"/>
      <c r="R41" s="913"/>
      <c r="S41" s="913"/>
      <c r="T41" s="913"/>
      <c r="U41" s="911" t="s">
        <v>1621</v>
      </c>
      <c r="V41" s="913"/>
      <c r="W41" s="913"/>
      <c r="X41" s="912"/>
      <c r="Y41" s="912"/>
      <c r="Z41" s="912"/>
      <c r="AA41" s="912"/>
      <c r="AB41" s="912"/>
      <c r="AC41" s="912"/>
      <c r="AD41" s="912"/>
      <c r="AE41" s="912"/>
      <c r="AF41" s="912"/>
      <c r="AG41" s="912"/>
      <c r="AH41" s="912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3"/>
      <c r="P42" s="900"/>
      <c r="Q42" s="912"/>
      <c r="R42" s="913"/>
      <c r="S42" s="913"/>
      <c r="T42" s="913"/>
      <c r="U42" s="913"/>
      <c r="V42" s="911" t="s">
        <v>1621</v>
      </c>
      <c r="W42" s="913"/>
      <c r="X42" s="912"/>
      <c r="Y42" s="912"/>
      <c r="Z42" s="912"/>
      <c r="AA42" s="912"/>
      <c r="AB42" s="912"/>
      <c r="AC42" s="912"/>
      <c r="AD42" s="912"/>
      <c r="AE42" s="912"/>
      <c r="AF42" s="912"/>
      <c r="AG42" s="912"/>
      <c r="AH42" s="912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3"/>
      <c r="P43" s="900"/>
      <c r="Q43" s="912"/>
      <c r="R43" s="913"/>
      <c r="S43" s="913"/>
      <c r="T43" s="900"/>
      <c r="U43" s="912"/>
      <c r="V43" s="912"/>
      <c r="W43" s="911" t="s">
        <v>1621</v>
      </c>
      <c r="X43" s="912"/>
      <c r="Y43" s="912"/>
      <c r="Z43" s="912"/>
      <c r="AA43" s="912"/>
      <c r="AB43" s="912"/>
      <c r="AC43" s="912"/>
      <c r="AD43" s="912"/>
      <c r="AE43" s="912"/>
      <c r="AF43" s="912"/>
      <c r="AG43" s="912"/>
      <c r="AH43" s="912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3"/>
      <c r="P44" s="900"/>
      <c r="Q44" s="912"/>
      <c r="R44" s="913"/>
      <c r="S44" s="913"/>
      <c r="T44" s="913"/>
      <c r="U44" s="912"/>
      <c r="V44" s="900"/>
      <c r="W44" s="912"/>
      <c r="X44" s="912"/>
      <c r="Y44" s="912"/>
      <c r="Z44" s="912"/>
      <c r="AA44" s="911" t="s">
        <v>1621</v>
      </c>
      <c r="AB44" s="913"/>
      <c r="AC44" s="912"/>
      <c r="AD44" s="912"/>
      <c r="AE44" s="912"/>
      <c r="AF44" s="912"/>
      <c r="AG44" s="912"/>
      <c r="AH44" s="912"/>
    </row>
    <row r="45" spans="1:34">
      <c r="A45" s="1115"/>
      <c r="B45" s="908" t="s">
        <v>1646</v>
      </c>
      <c r="C45" s="1128"/>
      <c r="D45" s="912"/>
      <c r="E45" s="912"/>
      <c r="F45" s="912"/>
      <c r="G45" s="912"/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12"/>
      <c r="S45" s="912"/>
      <c r="T45" s="913"/>
      <c r="U45" s="913"/>
      <c r="V45" s="913"/>
      <c r="W45" s="912"/>
      <c r="X45" s="912"/>
      <c r="Y45" s="912"/>
      <c r="Z45" s="912"/>
      <c r="AA45" s="912"/>
      <c r="AB45" s="911" t="s">
        <v>1621</v>
      </c>
      <c r="AC45" s="912"/>
      <c r="AD45" s="912"/>
      <c r="AE45" s="912"/>
      <c r="AF45" s="912"/>
      <c r="AG45" s="912"/>
      <c r="AH45" s="912"/>
    </row>
    <row r="46" spans="1:34">
      <c r="A46" s="1116"/>
      <c r="B46" s="908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3"/>
      <c r="U46" s="913"/>
      <c r="V46" s="913"/>
      <c r="W46" s="912"/>
      <c r="X46" s="912"/>
      <c r="Y46" s="912"/>
      <c r="Z46" s="912"/>
      <c r="AA46" s="912"/>
      <c r="AB46" s="913"/>
      <c r="AC46" s="911" t="s">
        <v>1621</v>
      </c>
      <c r="AD46" s="912"/>
      <c r="AE46" s="912"/>
      <c r="AF46" s="912"/>
      <c r="AG46" s="912"/>
      <c r="AH46" s="912"/>
    </row>
    <row r="47" spans="1:34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661"/>
      <c r="Y47" s="661"/>
      <c r="Z47" s="661"/>
      <c r="AA47" s="661"/>
      <c r="AB47" s="661"/>
      <c r="AC47" s="661"/>
      <c r="AD47" s="661"/>
      <c r="AE47" s="661"/>
      <c r="AF47" s="661"/>
      <c r="AG47" s="661"/>
      <c r="AH47" s="661"/>
    </row>
    <row r="48" spans="1:34">
      <c r="B48" s="247" t="s">
        <v>1663</v>
      </c>
      <c r="C48" s="896"/>
    </row>
    <row r="52" spans="1:34" ht="15.75">
      <c r="A52" s="1117" t="s">
        <v>3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5.75">
      <c r="A53" s="1117" t="s">
        <v>1586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17"/>
      <c r="W53" s="1117"/>
      <c r="X53" s="1117"/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</row>
    <row r="54" spans="1:34" ht="18">
      <c r="A54" s="1118" t="s">
        <v>1666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1587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8">
      <c r="A56" s="1118" t="s">
        <v>1667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4" ht="13.5" customHeight="1">
      <c r="A57" s="915" t="s">
        <v>1608</v>
      </c>
      <c r="B57" s="1006"/>
      <c r="C57" s="1006"/>
      <c r="D57" s="1006"/>
      <c r="E57" s="1006"/>
      <c r="F57" s="1006"/>
      <c r="G57" s="1006"/>
      <c r="H57" s="1006"/>
      <c r="I57" s="1006"/>
      <c r="J57" s="1006"/>
      <c r="K57" s="1006"/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6"/>
      <c r="Y57" s="1006"/>
      <c r="Z57" s="1006"/>
      <c r="AA57" s="1006"/>
      <c r="AB57" s="1006"/>
      <c r="AC57" s="1006"/>
      <c r="AD57" s="1006"/>
      <c r="AE57" s="1006"/>
      <c r="AF57" s="1006"/>
      <c r="AG57" s="1006"/>
      <c r="AH57" s="1006"/>
    </row>
    <row r="58" spans="1:34" s="966" customFormat="1" ht="12.75" customHeight="1">
      <c r="A58" s="967" t="s">
        <v>1679</v>
      </c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  <c r="AB58" s="965"/>
      <c r="AC58" s="965"/>
      <c r="AD58" s="965"/>
      <c r="AE58" s="965"/>
      <c r="AF58" s="965"/>
      <c r="AG58" s="965"/>
      <c r="AH58" s="965"/>
    </row>
    <row r="59" spans="1:34" ht="12.75" customHeight="1">
      <c r="A59" s="1154" t="s">
        <v>129</v>
      </c>
      <c r="B59" s="1157" t="s">
        <v>1610</v>
      </c>
      <c r="C59" s="897" t="s">
        <v>1618</v>
      </c>
      <c r="D59" s="1149" t="s">
        <v>1619</v>
      </c>
      <c r="E59" s="1150"/>
      <c r="F59" s="1150"/>
      <c r="G59" s="1150"/>
      <c r="H59" s="1150"/>
      <c r="I59" s="1150"/>
      <c r="J59" s="1150"/>
      <c r="K59" s="1150"/>
      <c r="L59" s="1150"/>
      <c r="M59" s="1150"/>
      <c r="N59" s="1150"/>
      <c r="O59" s="1150"/>
      <c r="P59" s="1150"/>
      <c r="Q59" s="1150"/>
      <c r="R59" s="1150"/>
      <c r="S59" s="1150"/>
      <c r="T59" s="1150"/>
      <c r="U59" s="1150"/>
      <c r="V59" s="1150"/>
      <c r="W59" s="1150"/>
      <c r="X59" s="1150"/>
      <c r="Y59" s="1150"/>
      <c r="Z59" s="1150"/>
      <c r="AA59" s="1150"/>
      <c r="AB59" s="1150"/>
      <c r="AC59" s="1150"/>
      <c r="AD59" s="1150"/>
      <c r="AE59" s="1150"/>
      <c r="AF59" s="1150"/>
      <c r="AG59" s="1150"/>
      <c r="AH59" s="1151"/>
    </row>
    <row r="60" spans="1:34">
      <c r="A60" s="1155"/>
      <c r="B60" s="1158"/>
      <c r="C60" s="1152">
        <v>42614</v>
      </c>
      <c r="D60" s="894" t="s">
        <v>1615</v>
      </c>
      <c r="E60" s="954" t="s">
        <v>1616</v>
      </c>
      <c r="F60" s="954" t="s">
        <v>1617</v>
      </c>
      <c r="G60" s="894" t="s">
        <v>1611</v>
      </c>
      <c r="H60" s="894" t="s">
        <v>1612</v>
      </c>
      <c r="I60" s="894" t="s">
        <v>1613</v>
      </c>
      <c r="J60" s="894" t="s">
        <v>1614</v>
      </c>
      <c r="K60" s="894" t="s">
        <v>1615</v>
      </c>
      <c r="L60" s="954" t="s">
        <v>1616</v>
      </c>
      <c r="M60" s="954" t="s">
        <v>1617</v>
      </c>
      <c r="N60" s="894" t="s">
        <v>1611</v>
      </c>
      <c r="O60" s="894" t="s">
        <v>1612</v>
      </c>
      <c r="P60" s="894" t="s">
        <v>1613</v>
      </c>
      <c r="Q60" s="954" t="s">
        <v>1614</v>
      </c>
      <c r="R60" s="954" t="s">
        <v>1615</v>
      </c>
      <c r="S60" s="954" t="s">
        <v>1616</v>
      </c>
      <c r="T60" s="954" t="s">
        <v>1617</v>
      </c>
      <c r="U60" s="894" t="s">
        <v>1611</v>
      </c>
      <c r="V60" s="894" t="s">
        <v>1612</v>
      </c>
      <c r="W60" s="894" t="s">
        <v>1613</v>
      </c>
      <c r="X60" s="894" t="s">
        <v>1614</v>
      </c>
      <c r="Y60" s="894" t="s">
        <v>1615</v>
      </c>
      <c r="Z60" s="954" t="s">
        <v>1616</v>
      </c>
      <c r="AA60" s="954" t="s">
        <v>1617</v>
      </c>
      <c r="AB60" s="894" t="s">
        <v>1611</v>
      </c>
      <c r="AC60" s="894" t="s">
        <v>1612</v>
      </c>
      <c r="AD60" s="894" t="s">
        <v>1613</v>
      </c>
      <c r="AE60" s="894" t="s">
        <v>1614</v>
      </c>
      <c r="AF60" s="894" t="s">
        <v>1615</v>
      </c>
      <c r="AG60" s="954" t="s">
        <v>1616</v>
      </c>
      <c r="AH60" s="894"/>
    </row>
    <row r="61" spans="1:34">
      <c r="A61" s="1156"/>
      <c r="B61" s="1159"/>
      <c r="C61" s="1153"/>
      <c r="D61" s="895">
        <v>1</v>
      </c>
      <c r="E61" s="954">
        <v>2</v>
      </c>
      <c r="F61" s="954">
        <v>3</v>
      </c>
      <c r="G61" s="894">
        <v>4</v>
      </c>
      <c r="H61" s="894">
        <v>5</v>
      </c>
      <c r="I61" s="894">
        <v>6</v>
      </c>
      <c r="J61" s="894">
        <v>7</v>
      </c>
      <c r="K61" s="894">
        <v>8</v>
      </c>
      <c r="L61" s="954">
        <v>9</v>
      </c>
      <c r="M61" s="954">
        <v>10</v>
      </c>
      <c r="N61" s="894">
        <v>11</v>
      </c>
      <c r="O61" s="894">
        <v>12</v>
      </c>
      <c r="P61" s="894">
        <v>13</v>
      </c>
      <c r="Q61" s="954">
        <v>14</v>
      </c>
      <c r="R61" s="954">
        <v>15</v>
      </c>
      <c r="S61" s="954">
        <v>16</v>
      </c>
      <c r="T61" s="954">
        <v>17</v>
      </c>
      <c r="U61" s="894">
        <v>18</v>
      </c>
      <c r="V61" s="894">
        <v>19</v>
      </c>
      <c r="W61" s="894">
        <v>20</v>
      </c>
      <c r="X61" s="894">
        <v>21</v>
      </c>
      <c r="Y61" s="894">
        <v>22</v>
      </c>
      <c r="Z61" s="954">
        <v>23</v>
      </c>
      <c r="AA61" s="954">
        <v>24</v>
      </c>
      <c r="AB61" s="894">
        <v>25</v>
      </c>
      <c r="AC61" s="894">
        <v>26</v>
      </c>
      <c r="AD61" s="894">
        <v>27</v>
      </c>
      <c r="AE61" s="894">
        <v>28</v>
      </c>
      <c r="AF61" s="894">
        <v>29</v>
      </c>
      <c r="AG61" s="954">
        <v>30</v>
      </c>
      <c r="AH61" s="595"/>
    </row>
    <row r="62" spans="1:34">
      <c r="A62" s="1136">
        <v>19</v>
      </c>
      <c r="B62" s="908" t="s">
        <v>1609</v>
      </c>
      <c r="C62" s="1127">
        <v>42614</v>
      </c>
      <c r="D62" s="911" t="s">
        <v>1621</v>
      </c>
      <c r="E62" s="900"/>
      <c r="F62" s="913"/>
      <c r="G62" s="900"/>
      <c r="H62" s="913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900"/>
      <c r="AF62" s="900"/>
      <c r="AG62" s="900"/>
      <c r="AH62" s="900"/>
    </row>
    <row r="63" spans="1:34">
      <c r="A63" s="1136"/>
      <c r="B63" s="908" t="s">
        <v>1622</v>
      </c>
      <c r="C63" s="1137"/>
      <c r="D63" s="913"/>
      <c r="E63" s="913"/>
      <c r="F63" s="913"/>
      <c r="G63" s="911" t="s">
        <v>1621</v>
      </c>
      <c r="H63" s="913"/>
      <c r="I63" s="913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900"/>
      <c r="AF63" s="900"/>
      <c r="AG63" s="900"/>
      <c r="AH63" s="900"/>
    </row>
    <row r="64" spans="1:34">
      <c r="A64" s="1136"/>
      <c r="B64" s="908" t="s">
        <v>1623</v>
      </c>
      <c r="C64" s="1137"/>
      <c r="D64" s="913"/>
      <c r="E64" s="900"/>
      <c r="F64" s="913"/>
      <c r="G64" s="913"/>
      <c r="H64" s="911" t="s">
        <v>1621</v>
      </c>
      <c r="I64" s="913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900"/>
      <c r="AF64" s="900"/>
      <c r="AG64" s="900"/>
      <c r="AH64" s="900"/>
    </row>
    <row r="65" spans="1:34">
      <c r="A65" s="1136"/>
      <c r="B65" s="908" t="s">
        <v>1624</v>
      </c>
      <c r="C65" s="1137"/>
      <c r="D65" s="913"/>
      <c r="E65" s="900"/>
      <c r="F65" s="913"/>
      <c r="G65" s="912"/>
      <c r="H65" s="912"/>
      <c r="I65" s="911" t="s">
        <v>1621</v>
      </c>
      <c r="J65" s="913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900"/>
      <c r="AF65" s="900"/>
      <c r="AG65" s="900"/>
      <c r="AH65" s="900"/>
    </row>
    <row r="66" spans="1:34">
      <c r="A66" s="1136"/>
      <c r="B66" s="908" t="s">
        <v>1625</v>
      </c>
      <c r="C66" s="1137"/>
      <c r="D66" s="913"/>
      <c r="E66" s="900"/>
      <c r="F66" s="913"/>
      <c r="G66" s="900"/>
      <c r="H66" s="912"/>
      <c r="I66" s="912"/>
      <c r="J66" s="911" t="s">
        <v>1621</v>
      </c>
      <c r="K66" s="913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900"/>
      <c r="AF66" s="900"/>
      <c r="AG66" s="900"/>
      <c r="AH66" s="900"/>
    </row>
    <row r="67" spans="1:34">
      <c r="A67" s="1136"/>
      <c r="B67" s="908" t="s">
        <v>1626</v>
      </c>
      <c r="C67" s="1137"/>
      <c r="D67" s="913"/>
      <c r="E67" s="900"/>
      <c r="F67" s="900"/>
      <c r="G67" s="912"/>
      <c r="H67" s="912"/>
      <c r="I67" s="912"/>
      <c r="J67" s="913"/>
      <c r="K67" s="911" t="s">
        <v>1621</v>
      </c>
      <c r="L67" s="913"/>
      <c r="M67" s="913"/>
      <c r="N67" s="900"/>
      <c r="O67" s="913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900"/>
      <c r="AF67" s="900"/>
      <c r="AG67" s="900"/>
      <c r="AH67" s="900"/>
    </row>
    <row r="68" spans="1:34">
      <c r="A68" s="1136"/>
      <c r="B68" s="908" t="s">
        <v>1627</v>
      </c>
      <c r="C68" s="1137"/>
      <c r="D68" s="912"/>
      <c r="E68" s="912"/>
      <c r="F68" s="912"/>
      <c r="G68" s="912"/>
      <c r="H68" s="912"/>
      <c r="I68" s="912"/>
      <c r="J68" s="912"/>
      <c r="K68" s="913"/>
      <c r="L68" s="913"/>
      <c r="M68" s="913"/>
      <c r="N68" s="911" t="s">
        <v>1621</v>
      </c>
      <c r="O68" s="913"/>
      <c r="P68" s="913"/>
      <c r="Q68" s="913"/>
      <c r="R68" s="900"/>
      <c r="S68" s="912"/>
      <c r="T68" s="912"/>
      <c r="U68" s="912"/>
      <c r="V68" s="912"/>
      <c r="W68" s="912"/>
      <c r="X68" s="912"/>
      <c r="Y68" s="912"/>
      <c r="Z68" s="912"/>
      <c r="AA68" s="912"/>
      <c r="AB68" s="912"/>
      <c r="AC68" s="912"/>
      <c r="AD68" s="912"/>
      <c r="AE68" s="912"/>
      <c r="AF68" s="912"/>
      <c r="AG68" s="912"/>
      <c r="AH68" s="912"/>
    </row>
    <row r="69" spans="1:34">
      <c r="A69" s="1136"/>
      <c r="B69" s="908" t="s">
        <v>1628</v>
      </c>
      <c r="C69" s="1137"/>
      <c r="D69" s="900"/>
      <c r="E69" s="900"/>
      <c r="F69" s="900"/>
      <c r="G69" s="900"/>
      <c r="H69" s="900"/>
      <c r="I69" s="900"/>
      <c r="J69" s="913"/>
      <c r="K69" s="913"/>
      <c r="L69" s="913"/>
      <c r="M69" s="913"/>
      <c r="N69" s="913"/>
      <c r="O69" s="911" t="s">
        <v>1621</v>
      </c>
      <c r="P69" s="913"/>
      <c r="Q69" s="913"/>
      <c r="R69" s="900"/>
      <c r="S69" s="900"/>
      <c r="T69" s="900"/>
      <c r="U69" s="900"/>
      <c r="V69" s="900"/>
      <c r="W69" s="913"/>
      <c r="X69" s="900"/>
      <c r="Y69" s="900"/>
      <c r="Z69" s="900"/>
      <c r="AA69" s="900"/>
      <c r="AB69" s="900"/>
      <c r="AC69" s="900"/>
      <c r="AD69" s="900"/>
      <c r="AE69" s="900"/>
      <c r="AF69" s="900"/>
      <c r="AG69" s="900"/>
      <c r="AH69" s="900"/>
    </row>
    <row r="70" spans="1:34">
      <c r="A70" s="1136"/>
      <c r="B70" s="908" t="s">
        <v>1629</v>
      </c>
      <c r="C70" s="1137"/>
      <c r="D70" s="912"/>
      <c r="E70" s="912"/>
      <c r="F70" s="912"/>
      <c r="G70" s="912"/>
      <c r="H70" s="912"/>
      <c r="I70" s="912"/>
      <c r="J70" s="912"/>
      <c r="K70" s="913"/>
      <c r="L70" s="913"/>
      <c r="M70" s="913"/>
      <c r="N70" s="913"/>
      <c r="O70" s="913"/>
      <c r="P70" s="913"/>
      <c r="Q70" s="913"/>
      <c r="R70" s="900"/>
      <c r="S70" s="900"/>
      <c r="T70" s="912"/>
      <c r="U70" s="912"/>
      <c r="V70" s="911" t="s">
        <v>1621</v>
      </c>
      <c r="W70" s="912"/>
      <c r="X70" s="912"/>
      <c r="Y70" s="912"/>
      <c r="Z70" s="912"/>
      <c r="AA70" s="912"/>
      <c r="AB70" s="912"/>
      <c r="AC70" s="912"/>
      <c r="AD70" s="912"/>
      <c r="AE70" s="912"/>
      <c r="AF70" s="912"/>
      <c r="AG70" s="912"/>
      <c r="AH70" s="912"/>
    </row>
    <row r="71" spans="1:34">
      <c r="A71" s="1136"/>
      <c r="B71" s="908" t="s">
        <v>1630</v>
      </c>
      <c r="C71" s="1137"/>
      <c r="D71" s="912"/>
      <c r="E71" s="912"/>
      <c r="F71" s="912"/>
      <c r="G71" s="912"/>
      <c r="H71" s="912"/>
      <c r="I71" s="912"/>
      <c r="J71" s="912"/>
      <c r="K71" s="913"/>
      <c r="L71" s="900"/>
      <c r="M71" s="913"/>
      <c r="N71" s="900"/>
      <c r="O71" s="912"/>
      <c r="P71" s="912"/>
      <c r="Q71" s="913"/>
      <c r="R71" s="913"/>
      <c r="S71" s="913"/>
      <c r="T71" s="900"/>
      <c r="U71" s="913"/>
      <c r="V71" s="912"/>
      <c r="W71" s="911" t="s">
        <v>1621</v>
      </c>
      <c r="X71" s="913"/>
      <c r="Y71" s="913"/>
      <c r="Z71" s="912"/>
      <c r="AA71" s="912"/>
      <c r="AB71" s="912"/>
      <c r="AC71" s="912"/>
      <c r="AD71" s="912"/>
      <c r="AE71" s="912"/>
      <c r="AF71" s="912"/>
      <c r="AG71" s="912"/>
      <c r="AH71" s="912"/>
    </row>
    <row r="72" spans="1:34">
      <c r="A72" s="1136"/>
      <c r="B72" s="908" t="s">
        <v>1631</v>
      </c>
      <c r="C72" s="1137"/>
      <c r="D72" s="912"/>
      <c r="E72" s="912"/>
      <c r="F72" s="912"/>
      <c r="G72" s="912"/>
      <c r="H72" s="912"/>
      <c r="I72" s="912"/>
      <c r="J72" s="912"/>
      <c r="K72" s="912"/>
      <c r="L72" s="912"/>
      <c r="M72" s="900"/>
      <c r="N72" s="913"/>
      <c r="O72" s="900"/>
      <c r="P72" s="913"/>
      <c r="Q72" s="913"/>
      <c r="R72" s="913"/>
      <c r="S72" s="913"/>
      <c r="T72" s="913"/>
      <c r="U72" s="900"/>
      <c r="V72" s="912"/>
      <c r="W72" s="912"/>
      <c r="X72" s="911" t="s">
        <v>1621</v>
      </c>
      <c r="Y72" s="912"/>
      <c r="Z72" s="912"/>
      <c r="AA72" s="912"/>
      <c r="AB72" s="913"/>
      <c r="AC72" s="913"/>
      <c r="AD72" s="900"/>
      <c r="AE72" s="912"/>
      <c r="AF72" s="912"/>
      <c r="AG72" s="912"/>
      <c r="AH72" s="912"/>
    </row>
    <row r="73" spans="1:34">
      <c r="A73" s="1136"/>
      <c r="B73" s="908" t="s">
        <v>1632</v>
      </c>
      <c r="C73" s="1137"/>
      <c r="D73" s="900"/>
      <c r="E73" s="900"/>
      <c r="F73" s="900"/>
      <c r="G73" s="900"/>
      <c r="H73" s="900"/>
      <c r="I73" s="900"/>
      <c r="J73" s="900"/>
      <c r="K73" s="900"/>
      <c r="L73" s="900"/>
      <c r="M73" s="912"/>
      <c r="N73" s="912"/>
      <c r="O73" s="912"/>
      <c r="P73" s="912"/>
      <c r="Q73" s="912"/>
      <c r="R73" s="913"/>
      <c r="S73" s="913"/>
      <c r="T73" s="913"/>
      <c r="U73" s="913"/>
      <c r="V73" s="900"/>
      <c r="W73" s="900"/>
      <c r="X73" s="900"/>
      <c r="Y73" s="911" t="s">
        <v>1621</v>
      </c>
      <c r="Z73" s="900"/>
      <c r="AA73" s="900"/>
      <c r="AB73" s="913"/>
      <c r="AC73" s="913"/>
      <c r="AD73" s="900"/>
      <c r="AE73" s="912"/>
      <c r="AF73" s="912"/>
      <c r="AG73" s="900"/>
      <c r="AH73" s="900"/>
    </row>
    <row r="74" spans="1:34">
      <c r="A74" s="1136"/>
      <c r="B74" s="908" t="s">
        <v>1633</v>
      </c>
      <c r="C74" s="1137"/>
      <c r="D74" s="900"/>
      <c r="E74" s="900"/>
      <c r="F74" s="900"/>
      <c r="G74" s="900"/>
      <c r="H74" s="900"/>
      <c r="I74" s="900"/>
      <c r="J74" s="900"/>
      <c r="K74" s="900"/>
      <c r="L74" s="900"/>
      <c r="M74" s="912"/>
      <c r="N74" s="912"/>
      <c r="O74" s="912"/>
      <c r="P74" s="912"/>
      <c r="Q74" s="912"/>
      <c r="R74" s="913"/>
      <c r="S74" s="913"/>
      <c r="T74" s="913"/>
      <c r="U74" s="913"/>
      <c r="V74" s="900"/>
      <c r="W74" s="900"/>
      <c r="X74" s="900"/>
      <c r="Y74" s="900"/>
      <c r="Z74" s="900"/>
      <c r="AA74" s="900"/>
      <c r="AB74" s="911" t="s">
        <v>1621</v>
      </c>
      <c r="AC74" s="913"/>
      <c r="AD74" s="900"/>
      <c r="AE74" s="912"/>
      <c r="AF74" s="900"/>
      <c r="AG74" s="900"/>
      <c r="AH74" s="900"/>
    </row>
    <row r="75" spans="1:34">
      <c r="A75" s="1136"/>
      <c r="B75" s="908" t="s">
        <v>1644</v>
      </c>
      <c r="C75" s="1137"/>
      <c r="D75" s="900"/>
      <c r="E75" s="900"/>
      <c r="F75" s="900"/>
      <c r="G75" s="900"/>
      <c r="H75" s="900"/>
      <c r="I75" s="900"/>
      <c r="J75" s="900"/>
      <c r="K75" s="900"/>
      <c r="L75" s="900"/>
      <c r="M75" s="912"/>
      <c r="N75" s="912"/>
      <c r="O75" s="912"/>
      <c r="P75" s="912"/>
      <c r="Q75" s="912"/>
      <c r="R75" s="913"/>
      <c r="S75" s="913"/>
      <c r="T75" s="913"/>
      <c r="U75" s="913"/>
      <c r="V75" s="900"/>
      <c r="W75" s="900"/>
      <c r="X75" s="900"/>
      <c r="Y75" s="900"/>
      <c r="Z75" s="900"/>
      <c r="AA75" s="900"/>
      <c r="AB75" s="913"/>
      <c r="AC75" s="911" t="s">
        <v>1621</v>
      </c>
      <c r="AD75" s="912"/>
      <c r="AE75" s="900"/>
      <c r="AF75" s="900"/>
      <c r="AG75" s="900"/>
      <c r="AH75" s="900"/>
    </row>
    <row r="76" spans="1:34">
      <c r="A76" s="1136"/>
      <c r="B76" s="908" t="s">
        <v>1645</v>
      </c>
      <c r="C76" s="1137"/>
      <c r="D76" s="900"/>
      <c r="E76" s="900"/>
      <c r="F76" s="900"/>
      <c r="G76" s="900"/>
      <c r="H76" s="900"/>
      <c r="I76" s="900"/>
      <c r="J76" s="900"/>
      <c r="K76" s="900"/>
      <c r="L76" s="900"/>
      <c r="M76" s="912"/>
      <c r="N76" s="912"/>
      <c r="O76" s="912"/>
      <c r="P76" s="912"/>
      <c r="Q76" s="912"/>
      <c r="R76" s="913"/>
      <c r="S76" s="913"/>
      <c r="T76" s="913"/>
      <c r="U76" s="913"/>
      <c r="V76" s="900"/>
      <c r="W76" s="900"/>
      <c r="X76" s="900"/>
      <c r="Y76" s="900"/>
      <c r="Z76" s="900"/>
      <c r="AA76" s="900"/>
      <c r="AB76" s="912"/>
      <c r="AC76" s="912"/>
      <c r="AD76" s="911" t="s">
        <v>1621</v>
      </c>
      <c r="AE76" s="900"/>
      <c r="AF76" s="900"/>
      <c r="AG76" s="900"/>
      <c r="AH76" s="900"/>
    </row>
    <row r="77" spans="1:34">
      <c r="A77" s="1136"/>
      <c r="B77" s="908" t="s">
        <v>1646</v>
      </c>
      <c r="C77" s="1137"/>
      <c r="D77" s="900"/>
      <c r="E77" s="900"/>
      <c r="F77" s="900"/>
      <c r="G77" s="900"/>
      <c r="H77" s="900"/>
      <c r="I77" s="900"/>
      <c r="J77" s="900"/>
      <c r="K77" s="900"/>
      <c r="L77" s="900"/>
      <c r="M77" s="912"/>
      <c r="N77" s="912"/>
      <c r="O77" s="912"/>
      <c r="P77" s="912"/>
      <c r="Q77" s="912"/>
      <c r="R77" s="913"/>
      <c r="S77" s="913"/>
      <c r="T77" s="913"/>
      <c r="U77" s="913"/>
      <c r="V77" s="900"/>
      <c r="W77" s="900"/>
      <c r="X77" s="900"/>
      <c r="Y77" s="900"/>
      <c r="Z77" s="900"/>
      <c r="AA77" s="900"/>
      <c r="AB77" s="900"/>
      <c r="AC77" s="900"/>
      <c r="AD77" s="900"/>
      <c r="AE77" s="911" t="s">
        <v>1621</v>
      </c>
      <c r="AF77" s="900"/>
      <c r="AG77" s="900"/>
      <c r="AH77" s="900"/>
    </row>
    <row r="78" spans="1:34">
      <c r="A78" s="1136"/>
      <c r="B78" s="908" t="s">
        <v>1647</v>
      </c>
      <c r="C78" s="1138"/>
      <c r="D78" s="912"/>
      <c r="E78" s="912"/>
      <c r="F78" s="912"/>
      <c r="G78" s="912"/>
      <c r="H78" s="912"/>
      <c r="I78" s="912"/>
      <c r="J78" s="912"/>
      <c r="K78" s="912"/>
      <c r="L78" s="912"/>
      <c r="M78" s="912"/>
      <c r="N78" s="912"/>
      <c r="O78" s="912"/>
      <c r="P78" s="912"/>
      <c r="Q78" s="913"/>
      <c r="R78" s="900"/>
      <c r="S78" s="913"/>
      <c r="T78" s="913"/>
      <c r="U78" s="913"/>
      <c r="V78" s="913"/>
      <c r="W78" s="912"/>
      <c r="X78" s="912"/>
      <c r="Y78" s="912"/>
      <c r="Z78" s="912"/>
      <c r="AA78" s="912"/>
      <c r="AB78" s="900"/>
      <c r="AC78" s="900"/>
      <c r="AD78" s="900"/>
      <c r="AE78" s="900"/>
      <c r="AF78" s="911" t="s">
        <v>1621</v>
      </c>
      <c r="AG78" s="912"/>
      <c r="AH78" s="912"/>
    </row>
    <row r="79" spans="1:34">
      <c r="A79" s="1114"/>
      <c r="B79" s="1140"/>
      <c r="C79" s="1127">
        <v>42644</v>
      </c>
      <c r="D79" s="954" t="s">
        <v>1617</v>
      </c>
      <c r="E79" s="894" t="s">
        <v>1611</v>
      </c>
      <c r="F79" s="894" t="s">
        <v>1612</v>
      </c>
      <c r="G79" s="894" t="s">
        <v>1613</v>
      </c>
      <c r="H79" s="894" t="s">
        <v>1614</v>
      </c>
      <c r="I79" s="894" t="s">
        <v>1615</v>
      </c>
      <c r="J79" s="954" t="s">
        <v>1616</v>
      </c>
      <c r="K79" s="954" t="s">
        <v>1617</v>
      </c>
      <c r="L79" s="894" t="s">
        <v>1611</v>
      </c>
      <c r="M79" s="894" t="s">
        <v>1612</v>
      </c>
      <c r="N79" s="894" t="s">
        <v>1613</v>
      </c>
      <c r="O79" s="894" t="s">
        <v>1614</v>
      </c>
      <c r="P79" s="954" t="s">
        <v>1615</v>
      </c>
      <c r="Q79" s="954" t="s">
        <v>1616</v>
      </c>
      <c r="R79" s="954" t="s">
        <v>1617</v>
      </c>
      <c r="S79" s="894" t="s">
        <v>1611</v>
      </c>
      <c r="T79" s="894" t="s">
        <v>1612</v>
      </c>
      <c r="U79" s="894" t="s">
        <v>1613</v>
      </c>
      <c r="V79" s="894" t="s">
        <v>1614</v>
      </c>
      <c r="W79" s="894" t="s">
        <v>1615</v>
      </c>
      <c r="X79" s="954" t="s">
        <v>1616</v>
      </c>
      <c r="Y79" s="954" t="s">
        <v>1617</v>
      </c>
      <c r="Z79" s="894" t="s">
        <v>1611</v>
      </c>
      <c r="AA79" s="894" t="s">
        <v>1612</v>
      </c>
      <c r="AB79" s="894" t="s">
        <v>1613</v>
      </c>
      <c r="AC79" s="894" t="s">
        <v>1614</v>
      </c>
      <c r="AD79" s="894" t="s">
        <v>1615</v>
      </c>
      <c r="AE79" s="954" t="s">
        <v>1616</v>
      </c>
      <c r="AF79" s="954" t="s">
        <v>1617</v>
      </c>
      <c r="AG79" s="894" t="s">
        <v>1611</v>
      </c>
      <c r="AH79" s="894" t="s">
        <v>1612</v>
      </c>
    </row>
    <row r="80" spans="1:34">
      <c r="A80" s="1116"/>
      <c r="B80" s="1138"/>
      <c r="C80" s="1138"/>
      <c r="D80" s="968">
        <v>1</v>
      </c>
      <c r="E80" s="894">
        <v>2</v>
      </c>
      <c r="F80" s="894">
        <v>3</v>
      </c>
      <c r="G80" s="894">
        <v>4</v>
      </c>
      <c r="H80" s="894">
        <v>5</v>
      </c>
      <c r="I80" s="894">
        <v>6</v>
      </c>
      <c r="J80" s="954">
        <v>7</v>
      </c>
      <c r="K80" s="954">
        <v>8</v>
      </c>
      <c r="L80" s="894">
        <v>9</v>
      </c>
      <c r="M80" s="894">
        <v>10</v>
      </c>
      <c r="N80" s="894">
        <v>11</v>
      </c>
      <c r="O80" s="894">
        <v>12</v>
      </c>
      <c r="P80" s="954">
        <v>13</v>
      </c>
      <c r="Q80" s="954">
        <v>14</v>
      </c>
      <c r="R80" s="954">
        <v>15</v>
      </c>
      <c r="S80" s="894">
        <v>16</v>
      </c>
      <c r="T80" s="894">
        <v>17</v>
      </c>
      <c r="U80" s="894">
        <v>18</v>
      </c>
      <c r="V80" s="894">
        <v>19</v>
      </c>
      <c r="W80" s="894">
        <v>20</v>
      </c>
      <c r="X80" s="954">
        <v>21</v>
      </c>
      <c r="Y80" s="954">
        <v>22</v>
      </c>
      <c r="Z80" s="894">
        <v>23</v>
      </c>
      <c r="AA80" s="894">
        <v>24</v>
      </c>
      <c r="AB80" s="894">
        <v>25</v>
      </c>
      <c r="AC80" s="894">
        <v>26</v>
      </c>
      <c r="AD80" s="894">
        <v>27</v>
      </c>
      <c r="AE80" s="954">
        <v>28</v>
      </c>
      <c r="AF80" s="954">
        <v>29</v>
      </c>
      <c r="AG80" s="894">
        <v>30</v>
      </c>
      <c r="AH80" s="894">
        <v>31</v>
      </c>
    </row>
    <row r="81" spans="1:34">
      <c r="A81" s="1124">
        <v>20</v>
      </c>
      <c r="B81" s="908" t="s">
        <v>1609</v>
      </c>
      <c r="C81" s="1127">
        <v>42644</v>
      </c>
      <c r="D81" s="913"/>
      <c r="E81" s="911" t="s">
        <v>1621</v>
      </c>
      <c r="F81" s="900"/>
      <c r="G81" s="913"/>
      <c r="H81" s="900"/>
      <c r="I81" s="900"/>
      <c r="J81" s="900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912"/>
      <c r="AH81" s="912"/>
    </row>
    <row r="82" spans="1:34">
      <c r="A82" s="1124"/>
      <c r="B82" s="908" t="s">
        <v>1622</v>
      </c>
      <c r="C82" s="1137"/>
      <c r="D82" s="913"/>
      <c r="E82" s="913"/>
      <c r="F82" s="911" t="s">
        <v>1621</v>
      </c>
      <c r="G82" s="913"/>
      <c r="H82" s="913"/>
      <c r="I82" s="913"/>
      <c r="J82" s="913"/>
      <c r="K82" s="900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912"/>
      <c r="AH82" s="912"/>
    </row>
    <row r="83" spans="1:34">
      <c r="A83" s="1124"/>
      <c r="B83" s="908" t="s">
        <v>1623</v>
      </c>
      <c r="C83" s="1137"/>
      <c r="D83" s="913"/>
      <c r="E83" s="913"/>
      <c r="F83" s="913"/>
      <c r="G83" s="911" t="s">
        <v>1621</v>
      </c>
      <c r="H83" s="913"/>
      <c r="I83" s="913"/>
      <c r="J83" s="913"/>
      <c r="K83" s="900"/>
      <c r="L83" s="900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912"/>
      <c r="AH83" s="912"/>
    </row>
    <row r="84" spans="1:34">
      <c r="A84" s="1124"/>
      <c r="B84" s="908" t="s">
        <v>1624</v>
      </c>
      <c r="C84" s="1137"/>
      <c r="D84" s="913"/>
      <c r="E84" s="913"/>
      <c r="F84" s="913"/>
      <c r="G84" s="913"/>
      <c r="H84" s="911" t="s">
        <v>1621</v>
      </c>
      <c r="I84" s="913"/>
      <c r="J84" s="913"/>
      <c r="K84" s="900"/>
      <c r="L84" s="900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912"/>
      <c r="AH84" s="912"/>
    </row>
    <row r="85" spans="1:34">
      <c r="A85" s="1124"/>
      <c r="B85" s="908" t="s">
        <v>1625</v>
      </c>
      <c r="C85" s="1137"/>
      <c r="D85" s="913"/>
      <c r="E85" s="913"/>
      <c r="F85" s="900"/>
      <c r="G85" s="912"/>
      <c r="H85" s="912"/>
      <c r="I85" s="911" t="s">
        <v>1621</v>
      </c>
      <c r="J85" s="913"/>
      <c r="K85" s="900"/>
      <c r="L85" s="900"/>
      <c r="M85" s="912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912"/>
      <c r="AH85" s="912"/>
    </row>
    <row r="86" spans="1:34">
      <c r="A86" s="1124"/>
      <c r="B86" s="908" t="s">
        <v>1626</v>
      </c>
      <c r="C86" s="1137"/>
      <c r="D86" s="912"/>
      <c r="E86" s="912"/>
      <c r="F86" s="912"/>
      <c r="G86" s="912"/>
      <c r="H86" s="913"/>
      <c r="I86" s="900"/>
      <c r="J86" s="913"/>
      <c r="K86" s="913"/>
      <c r="L86" s="911" t="s">
        <v>1621</v>
      </c>
      <c r="M86" s="900"/>
      <c r="N86" s="913"/>
      <c r="O86" s="900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912"/>
      <c r="AH86" s="912"/>
    </row>
    <row r="87" spans="1:34">
      <c r="A87" s="1124"/>
      <c r="B87" s="908" t="s">
        <v>1627</v>
      </c>
      <c r="C87" s="1137"/>
      <c r="D87" s="912"/>
      <c r="E87" s="912"/>
      <c r="F87" s="912"/>
      <c r="G87" s="912"/>
      <c r="H87" s="913"/>
      <c r="I87" s="900"/>
      <c r="J87" s="912"/>
      <c r="K87" s="913"/>
      <c r="L87" s="913"/>
      <c r="M87" s="911" t="s">
        <v>1621</v>
      </c>
      <c r="N87" s="913"/>
      <c r="O87" s="913"/>
      <c r="P87" s="900"/>
      <c r="Q87" s="900"/>
      <c r="R87" s="900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912"/>
      <c r="AH87" s="912"/>
    </row>
    <row r="88" spans="1:34">
      <c r="A88" s="1124"/>
      <c r="B88" s="908" t="s">
        <v>1628</v>
      </c>
      <c r="C88" s="1137"/>
      <c r="D88" s="912"/>
      <c r="E88" s="912"/>
      <c r="F88" s="912"/>
      <c r="G88" s="912"/>
      <c r="H88" s="912"/>
      <c r="I88" s="912"/>
      <c r="J88" s="912"/>
      <c r="K88" s="913"/>
      <c r="L88" s="913"/>
      <c r="M88" s="913"/>
      <c r="N88" s="911" t="s">
        <v>1621</v>
      </c>
      <c r="O88" s="913"/>
      <c r="P88" s="913"/>
      <c r="Q88" s="913"/>
      <c r="R88" s="900"/>
      <c r="S88" s="900"/>
      <c r="T88" s="913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912"/>
      <c r="AH88" s="912"/>
    </row>
    <row r="89" spans="1:34">
      <c r="A89" s="1124"/>
      <c r="B89" s="908" t="s">
        <v>1629</v>
      </c>
      <c r="C89" s="1137"/>
      <c r="D89" s="912"/>
      <c r="E89" s="912"/>
      <c r="F89" s="912"/>
      <c r="G89" s="912"/>
      <c r="H89" s="912"/>
      <c r="I89" s="912"/>
      <c r="J89" s="912"/>
      <c r="K89" s="913"/>
      <c r="L89" s="913"/>
      <c r="M89" s="913"/>
      <c r="N89" s="913"/>
      <c r="O89" s="911" t="s">
        <v>1621</v>
      </c>
      <c r="P89" s="913"/>
      <c r="Q89" s="913"/>
      <c r="R89" s="900"/>
      <c r="S89" s="900"/>
      <c r="T89" s="913"/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912"/>
      <c r="AH89" s="912"/>
    </row>
    <row r="90" spans="1:34">
      <c r="A90" s="1124"/>
      <c r="B90" s="908" t="s">
        <v>1630</v>
      </c>
      <c r="C90" s="1137"/>
      <c r="D90" s="912"/>
      <c r="E90" s="912"/>
      <c r="F90" s="912"/>
      <c r="G90" s="912"/>
      <c r="H90" s="912"/>
      <c r="I90" s="912"/>
      <c r="J90" s="912"/>
      <c r="K90" s="913"/>
      <c r="L90" s="900"/>
      <c r="M90" s="913"/>
      <c r="N90" s="913"/>
      <c r="O90" s="913"/>
      <c r="P90" s="913"/>
      <c r="Q90" s="913"/>
      <c r="R90" s="900"/>
      <c r="S90" s="911" t="s">
        <v>1621</v>
      </c>
      <c r="T90" s="900"/>
      <c r="U90" s="913"/>
      <c r="V90" s="900"/>
      <c r="W90" s="900"/>
      <c r="X90" s="912"/>
      <c r="Y90" s="912"/>
      <c r="Z90" s="912"/>
      <c r="AA90" s="912"/>
      <c r="AB90" s="912"/>
      <c r="AC90" s="912"/>
      <c r="AD90" s="912"/>
      <c r="AE90" s="912"/>
      <c r="AF90" s="912"/>
      <c r="AG90" s="912"/>
      <c r="AH90" s="912"/>
    </row>
    <row r="91" spans="1:34">
      <c r="A91" s="1124"/>
      <c r="B91" s="908" t="s">
        <v>1631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3"/>
      <c r="N91" s="900"/>
      <c r="O91" s="912"/>
      <c r="P91" s="912"/>
      <c r="Q91" s="913"/>
      <c r="R91" s="913"/>
      <c r="S91" s="913"/>
      <c r="T91" s="911" t="s">
        <v>1621</v>
      </c>
      <c r="U91" s="913"/>
      <c r="V91" s="913"/>
      <c r="W91" s="913"/>
      <c r="X91" s="912"/>
      <c r="Y91" s="912"/>
      <c r="Z91" s="912"/>
      <c r="AA91" s="912"/>
      <c r="AB91" s="912"/>
      <c r="AC91" s="912"/>
      <c r="AD91" s="912"/>
      <c r="AE91" s="912"/>
      <c r="AF91" s="912"/>
      <c r="AG91" s="912"/>
      <c r="AH91" s="912"/>
    </row>
    <row r="92" spans="1:34">
      <c r="A92" s="1124"/>
      <c r="B92" s="908" t="s">
        <v>1632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3"/>
      <c r="P92" s="900"/>
      <c r="Q92" s="912"/>
      <c r="R92" s="913"/>
      <c r="S92" s="913"/>
      <c r="T92" s="913"/>
      <c r="U92" s="911" t="s">
        <v>1621</v>
      </c>
      <c r="V92" s="913"/>
      <c r="W92" s="913"/>
      <c r="X92" s="912"/>
      <c r="Y92" s="912"/>
      <c r="Z92" s="912"/>
      <c r="AA92" s="912"/>
      <c r="AB92" s="912"/>
      <c r="AC92" s="912"/>
      <c r="AD92" s="912"/>
      <c r="AE92" s="912"/>
      <c r="AF92" s="912"/>
      <c r="AG92" s="912"/>
      <c r="AH92" s="912"/>
    </row>
    <row r="93" spans="1:34">
      <c r="A93" s="1124"/>
      <c r="B93" s="908" t="s">
        <v>1633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3"/>
      <c r="P93" s="900"/>
      <c r="Q93" s="912"/>
      <c r="R93" s="913"/>
      <c r="S93" s="913"/>
      <c r="T93" s="913"/>
      <c r="U93" s="913"/>
      <c r="V93" s="911" t="s">
        <v>1621</v>
      </c>
      <c r="W93" s="913"/>
      <c r="X93" s="912"/>
      <c r="Y93" s="912"/>
      <c r="Z93" s="912"/>
      <c r="AA93" s="912"/>
      <c r="AB93" s="912"/>
      <c r="AC93" s="912"/>
      <c r="AD93" s="912"/>
      <c r="AE93" s="912"/>
      <c r="AF93" s="912"/>
      <c r="AG93" s="912"/>
      <c r="AH93" s="912"/>
    </row>
    <row r="94" spans="1:34">
      <c r="A94" s="1124"/>
      <c r="B94" s="908" t="s">
        <v>1644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3"/>
      <c r="P94" s="900"/>
      <c r="Q94" s="912"/>
      <c r="R94" s="913"/>
      <c r="S94" s="913"/>
      <c r="T94" s="900"/>
      <c r="U94" s="912"/>
      <c r="V94" s="912"/>
      <c r="W94" s="911" t="s">
        <v>1621</v>
      </c>
      <c r="X94" s="912"/>
      <c r="Y94" s="912"/>
      <c r="Z94" s="912"/>
      <c r="AA94" s="912"/>
      <c r="AB94" s="912"/>
      <c r="AC94" s="912"/>
      <c r="AD94" s="912"/>
      <c r="AE94" s="912"/>
      <c r="AF94" s="912"/>
      <c r="AG94" s="912"/>
      <c r="AH94" s="912"/>
    </row>
    <row r="95" spans="1:34">
      <c r="A95" s="1124"/>
      <c r="B95" s="908" t="s">
        <v>1645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3"/>
      <c r="P95" s="900"/>
      <c r="Q95" s="912"/>
      <c r="R95" s="913"/>
      <c r="S95" s="913"/>
      <c r="T95" s="913"/>
      <c r="U95" s="912"/>
      <c r="V95" s="900"/>
      <c r="W95" s="912"/>
      <c r="X95" s="912"/>
      <c r="Y95" s="912"/>
      <c r="Z95" s="912"/>
      <c r="AA95" s="911" t="s">
        <v>1621</v>
      </c>
      <c r="AB95" s="913"/>
      <c r="AC95" s="912"/>
      <c r="AD95" s="912"/>
      <c r="AE95" s="912"/>
      <c r="AF95" s="912"/>
      <c r="AG95" s="912"/>
      <c r="AH95" s="912"/>
    </row>
    <row r="96" spans="1:34">
      <c r="A96" s="1124"/>
      <c r="B96" s="908" t="s">
        <v>1646</v>
      </c>
      <c r="C96" s="1137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3"/>
      <c r="P96" s="900"/>
      <c r="Q96" s="912"/>
      <c r="R96" s="913"/>
      <c r="S96" s="913"/>
      <c r="T96" s="913"/>
      <c r="U96" s="912"/>
      <c r="V96" s="900"/>
      <c r="W96" s="912"/>
      <c r="X96" s="912"/>
      <c r="Y96" s="912"/>
      <c r="Z96" s="912"/>
      <c r="AA96" s="912"/>
      <c r="AB96" s="911" t="s">
        <v>1621</v>
      </c>
      <c r="AC96" s="912"/>
      <c r="AD96" s="912"/>
      <c r="AE96" s="912"/>
      <c r="AF96" s="912"/>
      <c r="AG96" s="912"/>
      <c r="AH96" s="912"/>
    </row>
    <row r="97" spans="1:34">
      <c r="A97" s="1124"/>
      <c r="B97" s="908" t="s">
        <v>1647</v>
      </c>
      <c r="C97" s="1138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2"/>
      <c r="P97" s="912"/>
      <c r="Q97" s="912"/>
      <c r="R97" s="912"/>
      <c r="S97" s="912"/>
      <c r="T97" s="913"/>
      <c r="U97" s="913"/>
      <c r="V97" s="913"/>
      <c r="W97" s="912"/>
      <c r="X97" s="912"/>
      <c r="Y97" s="912"/>
      <c r="Z97" s="912"/>
      <c r="AA97" s="912"/>
      <c r="AB97" s="912"/>
      <c r="AC97" s="912"/>
      <c r="AD97" s="911" t="s">
        <v>1621</v>
      </c>
      <c r="AE97" s="912"/>
      <c r="AF97" s="912"/>
      <c r="AG97" s="912"/>
      <c r="AH97" s="912"/>
    </row>
    <row r="98" spans="1:34">
      <c r="A98" s="903"/>
      <c r="B98" s="904"/>
      <c r="C98" s="905"/>
      <c r="D98" s="661"/>
      <c r="E98" s="661"/>
      <c r="F98" s="906"/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</row>
    <row r="99" spans="1:34">
      <c r="B99" s="247" t="s">
        <v>1663</v>
      </c>
      <c r="C99" s="896"/>
    </row>
    <row r="104" spans="1:34" ht="15.75">
      <c r="A104" s="1117" t="s">
        <v>3</v>
      </c>
      <c r="B104" s="1117"/>
      <c r="C104" s="1117"/>
      <c r="D104" s="1117"/>
      <c r="E104" s="1117"/>
      <c r="F104" s="1117"/>
      <c r="G104" s="1117"/>
      <c r="H104" s="1117"/>
      <c r="I104" s="1117"/>
      <c r="J104" s="1117"/>
      <c r="K104" s="1117"/>
      <c r="L104" s="1117"/>
      <c r="M104" s="1117"/>
      <c r="N104" s="1117"/>
      <c r="O104" s="1117"/>
      <c r="P104" s="1117"/>
      <c r="Q104" s="1117"/>
      <c r="R104" s="1117"/>
      <c r="S104" s="1117"/>
      <c r="T104" s="1117"/>
      <c r="U104" s="1117"/>
      <c r="V104" s="1117"/>
      <c r="W104" s="1117"/>
      <c r="X104" s="1117"/>
      <c r="Y104" s="1117"/>
      <c r="Z104" s="1117"/>
      <c r="AA104" s="1117"/>
      <c r="AB104" s="1117"/>
      <c r="AC104" s="1117"/>
      <c r="AD104" s="1117"/>
      <c r="AE104" s="1117"/>
      <c r="AF104" s="1117"/>
      <c r="AG104" s="1117"/>
      <c r="AH104" s="1117"/>
    </row>
    <row r="105" spans="1:34" ht="15.75">
      <c r="A105" s="1117" t="s">
        <v>1586</v>
      </c>
      <c r="B105" s="1117"/>
      <c r="C105" s="1117"/>
      <c r="D105" s="1117"/>
      <c r="E105" s="1117"/>
      <c r="F105" s="1117"/>
      <c r="G105" s="1117"/>
      <c r="H105" s="1117"/>
      <c r="I105" s="1117"/>
      <c r="J105" s="1117"/>
      <c r="K105" s="1117"/>
      <c r="L105" s="1117"/>
      <c r="M105" s="1117"/>
      <c r="N105" s="1117"/>
      <c r="O105" s="1117"/>
      <c r="P105" s="1117"/>
      <c r="Q105" s="1117"/>
      <c r="R105" s="1117"/>
      <c r="S105" s="1117"/>
      <c r="T105" s="1117"/>
      <c r="U105" s="1117"/>
      <c r="V105" s="1117"/>
      <c r="W105" s="1117"/>
      <c r="X105" s="1117"/>
      <c r="Y105" s="1117"/>
      <c r="Z105" s="1117"/>
      <c r="AA105" s="1117"/>
      <c r="AB105" s="1117"/>
      <c r="AC105" s="1117"/>
      <c r="AD105" s="1117"/>
      <c r="AE105" s="1117"/>
      <c r="AF105" s="1117"/>
      <c r="AG105" s="1117"/>
      <c r="AH105" s="1117"/>
    </row>
    <row r="106" spans="1:34" ht="18">
      <c r="A106" s="1118" t="s">
        <v>1666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8">
      <c r="A107" s="1118" t="s">
        <v>1587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4" ht="18">
      <c r="A108" s="1118" t="s">
        <v>1667</v>
      </c>
      <c r="B108" s="1118"/>
      <c r="C108" s="1118"/>
      <c r="D108" s="1118"/>
      <c r="E108" s="1118"/>
      <c r="F108" s="1118"/>
      <c r="G108" s="1118"/>
      <c r="H108" s="1118"/>
      <c r="I108" s="1118"/>
      <c r="J108" s="1118"/>
      <c r="K108" s="1118"/>
      <c r="L108" s="1118"/>
      <c r="M108" s="1118"/>
      <c r="N108" s="1118"/>
      <c r="O108" s="1118"/>
      <c r="P108" s="1118"/>
      <c r="Q108" s="1118"/>
      <c r="R108" s="1118"/>
      <c r="S108" s="1118"/>
      <c r="T108" s="1118"/>
      <c r="U108" s="1118"/>
      <c r="V108" s="1118"/>
      <c r="W108" s="1118"/>
      <c r="X108" s="1118"/>
      <c r="Y108" s="1118"/>
      <c r="Z108" s="1118"/>
      <c r="AA108" s="1118"/>
      <c r="AB108" s="1118"/>
      <c r="AC108" s="1118"/>
      <c r="AD108" s="1118"/>
      <c r="AE108" s="1118"/>
      <c r="AF108" s="1118"/>
      <c r="AG108" s="1118"/>
      <c r="AH108" s="1118"/>
    </row>
    <row r="109" spans="1:34" ht="15.75">
      <c r="A109" s="915" t="s">
        <v>1608</v>
      </c>
      <c r="B109" s="1006"/>
      <c r="C109" s="1006"/>
      <c r="D109" s="1006"/>
      <c r="E109" s="1006"/>
      <c r="F109" s="1006"/>
      <c r="G109" s="1006"/>
      <c r="H109" s="1006"/>
      <c r="I109" s="1006"/>
      <c r="J109" s="1006"/>
      <c r="K109" s="1006"/>
      <c r="L109" s="1006"/>
      <c r="M109" s="1006"/>
      <c r="N109" s="1006"/>
      <c r="O109" s="1006"/>
      <c r="P109" s="1006"/>
      <c r="Q109" s="1006"/>
      <c r="R109" s="1006"/>
      <c r="S109" s="1006"/>
      <c r="T109" s="1006"/>
      <c r="U109" s="1006"/>
      <c r="V109" s="1006"/>
      <c r="W109" s="1006"/>
      <c r="X109" s="1006"/>
      <c r="Y109" s="1006"/>
      <c r="Z109" s="1006"/>
      <c r="AA109" s="1006"/>
      <c r="AB109" s="1006"/>
      <c r="AC109" s="1006"/>
      <c r="AD109" s="1006"/>
      <c r="AE109" s="1006"/>
      <c r="AF109" s="1006"/>
      <c r="AG109" s="1006"/>
      <c r="AH109" s="1006"/>
    </row>
    <row r="110" spans="1:34">
      <c r="A110" s="902" t="s">
        <v>1680</v>
      </c>
    </row>
    <row r="111" spans="1:34">
      <c r="A111" s="1154" t="s">
        <v>129</v>
      </c>
      <c r="B111" s="1157" t="s">
        <v>1610</v>
      </c>
      <c r="C111" s="897" t="s">
        <v>1618</v>
      </c>
      <c r="D111" s="1149" t="s">
        <v>1619</v>
      </c>
      <c r="E111" s="1150"/>
      <c r="F111" s="1150"/>
      <c r="G111" s="1150"/>
      <c r="H111" s="1150"/>
      <c r="I111" s="1150"/>
      <c r="J111" s="1150"/>
      <c r="K111" s="1150"/>
      <c r="L111" s="1150"/>
      <c r="M111" s="1150"/>
      <c r="N111" s="1150"/>
      <c r="O111" s="1150"/>
      <c r="P111" s="1150"/>
      <c r="Q111" s="1150"/>
      <c r="R111" s="1150"/>
      <c r="S111" s="1150"/>
      <c r="T111" s="1150"/>
      <c r="U111" s="1150"/>
      <c r="V111" s="1150"/>
      <c r="W111" s="1150"/>
      <c r="X111" s="1150"/>
      <c r="Y111" s="1150"/>
      <c r="Z111" s="1150"/>
      <c r="AA111" s="1150"/>
      <c r="AB111" s="1150"/>
      <c r="AC111" s="1150"/>
      <c r="AD111" s="1150"/>
      <c r="AE111" s="1150"/>
      <c r="AF111" s="1150"/>
      <c r="AG111" s="1150"/>
      <c r="AH111" s="1151"/>
    </row>
    <row r="112" spans="1:34">
      <c r="A112" s="1155"/>
      <c r="B112" s="1158"/>
      <c r="C112" s="1152">
        <v>42614</v>
      </c>
      <c r="D112" s="894" t="s">
        <v>1615</v>
      </c>
      <c r="E112" s="954" t="s">
        <v>1616</v>
      </c>
      <c r="F112" s="954" t="s">
        <v>1617</v>
      </c>
      <c r="G112" s="894" t="s">
        <v>1611</v>
      </c>
      <c r="H112" s="894" t="s">
        <v>1612</v>
      </c>
      <c r="I112" s="894" t="s">
        <v>1613</v>
      </c>
      <c r="J112" s="894" t="s">
        <v>1614</v>
      </c>
      <c r="K112" s="894" t="s">
        <v>1615</v>
      </c>
      <c r="L112" s="954" t="s">
        <v>1616</v>
      </c>
      <c r="M112" s="954" t="s">
        <v>1617</v>
      </c>
      <c r="N112" s="894" t="s">
        <v>1611</v>
      </c>
      <c r="O112" s="894" t="s">
        <v>1612</v>
      </c>
      <c r="P112" s="894" t="s">
        <v>1613</v>
      </c>
      <c r="Q112" s="954" t="s">
        <v>1614</v>
      </c>
      <c r="R112" s="954" t="s">
        <v>1615</v>
      </c>
      <c r="S112" s="954" t="s">
        <v>1616</v>
      </c>
      <c r="T112" s="954" t="s">
        <v>1617</v>
      </c>
      <c r="U112" s="894" t="s">
        <v>1611</v>
      </c>
      <c r="V112" s="894" t="s">
        <v>1612</v>
      </c>
      <c r="W112" s="894" t="s">
        <v>1613</v>
      </c>
      <c r="X112" s="894" t="s">
        <v>1614</v>
      </c>
      <c r="Y112" s="894" t="s">
        <v>1615</v>
      </c>
      <c r="Z112" s="954" t="s">
        <v>1616</v>
      </c>
      <c r="AA112" s="954" t="s">
        <v>1617</v>
      </c>
      <c r="AB112" s="894" t="s">
        <v>1611</v>
      </c>
      <c r="AC112" s="894" t="s">
        <v>1612</v>
      </c>
      <c r="AD112" s="894" t="s">
        <v>1613</v>
      </c>
      <c r="AE112" s="894" t="s">
        <v>1614</v>
      </c>
      <c r="AF112" s="894" t="s">
        <v>1615</v>
      </c>
      <c r="AG112" s="954" t="s">
        <v>1616</v>
      </c>
      <c r="AH112" s="894"/>
    </row>
    <row r="113" spans="1:34">
      <c r="A113" s="1156"/>
      <c r="B113" s="1159"/>
      <c r="C113" s="1153"/>
      <c r="D113" s="895">
        <v>1</v>
      </c>
      <c r="E113" s="954">
        <v>2</v>
      </c>
      <c r="F113" s="954">
        <v>3</v>
      </c>
      <c r="G113" s="894">
        <v>4</v>
      </c>
      <c r="H113" s="894">
        <v>5</v>
      </c>
      <c r="I113" s="894">
        <v>6</v>
      </c>
      <c r="J113" s="894">
        <v>7</v>
      </c>
      <c r="K113" s="894">
        <v>8</v>
      </c>
      <c r="L113" s="954">
        <v>9</v>
      </c>
      <c r="M113" s="954">
        <v>10</v>
      </c>
      <c r="N113" s="894">
        <v>11</v>
      </c>
      <c r="O113" s="894">
        <v>12</v>
      </c>
      <c r="P113" s="894">
        <v>13</v>
      </c>
      <c r="Q113" s="954">
        <v>14</v>
      </c>
      <c r="R113" s="954">
        <v>15</v>
      </c>
      <c r="S113" s="954">
        <v>16</v>
      </c>
      <c r="T113" s="954">
        <v>17</v>
      </c>
      <c r="U113" s="894">
        <v>18</v>
      </c>
      <c r="V113" s="894">
        <v>19</v>
      </c>
      <c r="W113" s="894">
        <v>20</v>
      </c>
      <c r="X113" s="894">
        <v>21</v>
      </c>
      <c r="Y113" s="894">
        <v>22</v>
      </c>
      <c r="Z113" s="954">
        <v>23</v>
      </c>
      <c r="AA113" s="954">
        <v>24</v>
      </c>
      <c r="AB113" s="894">
        <v>25</v>
      </c>
      <c r="AC113" s="894">
        <v>26</v>
      </c>
      <c r="AD113" s="894">
        <v>27</v>
      </c>
      <c r="AE113" s="894">
        <v>28</v>
      </c>
      <c r="AF113" s="894">
        <v>29</v>
      </c>
      <c r="AG113" s="954">
        <v>30</v>
      </c>
      <c r="AH113" s="595"/>
    </row>
    <row r="114" spans="1:34">
      <c r="A114" s="1136">
        <v>19</v>
      </c>
      <c r="B114" s="908" t="s">
        <v>1609</v>
      </c>
      <c r="C114" s="1127">
        <v>42614</v>
      </c>
      <c r="D114" s="911" t="s">
        <v>1621</v>
      </c>
      <c r="E114" s="900"/>
      <c r="F114" s="913"/>
      <c r="G114" s="900"/>
      <c r="H114" s="913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900"/>
      <c r="AF114" s="900"/>
      <c r="AG114" s="900"/>
      <c r="AH114" s="900"/>
    </row>
    <row r="115" spans="1:34">
      <c r="A115" s="1136"/>
      <c r="B115" s="908" t="s">
        <v>1622</v>
      </c>
      <c r="C115" s="1137"/>
      <c r="D115" s="913"/>
      <c r="E115" s="913"/>
      <c r="F115" s="913"/>
      <c r="G115" s="911" t="s">
        <v>1621</v>
      </c>
      <c r="H115" s="913"/>
      <c r="I115" s="913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900"/>
      <c r="AF115" s="900"/>
      <c r="AG115" s="900"/>
      <c r="AH115" s="900"/>
    </row>
    <row r="116" spans="1:34">
      <c r="A116" s="1136"/>
      <c r="B116" s="908" t="s">
        <v>1623</v>
      </c>
      <c r="C116" s="1137"/>
      <c r="D116" s="913"/>
      <c r="E116" s="900"/>
      <c r="F116" s="913"/>
      <c r="G116" s="913"/>
      <c r="H116" s="911" t="s">
        <v>1621</v>
      </c>
      <c r="I116" s="913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900"/>
      <c r="AF116" s="900"/>
      <c r="AG116" s="900"/>
      <c r="AH116" s="900"/>
    </row>
    <row r="117" spans="1:34">
      <c r="A117" s="1136"/>
      <c r="B117" s="908" t="s">
        <v>1624</v>
      </c>
      <c r="C117" s="1137"/>
      <c r="D117" s="913"/>
      <c r="E117" s="900"/>
      <c r="F117" s="913"/>
      <c r="G117" s="912"/>
      <c r="H117" s="912"/>
      <c r="I117" s="911" t="s">
        <v>1621</v>
      </c>
      <c r="J117" s="913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900"/>
      <c r="AF117" s="900"/>
      <c r="AG117" s="900"/>
      <c r="AH117" s="900"/>
    </row>
    <row r="118" spans="1:34">
      <c r="A118" s="1136"/>
      <c r="B118" s="908" t="s">
        <v>1625</v>
      </c>
      <c r="C118" s="1137"/>
      <c r="D118" s="913"/>
      <c r="E118" s="900"/>
      <c r="F118" s="913"/>
      <c r="G118" s="900"/>
      <c r="H118" s="912"/>
      <c r="I118" s="912"/>
      <c r="J118" s="911" t="s">
        <v>1621</v>
      </c>
      <c r="K118" s="913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900"/>
      <c r="AF118" s="900"/>
      <c r="AG118" s="900"/>
      <c r="AH118" s="900"/>
    </row>
    <row r="119" spans="1:34">
      <c r="A119" s="1136"/>
      <c r="B119" s="908" t="s">
        <v>1626</v>
      </c>
      <c r="C119" s="1137"/>
      <c r="D119" s="913"/>
      <c r="E119" s="900"/>
      <c r="F119" s="900"/>
      <c r="G119" s="912"/>
      <c r="H119" s="912"/>
      <c r="I119" s="912"/>
      <c r="J119" s="913"/>
      <c r="K119" s="911" t="s">
        <v>1621</v>
      </c>
      <c r="L119" s="913"/>
      <c r="M119" s="913"/>
      <c r="N119" s="900"/>
      <c r="O119" s="913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900"/>
      <c r="AF119" s="900"/>
      <c r="AG119" s="900"/>
      <c r="AH119" s="900"/>
    </row>
    <row r="120" spans="1:34">
      <c r="A120" s="1136"/>
      <c r="B120" s="908" t="s">
        <v>1627</v>
      </c>
      <c r="C120" s="1137"/>
      <c r="D120" s="912"/>
      <c r="E120" s="912"/>
      <c r="F120" s="912"/>
      <c r="G120" s="912"/>
      <c r="H120" s="912"/>
      <c r="I120" s="912"/>
      <c r="J120" s="912"/>
      <c r="K120" s="913"/>
      <c r="L120" s="913"/>
      <c r="M120" s="913"/>
      <c r="N120" s="911" t="s">
        <v>1621</v>
      </c>
      <c r="O120" s="913"/>
      <c r="P120" s="913"/>
      <c r="Q120" s="913"/>
      <c r="R120" s="900"/>
      <c r="S120" s="912"/>
      <c r="T120" s="912"/>
      <c r="U120" s="912"/>
      <c r="V120" s="912"/>
      <c r="W120" s="912"/>
      <c r="X120" s="912"/>
      <c r="Y120" s="912"/>
      <c r="Z120" s="912"/>
      <c r="AA120" s="912"/>
      <c r="AB120" s="912"/>
      <c r="AC120" s="912"/>
      <c r="AD120" s="912"/>
      <c r="AE120" s="912"/>
      <c r="AF120" s="912"/>
      <c r="AG120" s="912"/>
      <c r="AH120" s="912"/>
    </row>
    <row r="121" spans="1:34">
      <c r="A121" s="1136"/>
      <c r="B121" s="908" t="s">
        <v>1628</v>
      </c>
      <c r="C121" s="1137"/>
      <c r="D121" s="900"/>
      <c r="E121" s="900"/>
      <c r="F121" s="900"/>
      <c r="G121" s="900"/>
      <c r="H121" s="900"/>
      <c r="I121" s="900"/>
      <c r="J121" s="913"/>
      <c r="K121" s="913"/>
      <c r="L121" s="913"/>
      <c r="M121" s="913"/>
      <c r="N121" s="913"/>
      <c r="O121" s="913"/>
      <c r="P121" s="913"/>
      <c r="Q121" s="913"/>
      <c r="R121" s="900"/>
      <c r="S121" s="900"/>
      <c r="T121" s="900"/>
      <c r="U121" s="900"/>
      <c r="V121" s="911" t="s">
        <v>1621</v>
      </c>
      <c r="W121" s="913"/>
      <c r="X121" s="900"/>
      <c r="Y121" s="900"/>
      <c r="Z121" s="900"/>
      <c r="AA121" s="900"/>
      <c r="AB121" s="900"/>
      <c r="AC121" s="900"/>
      <c r="AD121" s="900"/>
      <c r="AE121" s="900"/>
      <c r="AF121" s="900"/>
      <c r="AG121" s="900"/>
      <c r="AH121" s="900"/>
    </row>
    <row r="122" spans="1:34">
      <c r="A122" s="1136"/>
      <c r="B122" s="908" t="s">
        <v>1629</v>
      </c>
      <c r="C122" s="1137"/>
      <c r="D122" s="912"/>
      <c r="E122" s="912"/>
      <c r="F122" s="912"/>
      <c r="G122" s="912"/>
      <c r="H122" s="912"/>
      <c r="I122" s="912"/>
      <c r="J122" s="912"/>
      <c r="K122" s="913"/>
      <c r="L122" s="913"/>
      <c r="M122" s="913"/>
      <c r="N122" s="913"/>
      <c r="O122" s="913"/>
      <c r="P122" s="913"/>
      <c r="Q122" s="913"/>
      <c r="R122" s="900"/>
      <c r="S122" s="900"/>
      <c r="T122" s="912"/>
      <c r="U122" s="912"/>
      <c r="V122" s="913"/>
      <c r="W122" s="911" t="s">
        <v>1621</v>
      </c>
      <c r="X122" s="912"/>
      <c r="Y122" s="912"/>
      <c r="Z122" s="912"/>
      <c r="AA122" s="912"/>
      <c r="AB122" s="912"/>
      <c r="AC122" s="912"/>
      <c r="AD122" s="912"/>
      <c r="AE122" s="912"/>
      <c r="AF122" s="912"/>
      <c r="AG122" s="912"/>
      <c r="AH122" s="912"/>
    </row>
    <row r="123" spans="1:34">
      <c r="A123" s="1136"/>
      <c r="B123" s="908" t="s">
        <v>1630</v>
      </c>
      <c r="C123" s="1137"/>
      <c r="D123" s="912"/>
      <c r="E123" s="912"/>
      <c r="F123" s="912"/>
      <c r="G123" s="912"/>
      <c r="H123" s="912"/>
      <c r="I123" s="912"/>
      <c r="J123" s="912"/>
      <c r="K123" s="913"/>
      <c r="L123" s="900"/>
      <c r="M123" s="913"/>
      <c r="N123" s="900"/>
      <c r="O123" s="912"/>
      <c r="P123" s="912"/>
      <c r="Q123" s="913"/>
      <c r="R123" s="913"/>
      <c r="S123" s="913"/>
      <c r="T123" s="900"/>
      <c r="U123" s="913"/>
      <c r="V123" s="912"/>
      <c r="W123" s="912"/>
      <c r="X123" s="911" t="s">
        <v>1621</v>
      </c>
      <c r="Y123" s="913"/>
      <c r="Z123" s="912"/>
      <c r="AA123" s="912"/>
      <c r="AB123" s="912"/>
      <c r="AC123" s="912"/>
      <c r="AD123" s="912"/>
      <c r="AE123" s="912"/>
      <c r="AF123" s="912"/>
      <c r="AG123" s="912"/>
      <c r="AH123" s="912"/>
    </row>
    <row r="124" spans="1:34">
      <c r="A124" s="1114"/>
      <c r="B124" s="1140"/>
      <c r="C124" s="1127">
        <v>42644</v>
      </c>
      <c r="D124" s="954" t="s">
        <v>1617</v>
      </c>
      <c r="E124" s="894" t="s">
        <v>1611</v>
      </c>
      <c r="F124" s="894" t="s">
        <v>1612</v>
      </c>
      <c r="G124" s="894" t="s">
        <v>1613</v>
      </c>
      <c r="H124" s="894" t="s">
        <v>1614</v>
      </c>
      <c r="I124" s="894" t="s">
        <v>1615</v>
      </c>
      <c r="J124" s="954" t="s">
        <v>1616</v>
      </c>
      <c r="K124" s="954" t="s">
        <v>1617</v>
      </c>
      <c r="L124" s="894" t="s">
        <v>1611</v>
      </c>
      <c r="M124" s="894" t="s">
        <v>1612</v>
      </c>
      <c r="N124" s="894" t="s">
        <v>1613</v>
      </c>
      <c r="O124" s="894" t="s">
        <v>1614</v>
      </c>
      <c r="P124" s="954" t="s">
        <v>1615</v>
      </c>
      <c r="Q124" s="954" t="s">
        <v>1616</v>
      </c>
      <c r="R124" s="954" t="s">
        <v>1617</v>
      </c>
      <c r="S124" s="894" t="s">
        <v>1611</v>
      </c>
      <c r="T124" s="894" t="s">
        <v>1612</v>
      </c>
      <c r="U124" s="894" t="s">
        <v>1613</v>
      </c>
      <c r="V124" s="894" t="s">
        <v>1614</v>
      </c>
      <c r="W124" s="894" t="s">
        <v>1615</v>
      </c>
      <c r="X124" s="954" t="s">
        <v>1616</v>
      </c>
      <c r="Y124" s="954" t="s">
        <v>1617</v>
      </c>
      <c r="Z124" s="894" t="s">
        <v>1611</v>
      </c>
      <c r="AA124" s="894" t="s">
        <v>1612</v>
      </c>
      <c r="AB124" s="894" t="s">
        <v>1613</v>
      </c>
      <c r="AC124" s="894" t="s">
        <v>1614</v>
      </c>
      <c r="AD124" s="894" t="s">
        <v>1615</v>
      </c>
      <c r="AE124" s="954" t="s">
        <v>1616</v>
      </c>
      <c r="AF124" s="954" t="s">
        <v>1617</v>
      </c>
      <c r="AG124" s="894" t="s">
        <v>1611</v>
      </c>
      <c r="AH124" s="894" t="s">
        <v>1612</v>
      </c>
    </row>
    <row r="125" spans="1:34">
      <c r="A125" s="1116"/>
      <c r="B125" s="1138"/>
      <c r="C125" s="1137"/>
      <c r="D125" s="968">
        <v>1</v>
      </c>
      <c r="E125" s="894">
        <v>2</v>
      </c>
      <c r="F125" s="894">
        <v>3</v>
      </c>
      <c r="G125" s="894">
        <v>4</v>
      </c>
      <c r="H125" s="894">
        <v>5</v>
      </c>
      <c r="I125" s="894">
        <v>6</v>
      </c>
      <c r="J125" s="954">
        <v>7</v>
      </c>
      <c r="K125" s="954">
        <v>8</v>
      </c>
      <c r="L125" s="894">
        <v>9</v>
      </c>
      <c r="M125" s="894">
        <v>10</v>
      </c>
      <c r="N125" s="894">
        <v>11</v>
      </c>
      <c r="O125" s="894">
        <v>12</v>
      </c>
      <c r="P125" s="954">
        <v>13</v>
      </c>
      <c r="Q125" s="954">
        <v>14</v>
      </c>
      <c r="R125" s="954">
        <v>15</v>
      </c>
      <c r="S125" s="894">
        <v>16</v>
      </c>
      <c r="T125" s="894">
        <v>17</v>
      </c>
      <c r="U125" s="894">
        <v>18</v>
      </c>
      <c r="V125" s="894">
        <v>19</v>
      </c>
      <c r="W125" s="894">
        <v>20</v>
      </c>
      <c r="X125" s="954">
        <v>21</v>
      </c>
      <c r="Y125" s="954">
        <v>22</v>
      </c>
      <c r="Z125" s="894">
        <v>23</v>
      </c>
      <c r="AA125" s="894">
        <v>24</v>
      </c>
      <c r="AB125" s="894">
        <v>25</v>
      </c>
      <c r="AC125" s="894">
        <v>26</v>
      </c>
      <c r="AD125" s="894">
        <v>27</v>
      </c>
      <c r="AE125" s="954">
        <v>28</v>
      </c>
      <c r="AF125" s="954">
        <v>29</v>
      </c>
      <c r="AG125" s="894">
        <v>30</v>
      </c>
      <c r="AH125" s="894">
        <v>31</v>
      </c>
    </row>
    <row r="126" spans="1:34">
      <c r="A126" s="1124">
        <v>20</v>
      </c>
      <c r="B126" s="1015" t="s">
        <v>1609</v>
      </c>
      <c r="C126" s="1127">
        <v>42644</v>
      </c>
      <c r="D126" s="1016"/>
      <c r="E126" s="911" t="s">
        <v>1621</v>
      </c>
      <c r="F126" s="900"/>
      <c r="G126" s="913"/>
      <c r="H126" s="900"/>
      <c r="I126" s="900"/>
      <c r="J126" s="900"/>
      <c r="K126" s="912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912"/>
      <c r="AH126" s="912"/>
    </row>
    <row r="127" spans="1:34">
      <c r="A127" s="1124"/>
      <c r="B127" s="1015" t="s">
        <v>1622</v>
      </c>
      <c r="C127" s="1128"/>
      <c r="D127" s="1016"/>
      <c r="E127" s="913"/>
      <c r="F127" s="911" t="s">
        <v>1621</v>
      </c>
      <c r="G127" s="913"/>
      <c r="H127" s="913"/>
      <c r="I127" s="913"/>
      <c r="J127" s="913"/>
      <c r="K127" s="900"/>
      <c r="L127" s="912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912"/>
      <c r="AH127" s="912"/>
    </row>
    <row r="128" spans="1:34">
      <c r="A128" s="1124"/>
      <c r="B128" s="1015" t="s">
        <v>1623</v>
      </c>
      <c r="C128" s="1128"/>
      <c r="D128" s="1016"/>
      <c r="E128" s="913"/>
      <c r="F128" s="913"/>
      <c r="G128" s="911" t="s">
        <v>1621</v>
      </c>
      <c r="H128" s="913"/>
      <c r="I128" s="913"/>
      <c r="J128" s="913"/>
      <c r="K128" s="900"/>
      <c r="L128" s="900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912"/>
      <c r="AH128" s="912"/>
    </row>
    <row r="129" spans="1:34">
      <c r="A129" s="1124"/>
      <c r="B129" s="1015" t="s">
        <v>1624</v>
      </c>
      <c r="C129" s="1128"/>
      <c r="D129" s="1016"/>
      <c r="E129" s="913"/>
      <c r="F129" s="913"/>
      <c r="G129" s="913"/>
      <c r="H129" s="911" t="s">
        <v>1621</v>
      </c>
      <c r="I129" s="913"/>
      <c r="J129" s="913"/>
      <c r="K129" s="900"/>
      <c r="L129" s="900"/>
      <c r="M129" s="912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912"/>
      <c r="AH129" s="912"/>
    </row>
    <row r="130" spans="1:34">
      <c r="A130" s="1124"/>
      <c r="B130" s="1015" t="s">
        <v>1625</v>
      </c>
      <c r="C130" s="1128"/>
      <c r="D130" s="1016"/>
      <c r="E130" s="913"/>
      <c r="F130" s="900"/>
      <c r="G130" s="912"/>
      <c r="H130" s="912"/>
      <c r="I130" s="911" t="s">
        <v>1621</v>
      </c>
      <c r="J130" s="913"/>
      <c r="K130" s="900"/>
      <c r="L130" s="900"/>
      <c r="M130" s="912"/>
      <c r="N130" s="912"/>
      <c r="O130" s="912"/>
      <c r="P130" s="912"/>
      <c r="Q130" s="912"/>
      <c r="R130" s="912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912"/>
      <c r="AH130" s="912"/>
    </row>
    <row r="131" spans="1:34">
      <c r="A131" s="1124"/>
      <c r="B131" s="1015" t="s">
        <v>1626</v>
      </c>
      <c r="C131" s="1128"/>
      <c r="D131" s="1017"/>
      <c r="E131" s="912"/>
      <c r="F131" s="912"/>
      <c r="G131" s="912"/>
      <c r="H131" s="913"/>
      <c r="I131" s="900"/>
      <c r="J131" s="913"/>
      <c r="K131" s="913"/>
      <c r="L131" s="911" t="s">
        <v>1621</v>
      </c>
      <c r="M131" s="900"/>
      <c r="N131" s="913"/>
      <c r="O131" s="900"/>
      <c r="P131" s="912"/>
      <c r="Q131" s="912"/>
      <c r="R131" s="912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912"/>
      <c r="AH131" s="912"/>
    </row>
    <row r="132" spans="1:34">
      <c r="A132" s="1124"/>
      <c r="B132" s="1015" t="s">
        <v>1627</v>
      </c>
      <c r="C132" s="1128"/>
      <c r="D132" s="1017"/>
      <c r="E132" s="912"/>
      <c r="F132" s="912"/>
      <c r="G132" s="912"/>
      <c r="H132" s="913"/>
      <c r="I132" s="900"/>
      <c r="J132" s="912"/>
      <c r="K132" s="913"/>
      <c r="L132" s="913"/>
      <c r="M132" s="911" t="s">
        <v>1621</v>
      </c>
      <c r="N132" s="913"/>
      <c r="O132" s="913"/>
      <c r="P132" s="900"/>
      <c r="Q132" s="900"/>
      <c r="R132" s="900"/>
      <c r="S132" s="912"/>
      <c r="T132" s="913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912"/>
      <c r="AH132" s="912"/>
    </row>
    <row r="133" spans="1:34">
      <c r="A133" s="1124"/>
      <c r="B133" s="1015" t="s">
        <v>1628</v>
      </c>
      <c r="C133" s="1128"/>
      <c r="D133" s="1017"/>
      <c r="E133" s="912"/>
      <c r="F133" s="912"/>
      <c r="G133" s="912"/>
      <c r="H133" s="912"/>
      <c r="I133" s="912"/>
      <c r="J133" s="912"/>
      <c r="K133" s="913"/>
      <c r="L133" s="913"/>
      <c r="M133" s="913"/>
      <c r="N133" s="911" t="s">
        <v>1621</v>
      </c>
      <c r="O133" s="913"/>
      <c r="P133" s="913"/>
      <c r="Q133" s="913"/>
      <c r="R133" s="900"/>
      <c r="S133" s="900"/>
      <c r="T133" s="913"/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912"/>
      <c r="AH133" s="912"/>
    </row>
    <row r="134" spans="1:34">
      <c r="A134" s="1124"/>
      <c r="B134" s="1015" t="s">
        <v>1629</v>
      </c>
      <c r="C134" s="1128"/>
      <c r="D134" s="1017"/>
      <c r="E134" s="912"/>
      <c r="F134" s="912"/>
      <c r="G134" s="912"/>
      <c r="H134" s="912"/>
      <c r="I134" s="912"/>
      <c r="J134" s="912"/>
      <c r="K134" s="913"/>
      <c r="L134" s="913"/>
      <c r="M134" s="913"/>
      <c r="N134" s="913"/>
      <c r="O134" s="911" t="s">
        <v>1621</v>
      </c>
      <c r="P134" s="913"/>
      <c r="Q134" s="913"/>
      <c r="R134" s="900"/>
      <c r="S134" s="900"/>
      <c r="T134" s="913"/>
      <c r="U134" s="912"/>
      <c r="V134" s="900"/>
      <c r="W134" s="912"/>
      <c r="X134" s="912"/>
      <c r="Y134" s="912"/>
      <c r="Z134" s="912"/>
      <c r="AA134" s="912"/>
      <c r="AB134" s="912"/>
      <c r="AC134" s="912"/>
      <c r="AD134" s="912"/>
      <c r="AE134" s="912"/>
      <c r="AF134" s="912"/>
      <c r="AG134" s="912"/>
      <c r="AH134" s="912"/>
    </row>
    <row r="135" spans="1:34">
      <c r="A135" s="1124"/>
      <c r="B135" s="1015" t="s">
        <v>1630</v>
      </c>
      <c r="C135" s="1129"/>
      <c r="D135" s="1017"/>
      <c r="E135" s="912"/>
      <c r="F135" s="912"/>
      <c r="G135" s="912"/>
      <c r="H135" s="912"/>
      <c r="I135" s="912"/>
      <c r="J135" s="912"/>
      <c r="K135" s="913"/>
      <c r="L135" s="900"/>
      <c r="M135" s="913"/>
      <c r="N135" s="913"/>
      <c r="O135" s="913"/>
      <c r="P135" s="913"/>
      <c r="Q135" s="913"/>
      <c r="R135" s="900"/>
      <c r="S135" s="911" t="s">
        <v>1621</v>
      </c>
      <c r="T135" s="900"/>
      <c r="U135" s="913"/>
      <c r="V135" s="900"/>
      <c r="W135" s="900"/>
      <c r="X135" s="912"/>
      <c r="Y135" s="912"/>
      <c r="Z135" s="912"/>
      <c r="AA135" s="912"/>
      <c r="AB135" s="912"/>
      <c r="AC135" s="912"/>
      <c r="AD135" s="912"/>
      <c r="AE135" s="912"/>
      <c r="AF135" s="912"/>
      <c r="AG135" s="912"/>
      <c r="AH135" s="912"/>
    </row>
    <row r="136" spans="1:34">
      <c r="A136" s="903"/>
      <c r="B136" s="904"/>
      <c r="C136" s="904"/>
      <c r="D136" s="661"/>
      <c r="E136" s="661"/>
      <c r="F136" s="906"/>
      <c r="G136" s="661"/>
      <c r="H136" s="661"/>
      <c r="I136" s="661"/>
      <c r="J136" s="661"/>
      <c r="K136" s="661"/>
      <c r="L136" s="661"/>
      <c r="M136" s="661"/>
      <c r="N136" s="661"/>
      <c r="O136" s="661"/>
      <c r="P136" s="661"/>
      <c r="Q136" s="661"/>
      <c r="R136" s="661"/>
      <c r="S136" s="661"/>
      <c r="T136" s="661"/>
      <c r="U136" s="661"/>
      <c r="V136" s="661"/>
      <c r="W136" s="661"/>
      <c r="X136" s="661"/>
      <c r="Y136" s="661"/>
      <c r="Z136" s="661"/>
      <c r="AA136" s="661"/>
      <c r="AB136" s="661"/>
      <c r="AC136" s="661"/>
      <c r="AD136" s="661"/>
      <c r="AE136" s="661"/>
      <c r="AF136" s="661"/>
      <c r="AG136" s="661"/>
      <c r="AH136" s="661"/>
    </row>
    <row r="137" spans="1:34">
      <c r="B137" s="247" t="s">
        <v>1663</v>
      </c>
      <c r="C137" s="904"/>
    </row>
    <row r="138" spans="1:34">
      <c r="C138" s="904"/>
    </row>
    <row r="139" spans="1:34">
      <c r="C139" s="904"/>
    </row>
    <row r="140" spans="1:34">
      <c r="C140" s="904"/>
    </row>
    <row r="141" spans="1:34">
      <c r="C141" s="904"/>
    </row>
    <row r="142" spans="1:34">
      <c r="C142" s="904"/>
    </row>
    <row r="154" spans="1:34" ht="12" customHeight="1"/>
    <row r="155" spans="1:34" ht="15.75">
      <c r="A155" s="1117" t="s">
        <v>3</v>
      </c>
      <c r="B155" s="1117"/>
      <c r="C155" s="1117"/>
      <c r="D155" s="1117"/>
      <c r="E155" s="1117"/>
      <c r="F155" s="1117"/>
      <c r="G155" s="1117"/>
      <c r="H155" s="1117"/>
      <c r="I155" s="1117"/>
      <c r="J155" s="1117"/>
      <c r="K155" s="1117"/>
      <c r="L155" s="1117"/>
      <c r="M155" s="1117"/>
      <c r="N155" s="1117"/>
      <c r="O155" s="1117"/>
      <c r="P155" s="1117"/>
      <c r="Q155" s="1117"/>
      <c r="R155" s="1117"/>
      <c r="S155" s="1117"/>
      <c r="T155" s="1117"/>
      <c r="U155" s="1117"/>
      <c r="V155" s="1117"/>
      <c r="W155" s="1117"/>
      <c r="X155" s="1117"/>
      <c r="Y155" s="1117"/>
      <c r="Z155" s="1117"/>
      <c r="AA155" s="1117"/>
      <c r="AB155" s="1117"/>
      <c r="AC155" s="1117"/>
      <c r="AD155" s="1117"/>
      <c r="AE155" s="1117"/>
      <c r="AF155" s="1117"/>
      <c r="AG155" s="1117"/>
      <c r="AH155" s="1117"/>
    </row>
    <row r="156" spans="1:34" ht="15.75">
      <c r="A156" s="1117" t="s">
        <v>1586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  <c r="X156" s="1117"/>
      <c r="Y156" s="1117"/>
      <c r="Z156" s="1117"/>
      <c r="AA156" s="1117"/>
      <c r="AB156" s="1117"/>
      <c r="AC156" s="1117"/>
      <c r="AD156" s="1117"/>
      <c r="AE156" s="1117"/>
      <c r="AF156" s="1117"/>
      <c r="AG156" s="1117"/>
      <c r="AH156" s="1117"/>
    </row>
    <row r="157" spans="1:34" ht="18">
      <c r="A157" s="1118" t="s">
        <v>1666</v>
      </c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8"/>
      <c r="L157" s="1118"/>
      <c r="M157" s="1118"/>
      <c r="N157" s="1118"/>
      <c r="O157" s="1118"/>
      <c r="P157" s="1118"/>
      <c r="Q157" s="1118"/>
      <c r="R157" s="1118"/>
      <c r="S157" s="1118"/>
      <c r="T157" s="1118"/>
      <c r="U157" s="1118"/>
      <c r="V157" s="1118"/>
      <c r="W157" s="1118"/>
      <c r="X157" s="1118"/>
      <c r="Y157" s="1118"/>
      <c r="Z157" s="1118"/>
      <c r="AA157" s="1118"/>
      <c r="AB157" s="1118"/>
      <c r="AC157" s="1118"/>
      <c r="AD157" s="1118"/>
      <c r="AE157" s="1118"/>
      <c r="AF157" s="1118"/>
      <c r="AG157" s="1118"/>
      <c r="AH157" s="1118"/>
    </row>
    <row r="158" spans="1:34" ht="18">
      <c r="A158" s="1118" t="s">
        <v>1587</v>
      </c>
      <c r="B158" s="1118"/>
      <c r="C158" s="1118"/>
      <c r="D158" s="1118"/>
      <c r="E158" s="1118"/>
      <c r="F158" s="1118"/>
      <c r="G158" s="1118"/>
      <c r="H158" s="1118"/>
      <c r="I158" s="1118"/>
      <c r="J158" s="1118"/>
      <c r="K158" s="1118"/>
      <c r="L158" s="1118"/>
      <c r="M158" s="1118"/>
      <c r="N158" s="1118"/>
      <c r="O158" s="1118"/>
      <c r="P158" s="1118"/>
      <c r="Q158" s="1118"/>
      <c r="R158" s="1118"/>
      <c r="S158" s="1118"/>
      <c r="T158" s="1118"/>
      <c r="U158" s="1118"/>
      <c r="V158" s="1118"/>
      <c r="W158" s="1118"/>
      <c r="X158" s="1118"/>
      <c r="Y158" s="1118"/>
      <c r="Z158" s="1118"/>
      <c r="AA158" s="1118"/>
      <c r="AB158" s="1118"/>
      <c r="AC158" s="1118"/>
      <c r="AD158" s="1118"/>
      <c r="AE158" s="1118"/>
      <c r="AF158" s="1118"/>
      <c r="AG158" s="1118"/>
      <c r="AH158" s="1118"/>
    </row>
    <row r="159" spans="1:34" ht="18">
      <c r="A159" s="1118" t="s">
        <v>1667</v>
      </c>
      <c r="B159" s="1118"/>
      <c r="C159" s="1118"/>
      <c r="D159" s="1118"/>
      <c r="E159" s="1118"/>
      <c r="F159" s="1118"/>
      <c r="G159" s="1118"/>
      <c r="H159" s="1118"/>
      <c r="I159" s="1118"/>
      <c r="J159" s="1118"/>
      <c r="K159" s="1118"/>
      <c r="L159" s="1118"/>
      <c r="M159" s="1118"/>
      <c r="N159" s="1118"/>
      <c r="O159" s="1118"/>
      <c r="P159" s="1118"/>
      <c r="Q159" s="1118"/>
      <c r="R159" s="1118"/>
      <c r="S159" s="1118"/>
      <c r="T159" s="1118"/>
      <c r="U159" s="1118"/>
      <c r="V159" s="1118"/>
      <c r="W159" s="1118"/>
      <c r="X159" s="1118"/>
      <c r="Y159" s="1118"/>
      <c r="Z159" s="1118"/>
      <c r="AA159" s="1118"/>
      <c r="AB159" s="1118"/>
      <c r="AC159" s="1118"/>
      <c r="AD159" s="1118"/>
      <c r="AE159" s="1118"/>
      <c r="AF159" s="1118"/>
      <c r="AG159" s="1118"/>
      <c r="AH159" s="1118"/>
    </row>
    <row r="160" spans="1:34" ht="15.75">
      <c r="A160" s="915" t="s">
        <v>1608</v>
      </c>
      <c r="B160" s="1006"/>
      <c r="C160" s="1006"/>
      <c r="D160" s="1006"/>
      <c r="E160" s="1006"/>
      <c r="F160" s="1006"/>
      <c r="G160" s="1006"/>
      <c r="H160" s="1006"/>
      <c r="I160" s="1006"/>
      <c r="J160" s="1006"/>
      <c r="K160" s="1006"/>
      <c r="L160" s="1006"/>
      <c r="M160" s="1006"/>
      <c r="N160" s="1006"/>
      <c r="O160" s="1006"/>
      <c r="P160" s="1006"/>
      <c r="Q160" s="1006"/>
      <c r="R160" s="1006"/>
      <c r="S160" s="1006"/>
      <c r="T160" s="1006"/>
      <c r="U160" s="1006"/>
      <c r="V160" s="1006"/>
      <c r="W160" s="1006"/>
      <c r="X160" s="1006"/>
      <c r="Y160" s="1006"/>
      <c r="Z160" s="1006"/>
      <c r="AA160" s="1006"/>
      <c r="AB160" s="1006"/>
      <c r="AC160" s="1006"/>
      <c r="AD160" s="1006"/>
      <c r="AE160" s="1006"/>
      <c r="AF160" s="1006"/>
      <c r="AG160" s="1006"/>
      <c r="AH160" s="1006"/>
    </row>
    <row r="161" spans="1:34" ht="15.75">
      <c r="A161" s="902" t="s">
        <v>1681</v>
      </c>
      <c r="J161" s="1006"/>
      <c r="K161" s="1006"/>
      <c r="L161" s="1006"/>
      <c r="M161" s="1006"/>
      <c r="N161" s="1006"/>
      <c r="O161" s="1006"/>
      <c r="P161" s="1006"/>
      <c r="Q161" s="1006"/>
      <c r="R161" s="1006"/>
      <c r="S161" s="1006"/>
      <c r="T161" s="1006"/>
      <c r="U161" s="1006"/>
      <c r="V161" s="1006"/>
      <c r="W161" s="1006"/>
      <c r="X161" s="1006"/>
      <c r="Y161" s="1006"/>
      <c r="Z161" s="1006"/>
      <c r="AA161" s="1006"/>
      <c r="AB161" s="1006"/>
      <c r="AC161" s="1006"/>
      <c r="AD161" s="1006"/>
      <c r="AE161" s="1006"/>
      <c r="AF161" s="1006"/>
      <c r="AG161" s="1006"/>
      <c r="AH161" s="1006"/>
    </row>
    <row r="162" spans="1:34">
      <c r="A162" s="1130" t="s">
        <v>129</v>
      </c>
      <c r="B162" s="1133" t="s">
        <v>1610</v>
      </c>
      <c r="C162" s="955" t="s">
        <v>1618</v>
      </c>
      <c r="D162" s="1149" t="s">
        <v>1619</v>
      </c>
      <c r="E162" s="1150"/>
      <c r="F162" s="1150"/>
      <c r="G162" s="1150"/>
      <c r="H162" s="1150"/>
      <c r="I162" s="1150"/>
      <c r="J162" s="1150"/>
      <c r="K162" s="1150"/>
      <c r="L162" s="1150"/>
      <c r="M162" s="1150"/>
      <c r="N162" s="1150"/>
      <c r="O162" s="1150"/>
      <c r="P162" s="1150"/>
      <c r="Q162" s="1150"/>
      <c r="R162" s="1150"/>
      <c r="S162" s="1150"/>
      <c r="T162" s="1150"/>
      <c r="U162" s="1150"/>
      <c r="V162" s="1150"/>
      <c r="W162" s="1150"/>
      <c r="X162" s="1150"/>
      <c r="Y162" s="1150"/>
      <c r="Z162" s="1150"/>
      <c r="AA162" s="1150"/>
      <c r="AB162" s="1150"/>
      <c r="AC162" s="1150"/>
      <c r="AD162" s="1150"/>
      <c r="AE162" s="1150"/>
      <c r="AF162" s="1150"/>
      <c r="AG162" s="1150"/>
      <c r="AH162" s="1151"/>
    </row>
    <row r="163" spans="1:34">
      <c r="A163" s="1131"/>
      <c r="B163" s="1134"/>
      <c r="C163" s="1141">
        <v>42614</v>
      </c>
      <c r="D163" s="894" t="s">
        <v>1615</v>
      </c>
      <c r="E163" s="954" t="s">
        <v>1616</v>
      </c>
      <c r="F163" s="954" t="s">
        <v>1617</v>
      </c>
      <c r="G163" s="894" t="s">
        <v>1611</v>
      </c>
      <c r="H163" s="894" t="s">
        <v>1612</v>
      </c>
      <c r="I163" s="894" t="s">
        <v>1613</v>
      </c>
      <c r="J163" s="894" t="s">
        <v>1614</v>
      </c>
      <c r="K163" s="894" t="s">
        <v>1615</v>
      </c>
      <c r="L163" s="954" t="s">
        <v>1616</v>
      </c>
      <c r="M163" s="954" t="s">
        <v>1617</v>
      </c>
      <c r="N163" s="894" t="s">
        <v>1611</v>
      </c>
      <c r="O163" s="894" t="s">
        <v>1612</v>
      </c>
      <c r="P163" s="894" t="s">
        <v>1613</v>
      </c>
      <c r="Q163" s="954" t="s">
        <v>1614</v>
      </c>
      <c r="R163" s="954" t="s">
        <v>1615</v>
      </c>
      <c r="S163" s="954" t="s">
        <v>1616</v>
      </c>
      <c r="T163" s="954" t="s">
        <v>1617</v>
      </c>
      <c r="U163" s="894" t="s">
        <v>1611</v>
      </c>
      <c r="V163" s="894" t="s">
        <v>1612</v>
      </c>
      <c r="W163" s="894" t="s">
        <v>1613</v>
      </c>
      <c r="X163" s="894" t="s">
        <v>1614</v>
      </c>
      <c r="Y163" s="894" t="s">
        <v>1615</v>
      </c>
      <c r="Z163" s="954" t="s">
        <v>1616</v>
      </c>
      <c r="AA163" s="954" t="s">
        <v>1617</v>
      </c>
      <c r="AB163" s="894" t="s">
        <v>1611</v>
      </c>
      <c r="AC163" s="894" t="s">
        <v>1612</v>
      </c>
      <c r="AD163" s="894" t="s">
        <v>1613</v>
      </c>
      <c r="AE163" s="894" t="s">
        <v>1614</v>
      </c>
      <c r="AF163" s="894" t="s">
        <v>1615</v>
      </c>
      <c r="AG163" s="954" t="s">
        <v>1616</v>
      </c>
      <c r="AH163" s="894"/>
    </row>
    <row r="164" spans="1:34">
      <c r="A164" s="1132"/>
      <c r="B164" s="1135"/>
      <c r="C164" s="1142"/>
      <c r="D164" s="895">
        <v>1</v>
      </c>
      <c r="E164" s="954">
        <v>2</v>
      </c>
      <c r="F164" s="954">
        <v>3</v>
      </c>
      <c r="G164" s="894">
        <v>4</v>
      </c>
      <c r="H164" s="894">
        <v>5</v>
      </c>
      <c r="I164" s="894">
        <v>6</v>
      </c>
      <c r="J164" s="894">
        <v>7</v>
      </c>
      <c r="K164" s="894">
        <v>8</v>
      </c>
      <c r="L164" s="954">
        <v>9</v>
      </c>
      <c r="M164" s="954">
        <v>10</v>
      </c>
      <c r="N164" s="894">
        <v>11</v>
      </c>
      <c r="O164" s="894">
        <v>12</v>
      </c>
      <c r="P164" s="894">
        <v>13</v>
      </c>
      <c r="Q164" s="954">
        <v>14</v>
      </c>
      <c r="R164" s="954">
        <v>15</v>
      </c>
      <c r="S164" s="954">
        <v>16</v>
      </c>
      <c r="T164" s="954">
        <v>17</v>
      </c>
      <c r="U164" s="894">
        <v>18</v>
      </c>
      <c r="V164" s="894">
        <v>19</v>
      </c>
      <c r="W164" s="894">
        <v>20</v>
      </c>
      <c r="X164" s="894">
        <v>21</v>
      </c>
      <c r="Y164" s="894">
        <v>22</v>
      </c>
      <c r="Z164" s="954">
        <v>23</v>
      </c>
      <c r="AA164" s="954">
        <v>24</v>
      </c>
      <c r="AB164" s="894">
        <v>25</v>
      </c>
      <c r="AC164" s="894">
        <v>26</v>
      </c>
      <c r="AD164" s="894">
        <v>27</v>
      </c>
      <c r="AE164" s="894">
        <v>28</v>
      </c>
      <c r="AF164" s="894">
        <v>29</v>
      </c>
      <c r="AG164" s="954">
        <v>30</v>
      </c>
      <c r="AH164" s="595"/>
    </row>
    <row r="165" spans="1:34">
      <c r="A165" s="1136">
        <v>19</v>
      </c>
      <c r="B165" s="908" t="s">
        <v>1609</v>
      </c>
      <c r="C165" s="1127">
        <v>42614</v>
      </c>
      <c r="D165" s="911" t="s">
        <v>1621</v>
      </c>
      <c r="E165" s="900"/>
      <c r="F165" s="913"/>
      <c r="G165" s="900"/>
      <c r="H165" s="913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900"/>
      <c r="AF165" s="900"/>
      <c r="AG165" s="900"/>
      <c r="AH165" s="900"/>
    </row>
    <row r="166" spans="1:34">
      <c r="A166" s="1136"/>
      <c r="B166" s="908" t="s">
        <v>1622</v>
      </c>
      <c r="C166" s="1137"/>
      <c r="D166" s="913"/>
      <c r="E166" s="913"/>
      <c r="F166" s="913"/>
      <c r="G166" s="911" t="s">
        <v>1621</v>
      </c>
      <c r="H166" s="913"/>
      <c r="I166" s="913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900"/>
      <c r="AF166" s="900"/>
      <c r="AG166" s="900"/>
      <c r="AH166" s="900"/>
    </row>
    <row r="167" spans="1:34">
      <c r="A167" s="1136"/>
      <c r="B167" s="908" t="s">
        <v>1623</v>
      </c>
      <c r="C167" s="1137"/>
      <c r="D167" s="913"/>
      <c r="E167" s="900"/>
      <c r="F167" s="913"/>
      <c r="G167" s="913"/>
      <c r="H167" s="911" t="s">
        <v>1621</v>
      </c>
      <c r="I167" s="913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900"/>
      <c r="AF167" s="900"/>
      <c r="AG167" s="900"/>
      <c r="AH167" s="900"/>
    </row>
    <row r="168" spans="1:34">
      <c r="A168" s="1136"/>
      <c r="B168" s="908" t="s">
        <v>1624</v>
      </c>
      <c r="C168" s="1137"/>
      <c r="D168" s="913"/>
      <c r="E168" s="900"/>
      <c r="F168" s="913"/>
      <c r="G168" s="912"/>
      <c r="H168" s="912"/>
      <c r="I168" s="911" t="s">
        <v>1621</v>
      </c>
      <c r="J168" s="913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900"/>
      <c r="AF168" s="900"/>
      <c r="AG168" s="900"/>
      <c r="AH168" s="900"/>
    </row>
    <row r="169" spans="1:34">
      <c r="A169" s="1136"/>
      <c r="B169" s="908" t="s">
        <v>1625</v>
      </c>
      <c r="C169" s="1137"/>
      <c r="D169" s="913"/>
      <c r="E169" s="900"/>
      <c r="F169" s="913"/>
      <c r="G169" s="900"/>
      <c r="H169" s="912"/>
      <c r="I169" s="912"/>
      <c r="J169" s="911" t="s">
        <v>1621</v>
      </c>
      <c r="K169" s="913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900"/>
      <c r="AF169" s="900"/>
      <c r="AG169" s="900"/>
      <c r="AH169" s="900"/>
    </row>
    <row r="170" spans="1:34">
      <c r="A170" s="1136"/>
      <c r="B170" s="908" t="s">
        <v>1626</v>
      </c>
      <c r="C170" s="1137"/>
      <c r="D170" s="913"/>
      <c r="E170" s="900"/>
      <c r="F170" s="900"/>
      <c r="G170" s="912"/>
      <c r="H170" s="912"/>
      <c r="I170" s="912"/>
      <c r="J170" s="913"/>
      <c r="K170" s="911" t="s">
        <v>1621</v>
      </c>
      <c r="L170" s="913"/>
      <c r="M170" s="913"/>
      <c r="N170" s="900"/>
      <c r="O170" s="913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900"/>
      <c r="AF170" s="900"/>
      <c r="AG170" s="900"/>
      <c r="AH170" s="900"/>
    </row>
    <row r="171" spans="1:34">
      <c r="A171" s="1136"/>
      <c r="B171" s="908" t="s">
        <v>1627</v>
      </c>
      <c r="C171" s="1137"/>
      <c r="D171" s="912"/>
      <c r="E171" s="912"/>
      <c r="F171" s="912"/>
      <c r="G171" s="912"/>
      <c r="H171" s="912"/>
      <c r="I171" s="912"/>
      <c r="J171" s="912"/>
      <c r="K171" s="913"/>
      <c r="L171" s="913"/>
      <c r="M171" s="913"/>
      <c r="N171" s="911" t="s">
        <v>1621</v>
      </c>
      <c r="O171" s="913"/>
      <c r="P171" s="913"/>
      <c r="Q171" s="913"/>
      <c r="R171" s="900"/>
      <c r="S171" s="912"/>
      <c r="T171" s="912"/>
      <c r="U171" s="912"/>
      <c r="V171" s="912"/>
      <c r="W171" s="912"/>
      <c r="X171" s="912"/>
      <c r="Y171" s="912"/>
      <c r="Z171" s="912"/>
      <c r="AA171" s="912"/>
      <c r="AB171" s="912"/>
      <c r="AC171" s="912"/>
      <c r="AD171" s="912"/>
      <c r="AE171" s="912"/>
      <c r="AF171" s="912"/>
      <c r="AG171" s="912"/>
      <c r="AH171" s="912"/>
    </row>
    <row r="172" spans="1:34">
      <c r="A172" s="1136"/>
      <c r="B172" s="908" t="s">
        <v>1628</v>
      </c>
      <c r="C172" s="1137"/>
      <c r="D172" s="900"/>
      <c r="E172" s="900"/>
      <c r="F172" s="900"/>
      <c r="G172" s="900"/>
      <c r="H172" s="900"/>
      <c r="I172" s="900"/>
      <c r="J172" s="913"/>
      <c r="K172" s="913"/>
      <c r="L172" s="913"/>
      <c r="M172" s="913"/>
      <c r="N172" s="913"/>
      <c r="O172" s="913"/>
      <c r="P172" s="913"/>
      <c r="Q172" s="913"/>
      <c r="R172" s="900"/>
      <c r="S172" s="900"/>
      <c r="T172" s="900"/>
      <c r="U172" s="900"/>
      <c r="V172" s="911" t="s">
        <v>1621</v>
      </c>
      <c r="W172" s="913"/>
      <c r="X172" s="900"/>
      <c r="Y172" s="900"/>
      <c r="Z172" s="900"/>
      <c r="AA172" s="900"/>
      <c r="AB172" s="900"/>
      <c r="AC172" s="900"/>
      <c r="AD172" s="900"/>
      <c r="AE172" s="900"/>
      <c r="AF172" s="900"/>
      <c r="AG172" s="900"/>
      <c r="AH172" s="900"/>
    </row>
    <row r="173" spans="1:34">
      <c r="A173" s="1136"/>
      <c r="B173" s="908" t="s">
        <v>1629</v>
      </c>
      <c r="C173" s="1137"/>
      <c r="D173" s="912"/>
      <c r="E173" s="912"/>
      <c r="F173" s="912"/>
      <c r="G173" s="912"/>
      <c r="H173" s="912"/>
      <c r="I173" s="912"/>
      <c r="J173" s="912"/>
      <c r="K173" s="913"/>
      <c r="L173" s="913"/>
      <c r="M173" s="913"/>
      <c r="N173" s="913"/>
      <c r="O173" s="913"/>
      <c r="P173" s="913"/>
      <c r="Q173" s="913"/>
      <c r="R173" s="900"/>
      <c r="S173" s="900"/>
      <c r="T173" s="912"/>
      <c r="U173" s="912"/>
      <c r="V173" s="913"/>
      <c r="W173" s="911" t="s">
        <v>1621</v>
      </c>
      <c r="X173" s="912"/>
      <c r="Y173" s="912"/>
      <c r="Z173" s="912"/>
      <c r="AA173" s="912"/>
      <c r="AB173" s="912"/>
      <c r="AC173" s="912"/>
      <c r="AD173" s="912"/>
      <c r="AE173" s="912"/>
      <c r="AF173" s="912"/>
      <c r="AG173" s="912"/>
      <c r="AH173" s="912"/>
    </row>
    <row r="174" spans="1:34">
      <c r="A174" s="1136"/>
      <c r="B174" s="908" t="s">
        <v>1630</v>
      </c>
      <c r="C174" s="1137"/>
      <c r="D174" s="912"/>
      <c r="E174" s="912"/>
      <c r="F174" s="912"/>
      <c r="G174" s="912"/>
      <c r="H174" s="912"/>
      <c r="I174" s="912"/>
      <c r="J174" s="912"/>
      <c r="K174" s="913"/>
      <c r="L174" s="900"/>
      <c r="M174" s="913"/>
      <c r="N174" s="900"/>
      <c r="O174" s="912"/>
      <c r="P174" s="912"/>
      <c r="Q174" s="913"/>
      <c r="R174" s="913"/>
      <c r="S174" s="913"/>
      <c r="T174" s="900"/>
      <c r="U174" s="913"/>
      <c r="V174" s="912"/>
      <c r="W174" s="912"/>
      <c r="X174" s="911" t="s">
        <v>1621</v>
      </c>
      <c r="Y174" s="913"/>
      <c r="Z174" s="912"/>
      <c r="AA174" s="912"/>
      <c r="AB174" s="912"/>
      <c r="AC174" s="912"/>
      <c r="AD174" s="912"/>
      <c r="AE174" s="912"/>
      <c r="AF174" s="912"/>
      <c r="AG174" s="912"/>
      <c r="AH174" s="912"/>
    </row>
    <row r="175" spans="1:34">
      <c r="A175" s="1114"/>
      <c r="B175" s="1140"/>
      <c r="C175" s="1127">
        <v>42644</v>
      </c>
      <c r="D175" s="954" t="s">
        <v>1617</v>
      </c>
      <c r="E175" s="894" t="s">
        <v>1611</v>
      </c>
      <c r="F175" s="894" t="s">
        <v>1612</v>
      </c>
      <c r="G175" s="894" t="s">
        <v>1613</v>
      </c>
      <c r="H175" s="894" t="s">
        <v>1614</v>
      </c>
      <c r="I175" s="894" t="s">
        <v>1615</v>
      </c>
      <c r="J175" s="954" t="s">
        <v>1616</v>
      </c>
      <c r="K175" s="954" t="s">
        <v>1617</v>
      </c>
      <c r="L175" s="894" t="s">
        <v>1611</v>
      </c>
      <c r="M175" s="894" t="s">
        <v>1612</v>
      </c>
      <c r="N175" s="894" t="s">
        <v>1613</v>
      </c>
      <c r="O175" s="894" t="s">
        <v>1614</v>
      </c>
      <c r="P175" s="954" t="s">
        <v>1615</v>
      </c>
      <c r="Q175" s="954" t="s">
        <v>1616</v>
      </c>
      <c r="R175" s="954" t="s">
        <v>1617</v>
      </c>
      <c r="S175" s="894" t="s">
        <v>1611</v>
      </c>
      <c r="T175" s="894" t="s">
        <v>1612</v>
      </c>
      <c r="U175" s="894" t="s">
        <v>1613</v>
      </c>
      <c r="V175" s="894" t="s">
        <v>1614</v>
      </c>
      <c r="W175" s="894" t="s">
        <v>1615</v>
      </c>
      <c r="X175" s="954" t="s">
        <v>1616</v>
      </c>
      <c r="Y175" s="954" t="s">
        <v>1617</v>
      </c>
      <c r="Z175" s="894" t="s">
        <v>1611</v>
      </c>
      <c r="AA175" s="894" t="s">
        <v>1612</v>
      </c>
      <c r="AB175" s="894" t="s">
        <v>1613</v>
      </c>
      <c r="AC175" s="894" t="s">
        <v>1614</v>
      </c>
      <c r="AD175" s="894" t="s">
        <v>1615</v>
      </c>
      <c r="AE175" s="954" t="s">
        <v>1616</v>
      </c>
      <c r="AF175" s="954" t="s">
        <v>1617</v>
      </c>
      <c r="AG175" s="894" t="s">
        <v>1611</v>
      </c>
      <c r="AH175" s="894" t="s">
        <v>1612</v>
      </c>
    </row>
    <row r="176" spans="1:34">
      <c r="A176" s="1116"/>
      <c r="B176" s="1138"/>
      <c r="C176" s="1138"/>
      <c r="D176" s="968">
        <v>1</v>
      </c>
      <c r="E176" s="894">
        <v>2</v>
      </c>
      <c r="F176" s="894">
        <v>3</v>
      </c>
      <c r="G176" s="894">
        <v>4</v>
      </c>
      <c r="H176" s="894">
        <v>5</v>
      </c>
      <c r="I176" s="894">
        <v>6</v>
      </c>
      <c r="J176" s="954">
        <v>7</v>
      </c>
      <c r="K176" s="954">
        <v>8</v>
      </c>
      <c r="L176" s="894">
        <v>9</v>
      </c>
      <c r="M176" s="894">
        <v>10</v>
      </c>
      <c r="N176" s="894">
        <v>11</v>
      </c>
      <c r="O176" s="894">
        <v>12</v>
      </c>
      <c r="P176" s="954">
        <v>13</v>
      </c>
      <c r="Q176" s="954">
        <v>14</v>
      </c>
      <c r="R176" s="954">
        <v>15</v>
      </c>
      <c r="S176" s="894">
        <v>16</v>
      </c>
      <c r="T176" s="894">
        <v>17</v>
      </c>
      <c r="U176" s="894">
        <v>18</v>
      </c>
      <c r="V176" s="894">
        <v>19</v>
      </c>
      <c r="W176" s="894">
        <v>20</v>
      </c>
      <c r="X176" s="954">
        <v>21</v>
      </c>
      <c r="Y176" s="954">
        <v>22</v>
      </c>
      <c r="Z176" s="894">
        <v>23</v>
      </c>
      <c r="AA176" s="894">
        <v>24</v>
      </c>
      <c r="AB176" s="894">
        <v>25</v>
      </c>
      <c r="AC176" s="894">
        <v>26</v>
      </c>
      <c r="AD176" s="894">
        <v>27</v>
      </c>
      <c r="AE176" s="954">
        <v>28</v>
      </c>
      <c r="AF176" s="954">
        <v>29</v>
      </c>
      <c r="AG176" s="894">
        <v>30</v>
      </c>
      <c r="AH176" s="894">
        <v>31</v>
      </c>
    </row>
    <row r="177" spans="1:34">
      <c r="A177" s="1124">
        <v>20</v>
      </c>
      <c r="B177" s="908" t="s">
        <v>1609</v>
      </c>
      <c r="C177" s="1127">
        <v>42644</v>
      </c>
      <c r="D177" s="913"/>
      <c r="E177" s="911" t="s">
        <v>1621</v>
      </c>
      <c r="F177" s="900"/>
      <c r="G177" s="913"/>
      <c r="H177" s="900"/>
      <c r="I177" s="900"/>
      <c r="J177" s="900"/>
      <c r="K177" s="912"/>
      <c r="L177" s="912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912"/>
      <c r="AF177" s="912"/>
      <c r="AG177" s="912"/>
      <c r="AH177" s="912"/>
    </row>
    <row r="178" spans="1:34">
      <c r="A178" s="1124"/>
      <c r="B178" s="908" t="s">
        <v>1622</v>
      </c>
      <c r="C178" s="1137"/>
      <c r="D178" s="913"/>
      <c r="E178" s="913"/>
      <c r="F178" s="911" t="s">
        <v>1621</v>
      </c>
      <c r="G178" s="913"/>
      <c r="H178" s="913"/>
      <c r="I178" s="913"/>
      <c r="J178" s="913"/>
      <c r="K178" s="900"/>
      <c r="L178" s="912"/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912"/>
      <c r="AH178" s="912"/>
    </row>
    <row r="179" spans="1:34">
      <c r="A179" s="1124"/>
      <c r="B179" s="908" t="s">
        <v>1623</v>
      </c>
      <c r="C179" s="1137"/>
      <c r="D179" s="913"/>
      <c r="E179" s="913"/>
      <c r="F179" s="913"/>
      <c r="G179" s="911" t="s">
        <v>1621</v>
      </c>
      <c r="H179" s="913"/>
      <c r="I179" s="913"/>
      <c r="J179" s="913"/>
      <c r="K179" s="900"/>
      <c r="L179" s="900"/>
      <c r="M179" s="912"/>
      <c r="N179" s="912"/>
      <c r="O179" s="912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912"/>
      <c r="AH179" s="912"/>
    </row>
    <row r="180" spans="1:34">
      <c r="A180" s="1124"/>
      <c r="B180" s="908" t="s">
        <v>1624</v>
      </c>
      <c r="C180" s="1137"/>
      <c r="D180" s="913"/>
      <c r="E180" s="913"/>
      <c r="F180" s="913"/>
      <c r="G180" s="913"/>
      <c r="H180" s="911" t="s">
        <v>1621</v>
      </c>
      <c r="I180" s="913"/>
      <c r="J180" s="913"/>
      <c r="K180" s="900"/>
      <c r="L180" s="900"/>
      <c r="M180" s="912"/>
      <c r="N180" s="912"/>
      <c r="O180" s="912"/>
      <c r="P180" s="912"/>
      <c r="Q180" s="912"/>
      <c r="R180" s="912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912"/>
      <c r="AH180" s="912"/>
    </row>
    <row r="181" spans="1:34">
      <c r="A181" s="1124"/>
      <c r="B181" s="908" t="s">
        <v>1625</v>
      </c>
      <c r="C181" s="1137"/>
      <c r="D181" s="913"/>
      <c r="E181" s="913"/>
      <c r="F181" s="900"/>
      <c r="G181" s="912"/>
      <c r="H181" s="912"/>
      <c r="I181" s="911" t="s">
        <v>1621</v>
      </c>
      <c r="J181" s="913"/>
      <c r="K181" s="900"/>
      <c r="L181" s="900"/>
      <c r="M181" s="912"/>
      <c r="N181" s="912"/>
      <c r="O181" s="912"/>
      <c r="P181" s="912"/>
      <c r="Q181" s="912"/>
      <c r="R181" s="912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912"/>
      <c r="AH181" s="912"/>
    </row>
    <row r="182" spans="1:34">
      <c r="A182" s="1124"/>
      <c r="B182" s="908" t="s">
        <v>1626</v>
      </c>
      <c r="C182" s="1137"/>
      <c r="D182" s="912"/>
      <c r="E182" s="912"/>
      <c r="F182" s="912"/>
      <c r="G182" s="912"/>
      <c r="H182" s="913"/>
      <c r="I182" s="900"/>
      <c r="J182" s="913"/>
      <c r="K182" s="913"/>
      <c r="L182" s="911" t="s">
        <v>1621</v>
      </c>
      <c r="M182" s="900"/>
      <c r="N182" s="913"/>
      <c r="O182" s="900"/>
      <c r="P182" s="912"/>
      <c r="Q182" s="912"/>
      <c r="R182" s="912"/>
      <c r="S182" s="912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912"/>
      <c r="AH182" s="912"/>
    </row>
    <row r="183" spans="1:34">
      <c r="A183" s="1124"/>
      <c r="B183" s="908" t="s">
        <v>1627</v>
      </c>
      <c r="C183" s="1137"/>
      <c r="D183" s="912"/>
      <c r="E183" s="912"/>
      <c r="F183" s="912"/>
      <c r="G183" s="912"/>
      <c r="H183" s="913"/>
      <c r="I183" s="900"/>
      <c r="J183" s="912"/>
      <c r="K183" s="913"/>
      <c r="L183" s="913"/>
      <c r="M183" s="911" t="s">
        <v>1621</v>
      </c>
      <c r="N183" s="913"/>
      <c r="O183" s="913"/>
      <c r="P183" s="900"/>
      <c r="Q183" s="900"/>
      <c r="R183" s="900"/>
      <c r="S183" s="912"/>
      <c r="T183" s="913"/>
      <c r="U183" s="912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912"/>
      <c r="AF183" s="912"/>
      <c r="AG183" s="912"/>
      <c r="AH183" s="912"/>
    </row>
    <row r="184" spans="1:34">
      <c r="A184" s="1124"/>
      <c r="B184" s="908" t="s">
        <v>1628</v>
      </c>
      <c r="C184" s="1137"/>
      <c r="D184" s="912"/>
      <c r="E184" s="912"/>
      <c r="F184" s="912"/>
      <c r="G184" s="912"/>
      <c r="H184" s="912"/>
      <c r="I184" s="912"/>
      <c r="J184" s="912"/>
      <c r="K184" s="913"/>
      <c r="L184" s="913"/>
      <c r="M184" s="913"/>
      <c r="N184" s="911" t="s">
        <v>1621</v>
      </c>
      <c r="O184" s="913"/>
      <c r="P184" s="913"/>
      <c r="Q184" s="913"/>
      <c r="R184" s="900"/>
      <c r="S184" s="900"/>
      <c r="T184" s="913"/>
      <c r="U184" s="912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912"/>
      <c r="AH184" s="912"/>
    </row>
    <row r="185" spans="1:34">
      <c r="A185" s="1124"/>
      <c r="B185" s="908" t="s">
        <v>1629</v>
      </c>
      <c r="C185" s="1137"/>
      <c r="D185" s="912"/>
      <c r="E185" s="912"/>
      <c r="F185" s="912"/>
      <c r="G185" s="912"/>
      <c r="H185" s="912"/>
      <c r="I185" s="912"/>
      <c r="J185" s="912"/>
      <c r="K185" s="913"/>
      <c r="L185" s="913"/>
      <c r="M185" s="913"/>
      <c r="N185" s="913"/>
      <c r="O185" s="911" t="s">
        <v>1621</v>
      </c>
      <c r="P185" s="913"/>
      <c r="Q185" s="913"/>
      <c r="R185" s="900"/>
      <c r="S185" s="900"/>
      <c r="T185" s="913"/>
      <c r="U185" s="912"/>
      <c r="V185" s="900"/>
      <c r="W185" s="912"/>
      <c r="X185" s="912"/>
      <c r="Y185" s="912"/>
      <c r="Z185" s="912"/>
      <c r="AA185" s="912"/>
      <c r="AB185" s="912"/>
      <c r="AC185" s="912"/>
      <c r="AD185" s="912"/>
      <c r="AE185" s="912"/>
      <c r="AF185" s="912"/>
      <c r="AG185" s="912"/>
      <c r="AH185" s="912"/>
    </row>
    <row r="186" spans="1:34">
      <c r="A186" s="1124"/>
      <c r="B186" s="908" t="s">
        <v>1630</v>
      </c>
      <c r="C186" s="1138"/>
      <c r="D186" s="912"/>
      <c r="E186" s="912"/>
      <c r="F186" s="912"/>
      <c r="G186" s="912"/>
      <c r="H186" s="912"/>
      <c r="I186" s="912"/>
      <c r="J186" s="912"/>
      <c r="K186" s="913"/>
      <c r="L186" s="900"/>
      <c r="M186" s="913"/>
      <c r="N186" s="913"/>
      <c r="O186" s="913"/>
      <c r="P186" s="913"/>
      <c r="Q186" s="913"/>
      <c r="R186" s="900"/>
      <c r="S186" s="911" t="s">
        <v>1621</v>
      </c>
      <c r="T186" s="900"/>
      <c r="U186" s="913"/>
      <c r="V186" s="900"/>
      <c r="W186" s="900"/>
      <c r="X186" s="912"/>
      <c r="Y186" s="912"/>
      <c r="Z186" s="912"/>
      <c r="AA186" s="912"/>
      <c r="AB186" s="912"/>
      <c r="AC186" s="912"/>
      <c r="AD186" s="912"/>
      <c r="AE186" s="912"/>
      <c r="AF186" s="912"/>
      <c r="AG186" s="912"/>
      <c r="AH186" s="912"/>
    </row>
    <row r="187" spans="1:34">
      <c r="A187" s="903"/>
      <c r="B187" s="904"/>
      <c r="C187" s="905"/>
      <c r="D187" s="661"/>
      <c r="E187" s="661"/>
      <c r="F187" s="906"/>
      <c r="G187" s="661"/>
      <c r="H187" s="661"/>
      <c r="I187" s="661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</row>
    <row r="188" spans="1:34">
      <c r="B188" s="247" t="s">
        <v>1663</v>
      </c>
      <c r="C188" s="896"/>
    </row>
    <row r="206" spans="1:34" ht="15.75">
      <c r="A206" s="1117" t="s">
        <v>3</v>
      </c>
      <c r="B206" s="1117"/>
      <c r="C206" s="1117"/>
      <c r="D206" s="1117"/>
      <c r="E206" s="1117"/>
      <c r="F206" s="1117"/>
      <c r="G206" s="1117"/>
      <c r="H206" s="1117"/>
      <c r="I206" s="1117"/>
      <c r="J206" s="1117"/>
      <c r="K206" s="1117"/>
      <c r="L206" s="1117"/>
      <c r="M206" s="1117"/>
      <c r="N206" s="1117"/>
      <c r="O206" s="1117"/>
      <c r="P206" s="1117"/>
      <c r="Q206" s="1117"/>
      <c r="R206" s="1117"/>
      <c r="S206" s="1117"/>
      <c r="T206" s="1117"/>
      <c r="U206" s="1117"/>
      <c r="V206" s="1117"/>
      <c r="W206" s="1117"/>
      <c r="X206" s="1117"/>
      <c r="Y206" s="1117"/>
      <c r="Z206" s="1117"/>
      <c r="AA206" s="1117"/>
      <c r="AB206" s="1117"/>
      <c r="AC206" s="1117"/>
      <c r="AD206" s="1117"/>
      <c r="AE206" s="1117"/>
      <c r="AF206" s="1117"/>
      <c r="AG206" s="1117"/>
      <c r="AH206" s="1117"/>
    </row>
    <row r="207" spans="1:34" ht="15.75">
      <c r="A207" s="1117" t="s">
        <v>1586</v>
      </c>
      <c r="B207" s="1117"/>
      <c r="C207" s="1117"/>
      <c r="D207" s="1117"/>
      <c r="E207" s="1117"/>
      <c r="F207" s="1117"/>
      <c r="G207" s="1117"/>
      <c r="H207" s="1117"/>
      <c r="I207" s="1117"/>
      <c r="J207" s="1117"/>
      <c r="K207" s="1117"/>
      <c r="L207" s="1117"/>
      <c r="M207" s="1117"/>
      <c r="N207" s="1117"/>
      <c r="O207" s="1117"/>
      <c r="P207" s="1117"/>
      <c r="Q207" s="1117"/>
      <c r="R207" s="1117"/>
      <c r="S207" s="1117"/>
      <c r="T207" s="1117"/>
      <c r="U207" s="1117"/>
      <c r="V207" s="1117"/>
      <c r="W207" s="1117"/>
      <c r="X207" s="1117"/>
      <c r="Y207" s="1117"/>
      <c r="Z207" s="1117"/>
      <c r="AA207" s="1117"/>
      <c r="AB207" s="1117"/>
      <c r="AC207" s="1117"/>
      <c r="AD207" s="1117"/>
      <c r="AE207" s="1117"/>
      <c r="AF207" s="1117"/>
      <c r="AG207" s="1117"/>
      <c r="AH207" s="1117"/>
    </row>
    <row r="208" spans="1:34" ht="18">
      <c r="A208" s="1118" t="s">
        <v>1666</v>
      </c>
      <c r="B208" s="1118"/>
      <c r="C208" s="1118"/>
      <c r="D208" s="1118"/>
      <c r="E208" s="1118"/>
      <c r="F208" s="1118"/>
      <c r="G208" s="1118"/>
      <c r="H208" s="1118"/>
      <c r="I208" s="1118"/>
      <c r="J208" s="1118"/>
      <c r="K208" s="1118"/>
      <c r="L208" s="1118"/>
      <c r="M208" s="1118"/>
      <c r="N208" s="1118"/>
      <c r="O208" s="1118"/>
      <c r="P208" s="1118"/>
      <c r="Q208" s="1118"/>
      <c r="R208" s="1118"/>
      <c r="S208" s="1118"/>
      <c r="T208" s="1118"/>
      <c r="U208" s="1118"/>
      <c r="V208" s="1118"/>
      <c r="W208" s="1118"/>
      <c r="X208" s="1118"/>
      <c r="Y208" s="1118"/>
      <c r="Z208" s="1118"/>
      <c r="AA208" s="1118"/>
      <c r="AB208" s="1118"/>
      <c r="AC208" s="1118"/>
      <c r="AD208" s="1118"/>
      <c r="AE208" s="1118"/>
      <c r="AF208" s="1118"/>
      <c r="AG208" s="1118"/>
      <c r="AH208" s="1118"/>
    </row>
    <row r="209" spans="1:34" ht="18">
      <c r="A209" s="1118" t="s">
        <v>1587</v>
      </c>
      <c r="B209" s="1118"/>
      <c r="C209" s="1118"/>
      <c r="D209" s="1118"/>
      <c r="E209" s="1118"/>
      <c r="F209" s="1118"/>
      <c r="G209" s="1118"/>
      <c r="H209" s="1118"/>
      <c r="I209" s="1118"/>
      <c r="J209" s="1118"/>
      <c r="K209" s="1118"/>
      <c r="L209" s="1118"/>
      <c r="M209" s="1118"/>
      <c r="N209" s="1118"/>
      <c r="O209" s="1118"/>
      <c r="P209" s="1118"/>
      <c r="Q209" s="1118"/>
      <c r="R209" s="1118"/>
      <c r="S209" s="1118"/>
      <c r="T209" s="1118"/>
      <c r="U209" s="1118"/>
      <c r="V209" s="1118"/>
      <c r="W209" s="1118"/>
      <c r="X209" s="1118"/>
      <c r="Y209" s="1118"/>
      <c r="Z209" s="1118"/>
      <c r="AA209" s="1118"/>
      <c r="AB209" s="1118"/>
      <c r="AC209" s="1118"/>
      <c r="AD209" s="1118"/>
      <c r="AE209" s="1118"/>
      <c r="AF209" s="1118"/>
      <c r="AG209" s="1118"/>
      <c r="AH209" s="1118"/>
    </row>
    <row r="210" spans="1:34" ht="18">
      <c r="A210" s="1118" t="s">
        <v>1667</v>
      </c>
      <c r="B210" s="1118"/>
      <c r="C210" s="1118"/>
      <c r="D210" s="1118"/>
      <c r="E210" s="1118"/>
      <c r="F210" s="1118"/>
      <c r="G210" s="1118"/>
      <c r="H210" s="1118"/>
      <c r="I210" s="1118"/>
      <c r="J210" s="1118"/>
      <c r="K210" s="1118"/>
      <c r="L210" s="1118"/>
      <c r="M210" s="1118"/>
      <c r="N210" s="1118"/>
      <c r="O210" s="1118"/>
      <c r="P210" s="1118"/>
      <c r="Q210" s="1118"/>
      <c r="R210" s="1118"/>
      <c r="S210" s="1118"/>
      <c r="T210" s="1118"/>
      <c r="U210" s="1118"/>
      <c r="V210" s="1118"/>
      <c r="W210" s="1118"/>
      <c r="X210" s="1118"/>
      <c r="Y210" s="1118"/>
      <c r="Z210" s="1118"/>
      <c r="AA210" s="1118"/>
      <c r="AB210" s="1118"/>
      <c r="AC210" s="1118"/>
      <c r="AD210" s="1118"/>
      <c r="AE210" s="1118"/>
      <c r="AF210" s="1118"/>
      <c r="AG210" s="1118"/>
      <c r="AH210" s="1118"/>
    </row>
    <row r="211" spans="1:34" ht="15.75">
      <c r="A211" s="915" t="s">
        <v>1608</v>
      </c>
      <c r="B211" s="1006"/>
      <c r="C211" s="1006"/>
      <c r="D211" s="1006"/>
      <c r="E211" s="1006"/>
      <c r="F211" s="1006"/>
      <c r="G211" s="1006"/>
      <c r="H211" s="1006"/>
      <c r="I211" s="1006"/>
      <c r="J211" s="1006"/>
      <c r="K211" s="1006"/>
      <c r="L211" s="1006"/>
      <c r="M211" s="1006"/>
      <c r="N211" s="1006"/>
      <c r="O211" s="1006"/>
      <c r="P211" s="1006"/>
      <c r="Q211" s="1006"/>
      <c r="R211" s="1006"/>
      <c r="S211" s="1006"/>
      <c r="T211" s="1006"/>
      <c r="U211" s="1006"/>
      <c r="V211" s="1006"/>
      <c r="W211" s="1006"/>
      <c r="X211" s="1006"/>
      <c r="Y211" s="1006"/>
      <c r="Z211" s="1006"/>
      <c r="AA211" s="1006"/>
      <c r="AB211" s="1006"/>
      <c r="AC211" s="1006"/>
      <c r="AD211" s="1006"/>
      <c r="AE211" s="1006"/>
      <c r="AF211" s="1006"/>
      <c r="AG211" s="1006"/>
      <c r="AH211" s="1006"/>
    </row>
    <row r="212" spans="1:34" ht="15.75">
      <c r="A212" s="902" t="s">
        <v>1682</v>
      </c>
      <c r="L212" s="1006"/>
      <c r="M212" s="1006"/>
      <c r="N212" s="1006"/>
      <c r="O212" s="1006"/>
      <c r="P212" s="1006"/>
      <c r="Q212" s="1006"/>
      <c r="R212" s="1006"/>
      <c r="S212" s="1006"/>
      <c r="T212" s="1006"/>
      <c r="U212" s="1006"/>
      <c r="V212" s="1006"/>
      <c r="W212" s="1006"/>
      <c r="X212" s="1006"/>
      <c r="Y212" s="1006"/>
      <c r="Z212" s="1006"/>
      <c r="AA212" s="1006"/>
      <c r="AB212" s="1006"/>
      <c r="AC212" s="1006"/>
      <c r="AD212" s="1006"/>
      <c r="AE212" s="1006"/>
      <c r="AF212" s="1006"/>
      <c r="AG212" s="1006"/>
      <c r="AH212" s="1006"/>
    </row>
    <row r="213" spans="1:34">
      <c r="A213" s="1130" t="s">
        <v>129</v>
      </c>
      <c r="B213" s="1133" t="s">
        <v>1610</v>
      </c>
      <c r="C213" s="955" t="s">
        <v>1618</v>
      </c>
      <c r="D213" s="1149" t="s">
        <v>1619</v>
      </c>
      <c r="E213" s="1150"/>
      <c r="F213" s="1150"/>
      <c r="G213" s="1150"/>
      <c r="H213" s="1150"/>
      <c r="I213" s="1150"/>
      <c r="J213" s="1150"/>
      <c r="K213" s="1150"/>
      <c r="L213" s="1150"/>
      <c r="M213" s="1150"/>
      <c r="N213" s="1150"/>
      <c r="O213" s="1150"/>
      <c r="P213" s="1150"/>
      <c r="Q213" s="1150"/>
      <c r="R213" s="1150"/>
      <c r="S213" s="1150"/>
      <c r="T213" s="1150"/>
      <c r="U213" s="1150"/>
      <c r="V213" s="1150"/>
      <c r="W213" s="1150"/>
      <c r="X213" s="1150"/>
      <c r="Y213" s="1150"/>
      <c r="Z213" s="1150"/>
      <c r="AA213" s="1150"/>
      <c r="AB213" s="1150"/>
      <c r="AC213" s="1150"/>
      <c r="AD213" s="1150"/>
      <c r="AE213" s="1150"/>
      <c r="AF213" s="1150"/>
      <c r="AG213" s="1150"/>
      <c r="AH213" s="1151"/>
    </row>
    <row r="214" spans="1:34">
      <c r="A214" s="1131"/>
      <c r="B214" s="1134"/>
      <c r="C214" s="1141">
        <v>42614</v>
      </c>
      <c r="D214" s="894" t="s">
        <v>1615</v>
      </c>
      <c r="E214" s="954" t="s">
        <v>1616</v>
      </c>
      <c r="F214" s="954" t="s">
        <v>1617</v>
      </c>
      <c r="G214" s="894" t="s">
        <v>1611</v>
      </c>
      <c r="H214" s="894" t="s">
        <v>1612</v>
      </c>
      <c r="I214" s="894" t="s">
        <v>1613</v>
      </c>
      <c r="J214" s="894" t="s">
        <v>1614</v>
      </c>
      <c r="K214" s="894" t="s">
        <v>1615</v>
      </c>
      <c r="L214" s="954" t="s">
        <v>1616</v>
      </c>
      <c r="M214" s="954" t="s">
        <v>1617</v>
      </c>
      <c r="N214" s="894" t="s">
        <v>1611</v>
      </c>
      <c r="O214" s="894" t="s">
        <v>1612</v>
      </c>
      <c r="P214" s="894" t="s">
        <v>1613</v>
      </c>
      <c r="Q214" s="954" t="s">
        <v>1614</v>
      </c>
      <c r="R214" s="954" t="s">
        <v>1615</v>
      </c>
      <c r="S214" s="954" t="s">
        <v>1616</v>
      </c>
      <c r="T214" s="954" t="s">
        <v>1617</v>
      </c>
      <c r="U214" s="894" t="s">
        <v>1611</v>
      </c>
      <c r="V214" s="894" t="s">
        <v>1612</v>
      </c>
      <c r="W214" s="894" t="s">
        <v>1613</v>
      </c>
      <c r="X214" s="894" t="s">
        <v>1614</v>
      </c>
      <c r="Y214" s="894" t="s">
        <v>1615</v>
      </c>
      <c r="Z214" s="954" t="s">
        <v>1616</v>
      </c>
      <c r="AA214" s="954" t="s">
        <v>1617</v>
      </c>
      <c r="AB214" s="894" t="s">
        <v>1611</v>
      </c>
      <c r="AC214" s="894" t="s">
        <v>1612</v>
      </c>
      <c r="AD214" s="894" t="s">
        <v>1613</v>
      </c>
      <c r="AE214" s="894" t="s">
        <v>1614</v>
      </c>
      <c r="AF214" s="894" t="s">
        <v>1615</v>
      </c>
      <c r="AG214" s="954" t="s">
        <v>1616</v>
      </c>
      <c r="AH214" s="894"/>
    </row>
    <row r="215" spans="1:34">
      <c r="A215" s="1132"/>
      <c r="B215" s="1135"/>
      <c r="C215" s="1142"/>
      <c r="D215" s="895">
        <v>1</v>
      </c>
      <c r="E215" s="954">
        <v>2</v>
      </c>
      <c r="F215" s="954">
        <v>3</v>
      </c>
      <c r="G215" s="894">
        <v>4</v>
      </c>
      <c r="H215" s="894">
        <v>5</v>
      </c>
      <c r="I215" s="894">
        <v>6</v>
      </c>
      <c r="J215" s="894">
        <v>7</v>
      </c>
      <c r="K215" s="894">
        <v>8</v>
      </c>
      <c r="L215" s="954">
        <v>9</v>
      </c>
      <c r="M215" s="954">
        <v>10</v>
      </c>
      <c r="N215" s="894">
        <v>11</v>
      </c>
      <c r="O215" s="894">
        <v>12</v>
      </c>
      <c r="P215" s="894">
        <v>13</v>
      </c>
      <c r="Q215" s="954">
        <v>14</v>
      </c>
      <c r="R215" s="954">
        <v>15</v>
      </c>
      <c r="S215" s="954">
        <v>16</v>
      </c>
      <c r="T215" s="954">
        <v>17</v>
      </c>
      <c r="U215" s="894">
        <v>18</v>
      </c>
      <c r="V215" s="894">
        <v>19</v>
      </c>
      <c r="W215" s="894">
        <v>20</v>
      </c>
      <c r="X215" s="894">
        <v>21</v>
      </c>
      <c r="Y215" s="894">
        <v>22</v>
      </c>
      <c r="Z215" s="954">
        <v>23</v>
      </c>
      <c r="AA215" s="954">
        <v>24</v>
      </c>
      <c r="AB215" s="894">
        <v>25</v>
      </c>
      <c r="AC215" s="894">
        <v>26</v>
      </c>
      <c r="AD215" s="894">
        <v>27</v>
      </c>
      <c r="AE215" s="894">
        <v>28</v>
      </c>
      <c r="AF215" s="894">
        <v>29</v>
      </c>
      <c r="AG215" s="954">
        <v>30</v>
      </c>
      <c r="AH215" s="595"/>
    </row>
    <row r="216" spans="1:34">
      <c r="A216" s="1114">
        <v>19</v>
      </c>
      <c r="B216" s="908" t="s">
        <v>1609</v>
      </c>
      <c r="C216" s="1127">
        <v>42614</v>
      </c>
      <c r="D216" s="911" t="s">
        <v>1621</v>
      </c>
      <c r="E216" s="900"/>
      <c r="F216" s="913"/>
      <c r="G216" s="900"/>
      <c r="H216" s="913"/>
      <c r="I216" s="900"/>
      <c r="J216" s="900"/>
      <c r="K216" s="900"/>
      <c r="L216" s="900"/>
      <c r="M216" s="900"/>
      <c r="N216" s="900"/>
      <c r="O216" s="900"/>
      <c r="P216" s="900"/>
      <c r="Q216" s="900"/>
      <c r="R216" s="900"/>
      <c r="S216" s="900"/>
      <c r="T216" s="900"/>
      <c r="U216" s="900"/>
      <c r="V216" s="900"/>
      <c r="W216" s="900"/>
      <c r="X216" s="900"/>
      <c r="Y216" s="900"/>
      <c r="Z216" s="900"/>
      <c r="AA216" s="900"/>
      <c r="AB216" s="900"/>
      <c r="AC216" s="900"/>
      <c r="AD216" s="900"/>
      <c r="AE216" s="900"/>
      <c r="AF216" s="900"/>
      <c r="AG216" s="900"/>
      <c r="AH216" s="900"/>
    </row>
    <row r="217" spans="1:34">
      <c r="A217" s="1115"/>
      <c r="B217" s="908" t="s">
        <v>1622</v>
      </c>
      <c r="C217" s="1128"/>
      <c r="D217" s="913"/>
      <c r="E217" s="913"/>
      <c r="F217" s="913"/>
      <c r="G217" s="911" t="s">
        <v>1621</v>
      </c>
      <c r="H217" s="913"/>
      <c r="I217" s="913"/>
      <c r="J217" s="900"/>
      <c r="K217" s="900"/>
      <c r="L217" s="900"/>
      <c r="M217" s="900"/>
      <c r="N217" s="900"/>
      <c r="O217" s="900"/>
      <c r="P217" s="900"/>
      <c r="Q217" s="900"/>
      <c r="R217" s="900"/>
      <c r="S217" s="900"/>
      <c r="T217" s="900"/>
      <c r="U217" s="900"/>
      <c r="V217" s="900"/>
      <c r="W217" s="900"/>
      <c r="X217" s="900"/>
      <c r="Y217" s="900"/>
      <c r="Z217" s="900"/>
      <c r="AA217" s="900"/>
      <c r="AB217" s="900"/>
      <c r="AC217" s="900"/>
      <c r="AD217" s="900"/>
      <c r="AE217" s="900"/>
      <c r="AF217" s="900"/>
      <c r="AG217" s="900"/>
      <c r="AH217" s="900"/>
    </row>
    <row r="218" spans="1:34">
      <c r="A218" s="1115"/>
      <c r="B218" s="908" t="s">
        <v>1623</v>
      </c>
      <c r="C218" s="1128"/>
      <c r="D218" s="913"/>
      <c r="E218" s="900"/>
      <c r="F218" s="913"/>
      <c r="G218" s="913"/>
      <c r="H218" s="911" t="s">
        <v>1621</v>
      </c>
      <c r="I218" s="913"/>
      <c r="J218" s="900"/>
      <c r="K218" s="900"/>
      <c r="L218" s="900"/>
      <c r="M218" s="900"/>
      <c r="N218" s="900"/>
      <c r="O218" s="900"/>
      <c r="P218" s="900"/>
      <c r="Q218" s="900"/>
      <c r="R218" s="900"/>
      <c r="S218" s="900"/>
      <c r="T218" s="900"/>
      <c r="U218" s="900"/>
      <c r="V218" s="900"/>
      <c r="W218" s="900"/>
      <c r="X218" s="900"/>
      <c r="Y218" s="900"/>
      <c r="Z218" s="900"/>
      <c r="AA218" s="900"/>
      <c r="AB218" s="900"/>
      <c r="AC218" s="900"/>
      <c r="AD218" s="900"/>
      <c r="AE218" s="900"/>
      <c r="AF218" s="900"/>
      <c r="AG218" s="900"/>
      <c r="AH218" s="900"/>
    </row>
    <row r="219" spans="1:34">
      <c r="A219" s="1115"/>
      <c r="B219" s="908" t="s">
        <v>1624</v>
      </c>
      <c r="C219" s="1128"/>
      <c r="D219" s="913"/>
      <c r="E219" s="900"/>
      <c r="F219" s="913"/>
      <c r="G219" s="912"/>
      <c r="H219" s="912"/>
      <c r="I219" s="911" t="s">
        <v>1621</v>
      </c>
      <c r="J219" s="913"/>
      <c r="K219" s="900"/>
      <c r="L219" s="900"/>
      <c r="M219" s="900"/>
      <c r="N219" s="900"/>
      <c r="O219" s="900"/>
      <c r="P219" s="900"/>
      <c r="Q219" s="900"/>
      <c r="R219" s="900"/>
      <c r="S219" s="900"/>
      <c r="T219" s="900"/>
      <c r="U219" s="900"/>
      <c r="V219" s="900"/>
      <c r="W219" s="900"/>
      <c r="X219" s="900"/>
      <c r="Y219" s="900"/>
      <c r="Z219" s="900"/>
      <c r="AA219" s="900"/>
      <c r="AB219" s="900"/>
      <c r="AC219" s="900"/>
      <c r="AD219" s="900"/>
      <c r="AE219" s="900"/>
      <c r="AF219" s="900"/>
      <c r="AG219" s="900"/>
      <c r="AH219" s="900"/>
    </row>
    <row r="220" spans="1:34">
      <c r="A220" s="1115"/>
      <c r="B220" s="908" t="s">
        <v>1625</v>
      </c>
      <c r="C220" s="1128"/>
      <c r="D220" s="913"/>
      <c r="E220" s="900"/>
      <c r="F220" s="913"/>
      <c r="G220" s="900"/>
      <c r="H220" s="912"/>
      <c r="I220" s="912"/>
      <c r="J220" s="911" t="s">
        <v>1621</v>
      </c>
      <c r="K220" s="913"/>
      <c r="L220" s="900"/>
      <c r="M220" s="900"/>
      <c r="N220" s="900"/>
      <c r="O220" s="900"/>
      <c r="P220" s="900"/>
      <c r="Q220" s="900"/>
      <c r="R220" s="900"/>
      <c r="S220" s="900"/>
      <c r="T220" s="900"/>
      <c r="U220" s="900"/>
      <c r="V220" s="900"/>
      <c r="W220" s="900"/>
      <c r="X220" s="900"/>
      <c r="Y220" s="900"/>
      <c r="Z220" s="900"/>
      <c r="AA220" s="900"/>
      <c r="AB220" s="900"/>
      <c r="AC220" s="900"/>
      <c r="AD220" s="900"/>
      <c r="AE220" s="900"/>
      <c r="AF220" s="900"/>
      <c r="AG220" s="900"/>
      <c r="AH220" s="900"/>
    </row>
    <row r="221" spans="1:34">
      <c r="A221" s="1115"/>
      <c r="B221" s="908" t="s">
        <v>1626</v>
      </c>
      <c r="C221" s="1128"/>
      <c r="D221" s="913"/>
      <c r="E221" s="900"/>
      <c r="F221" s="900"/>
      <c r="G221" s="912"/>
      <c r="H221" s="912"/>
      <c r="I221" s="912"/>
      <c r="J221" s="913"/>
      <c r="K221" s="911" t="s">
        <v>1621</v>
      </c>
      <c r="L221" s="913"/>
      <c r="M221" s="913"/>
      <c r="N221" s="900"/>
      <c r="O221" s="913"/>
      <c r="P221" s="900"/>
      <c r="Q221" s="900"/>
      <c r="R221" s="900"/>
      <c r="S221" s="900"/>
      <c r="T221" s="900"/>
      <c r="U221" s="900"/>
      <c r="V221" s="900"/>
      <c r="W221" s="900"/>
      <c r="X221" s="900"/>
      <c r="Y221" s="900"/>
      <c r="Z221" s="900"/>
      <c r="AA221" s="900"/>
      <c r="AB221" s="900"/>
      <c r="AC221" s="900"/>
      <c r="AD221" s="900"/>
      <c r="AE221" s="900"/>
      <c r="AF221" s="900"/>
      <c r="AG221" s="900"/>
      <c r="AH221" s="900"/>
    </row>
    <row r="222" spans="1:34">
      <c r="A222" s="1115"/>
      <c r="B222" s="908" t="s">
        <v>1627</v>
      </c>
      <c r="C222" s="1128"/>
      <c r="D222" s="912"/>
      <c r="E222" s="912"/>
      <c r="F222" s="912"/>
      <c r="G222" s="912"/>
      <c r="H222" s="912"/>
      <c r="I222" s="912"/>
      <c r="J222" s="912"/>
      <c r="K222" s="913"/>
      <c r="L222" s="913"/>
      <c r="M222" s="913"/>
      <c r="N222" s="911" t="s">
        <v>1621</v>
      </c>
      <c r="O222" s="913"/>
      <c r="P222" s="913"/>
      <c r="Q222" s="913"/>
      <c r="R222" s="900"/>
      <c r="S222" s="912"/>
      <c r="T222" s="912"/>
      <c r="U222" s="912"/>
      <c r="V222" s="912"/>
      <c r="W222" s="912"/>
      <c r="X222" s="912"/>
      <c r="Y222" s="912"/>
      <c r="Z222" s="912"/>
      <c r="AA222" s="912"/>
      <c r="AB222" s="912"/>
      <c r="AC222" s="912"/>
      <c r="AD222" s="912"/>
      <c r="AE222" s="912"/>
      <c r="AF222" s="912"/>
      <c r="AG222" s="912"/>
      <c r="AH222" s="912"/>
    </row>
    <row r="223" spans="1:34">
      <c r="A223" s="1115"/>
      <c r="B223" s="908" t="s">
        <v>1628</v>
      </c>
      <c r="C223" s="1128"/>
      <c r="D223" s="900"/>
      <c r="E223" s="900"/>
      <c r="F223" s="900"/>
      <c r="G223" s="900"/>
      <c r="H223" s="900"/>
      <c r="I223" s="900"/>
      <c r="J223" s="913"/>
      <c r="K223" s="913"/>
      <c r="L223" s="913"/>
      <c r="M223" s="913"/>
      <c r="N223" s="913"/>
      <c r="O223" s="911" t="s">
        <v>1621</v>
      </c>
      <c r="P223" s="913"/>
      <c r="Q223" s="913"/>
      <c r="R223" s="900"/>
      <c r="S223" s="900"/>
      <c r="T223" s="900"/>
      <c r="U223" s="900"/>
      <c r="V223" s="912"/>
      <c r="W223" s="912"/>
      <c r="X223" s="900"/>
      <c r="Y223" s="900"/>
      <c r="Z223" s="900"/>
      <c r="AA223" s="900"/>
      <c r="AB223" s="900"/>
      <c r="AC223" s="900"/>
      <c r="AD223" s="900"/>
      <c r="AE223" s="900"/>
      <c r="AF223" s="900"/>
      <c r="AG223" s="900"/>
      <c r="AH223" s="900"/>
    </row>
    <row r="224" spans="1:34">
      <c r="A224" s="1115"/>
      <c r="B224" s="908" t="s">
        <v>1629</v>
      </c>
      <c r="C224" s="1128"/>
      <c r="D224" s="912"/>
      <c r="E224" s="912"/>
      <c r="F224" s="912"/>
      <c r="G224" s="912"/>
      <c r="H224" s="912"/>
      <c r="I224" s="912"/>
      <c r="J224" s="912"/>
      <c r="K224" s="913"/>
      <c r="L224" s="913"/>
      <c r="M224" s="913"/>
      <c r="N224" s="913"/>
      <c r="O224" s="913"/>
      <c r="P224" s="911" t="s">
        <v>1621</v>
      </c>
      <c r="Q224" s="913"/>
      <c r="R224" s="900"/>
      <c r="S224" s="900"/>
      <c r="T224" s="912"/>
      <c r="U224" s="912"/>
      <c r="V224" s="912"/>
      <c r="W224" s="912"/>
      <c r="X224" s="912"/>
      <c r="Y224" s="912"/>
      <c r="Z224" s="912"/>
      <c r="AA224" s="912"/>
      <c r="AB224" s="912"/>
      <c r="AC224" s="912"/>
      <c r="AD224" s="912"/>
      <c r="AE224" s="912"/>
      <c r="AF224" s="912"/>
      <c r="AG224" s="912"/>
      <c r="AH224" s="912"/>
    </row>
    <row r="225" spans="1:34">
      <c r="A225" s="1115"/>
      <c r="B225" s="908" t="s">
        <v>1630</v>
      </c>
      <c r="C225" s="1128"/>
      <c r="D225" s="912"/>
      <c r="E225" s="912"/>
      <c r="F225" s="912"/>
      <c r="G225" s="912"/>
      <c r="H225" s="912"/>
      <c r="I225" s="912"/>
      <c r="J225" s="912"/>
      <c r="K225" s="913"/>
      <c r="L225" s="900"/>
      <c r="M225" s="913"/>
      <c r="N225" s="900"/>
      <c r="O225" s="912"/>
      <c r="P225" s="912"/>
      <c r="Q225" s="913"/>
      <c r="R225" s="913"/>
      <c r="S225" s="913"/>
      <c r="T225" s="900"/>
      <c r="U225" s="911" t="s">
        <v>1621</v>
      </c>
      <c r="V225" s="913"/>
      <c r="W225" s="900"/>
      <c r="X225" s="912"/>
      <c r="Y225" s="912"/>
      <c r="Z225" s="912"/>
      <c r="AA225" s="912"/>
      <c r="AB225" s="912"/>
      <c r="AC225" s="912"/>
      <c r="AD225" s="912"/>
      <c r="AE225" s="912"/>
      <c r="AF225" s="912"/>
      <c r="AG225" s="912"/>
      <c r="AH225" s="912"/>
    </row>
    <row r="226" spans="1:34">
      <c r="A226" s="1115"/>
      <c r="B226" s="908" t="s">
        <v>1631</v>
      </c>
      <c r="C226" s="1128"/>
      <c r="D226" s="912"/>
      <c r="E226" s="912"/>
      <c r="F226" s="912"/>
      <c r="G226" s="912"/>
      <c r="H226" s="912"/>
      <c r="I226" s="912"/>
      <c r="J226" s="912"/>
      <c r="K226" s="912"/>
      <c r="L226" s="912"/>
      <c r="M226" s="900"/>
      <c r="N226" s="913"/>
      <c r="O226" s="900"/>
      <c r="P226" s="913"/>
      <c r="Q226" s="913"/>
      <c r="R226" s="913"/>
      <c r="S226" s="913"/>
      <c r="T226" s="913"/>
      <c r="U226" s="913"/>
      <c r="V226" s="911" t="s">
        <v>1621</v>
      </c>
      <c r="W226" s="912"/>
      <c r="X226" s="900"/>
      <c r="Y226" s="900"/>
      <c r="Z226" s="912"/>
      <c r="AA226" s="912"/>
      <c r="AB226" s="913"/>
      <c r="AC226" s="913"/>
      <c r="AD226" s="900"/>
      <c r="AE226" s="912"/>
      <c r="AF226" s="912"/>
      <c r="AG226" s="912"/>
      <c r="AH226" s="912"/>
    </row>
    <row r="227" spans="1:34">
      <c r="A227" s="1115"/>
      <c r="B227" s="908" t="s">
        <v>1632</v>
      </c>
      <c r="C227" s="1128"/>
      <c r="D227" s="900"/>
      <c r="E227" s="900"/>
      <c r="F227" s="900"/>
      <c r="G227" s="900"/>
      <c r="H227" s="900"/>
      <c r="I227" s="900"/>
      <c r="J227" s="900"/>
      <c r="K227" s="900"/>
      <c r="L227" s="900"/>
      <c r="M227" s="912"/>
      <c r="N227" s="912"/>
      <c r="O227" s="912"/>
      <c r="P227" s="912"/>
      <c r="Q227" s="912"/>
      <c r="R227" s="913"/>
      <c r="S227" s="913"/>
      <c r="T227" s="913"/>
      <c r="U227" s="912"/>
      <c r="V227" s="912"/>
      <c r="W227" s="911" t="s">
        <v>1621</v>
      </c>
      <c r="X227" s="900"/>
      <c r="Y227" s="900"/>
      <c r="Z227" s="900"/>
      <c r="AA227" s="900"/>
      <c r="AB227" s="913"/>
      <c r="AC227" s="913"/>
      <c r="AD227" s="900"/>
      <c r="AE227" s="912"/>
      <c r="AF227" s="912"/>
      <c r="AG227" s="900"/>
      <c r="AH227" s="900"/>
    </row>
    <row r="228" spans="1:34">
      <c r="A228" s="1115"/>
      <c r="B228" s="908" t="s">
        <v>1633</v>
      </c>
      <c r="C228" s="1128"/>
      <c r="D228" s="900"/>
      <c r="E228" s="900"/>
      <c r="F228" s="900"/>
      <c r="G228" s="900"/>
      <c r="H228" s="900"/>
      <c r="I228" s="900"/>
      <c r="J228" s="900"/>
      <c r="K228" s="900"/>
      <c r="L228" s="900"/>
      <c r="M228" s="912"/>
      <c r="N228" s="912"/>
      <c r="O228" s="912"/>
      <c r="P228" s="912"/>
      <c r="Q228" s="912"/>
      <c r="R228" s="913"/>
      <c r="S228" s="913"/>
      <c r="T228" s="913"/>
      <c r="U228" s="900"/>
      <c r="V228" s="900"/>
      <c r="W228" s="900"/>
      <c r="X228" s="911" t="s">
        <v>1621</v>
      </c>
      <c r="Y228" s="900"/>
      <c r="Z228" s="900"/>
      <c r="AA228" s="900"/>
      <c r="AB228" s="913"/>
      <c r="AC228" s="913"/>
      <c r="AD228" s="900"/>
      <c r="AE228" s="912"/>
      <c r="AF228" s="912"/>
      <c r="AG228" s="900"/>
      <c r="AH228" s="900"/>
    </row>
    <row r="229" spans="1:34">
      <c r="A229" s="1115"/>
      <c r="B229" s="908" t="s">
        <v>1644</v>
      </c>
      <c r="C229" s="1128"/>
      <c r="D229" s="900"/>
      <c r="E229" s="900"/>
      <c r="F229" s="900"/>
      <c r="G229" s="900"/>
      <c r="H229" s="900"/>
      <c r="I229" s="900"/>
      <c r="J229" s="900"/>
      <c r="K229" s="900"/>
      <c r="L229" s="900"/>
      <c r="M229" s="912"/>
      <c r="N229" s="912"/>
      <c r="O229" s="912"/>
      <c r="P229" s="912"/>
      <c r="Q229" s="912"/>
      <c r="R229" s="913"/>
      <c r="S229" s="913"/>
      <c r="T229" s="913"/>
      <c r="U229" s="900"/>
      <c r="V229" s="900"/>
      <c r="W229" s="900"/>
      <c r="X229" s="900"/>
      <c r="Y229" s="911" t="s">
        <v>1621</v>
      </c>
      <c r="Z229" s="900"/>
      <c r="AA229" s="900"/>
      <c r="AB229" s="913"/>
      <c r="AC229" s="913"/>
      <c r="AD229" s="900"/>
      <c r="AE229" s="912"/>
      <c r="AF229" s="912"/>
      <c r="AG229" s="900"/>
      <c r="AH229" s="900"/>
    </row>
    <row r="230" spans="1:34">
      <c r="A230" s="1115"/>
      <c r="B230" s="908" t="s">
        <v>1645</v>
      </c>
      <c r="C230" s="1128"/>
      <c r="D230" s="900"/>
      <c r="E230" s="900"/>
      <c r="F230" s="900"/>
      <c r="G230" s="900"/>
      <c r="H230" s="900"/>
      <c r="I230" s="900"/>
      <c r="J230" s="900"/>
      <c r="K230" s="900"/>
      <c r="L230" s="900"/>
      <c r="M230" s="912"/>
      <c r="N230" s="912"/>
      <c r="O230" s="912"/>
      <c r="P230" s="912"/>
      <c r="Q230" s="912"/>
      <c r="R230" s="913"/>
      <c r="S230" s="913"/>
      <c r="T230" s="913"/>
      <c r="U230" s="913"/>
      <c r="V230" s="900"/>
      <c r="W230" s="900"/>
      <c r="X230" s="900"/>
      <c r="Y230" s="900"/>
      <c r="Z230" s="900"/>
      <c r="AA230" s="900"/>
      <c r="AB230" s="911" t="s">
        <v>1621</v>
      </c>
      <c r="AC230" s="913"/>
      <c r="AD230" s="900"/>
      <c r="AE230" s="912"/>
      <c r="AF230" s="912"/>
      <c r="AG230" s="900"/>
      <c r="AH230" s="900"/>
    </row>
    <row r="231" spans="1:34">
      <c r="A231" s="1115"/>
      <c r="B231" s="908" t="s">
        <v>1646</v>
      </c>
      <c r="C231" s="1128"/>
      <c r="D231" s="912"/>
      <c r="E231" s="912"/>
      <c r="F231" s="912"/>
      <c r="G231" s="912"/>
      <c r="H231" s="912"/>
      <c r="I231" s="912"/>
      <c r="J231" s="912"/>
      <c r="K231" s="912"/>
      <c r="L231" s="912"/>
      <c r="M231" s="912"/>
      <c r="N231" s="912"/>
      <c r="O231" s="912"/>
      <c r="P231" s="912"/>
      <c r="Q231" s="913"/>
      <c r="R231" s="900"/>
      <c r="S231" s="913"/>
      <c r="T231" s="913"/>
      <c r="U231" s="913"/>
      <c r="V231" s="913"/>
      <c r="W231" s="912"/>
      <c r="X231" s="912"/>
      <c r="Y231" s="912"/>
      <c r="Z231" s="912"/>
      <c r="AA231" s="912"/>
      <c r="AB231" s="913"/>
      <c r="AC231" s="911" t="s">
        <v>1621</v>
      </c>
      <c r="AD231" s="912"/>
      <c r="AE231" s="900"/>
      <c r="AF231" s="912"/>
      <c r="AG231" s="912"/>
      <c r="AH231" s="912"/>
    </row>
    <row r="232" spans="1:34">
      <c r="A232" s="1115"/>
      <c r="B232" s="908" t="s">
        <v>1647</v>
      </c>
      <c r="C232" s="1128"/>
      <c r="D232" s="912"/>
      <c r="E232" s="912"/>
      <c r="F232" s="912"/>
      <c r="G232" s="912"/>
      <c r="H232" s="912"/>
      <c r="I232" s="912"/>
      <c r="J232" s="912"/>
      <c r="K232" s="912"/>
      <c r="L232" s="912"/>
      <c r="M232" s="912"/>
      <c r="N232" s="912"/>
      <c r="O232" s="912"/>
      <c r="P232" s="912"/>
      <c r="Q232" s="913"/>
      <c r="R232" s="900"/>
      <c r="S232" s="913"/>
      <c r="T232" s="913"/>
      <c r="U232" s="913"/>
      <c r="V232" s="913"/>
      <c r="W232" s="912"/>
      <c r="X232" s="912"/>
      <c r="Y232" s="912"/>
      <c r="Z232" s="912"/>
      <c r="AA232" s="912"/>
      <c r="AB232" s="912"/>
      <c r="AC232" s="912"/>
      <c r="AD232" s="911" t="s">
        <v>1621</v>
      </c>
      <c r="AE232" s="900"/>
      <c r="AF232" s="912"/>
      <c r="AG232" s="912"/>
      <c r="AH232" s="912"/>
    </row>
    <row r="233" spans="1:34">
      <c r="A233" s="1116"/>
      <c r="B233" s="908" t="s">
        <v>1668</v>
      </c>
      <c r="C233" s="1129"/>
      <c r="D233" s="912"/>
      <c r="E233" s="912"/>
      <c r="F233" s="912"/>
      <c r="G233" s="912"/>
      <c r="H233" s="912"/>
      <c r="I233" s="912"/>
      <c r="J233" s="912"/>
      <c r="K233" s="912"/>
      <c r="L233" s="912"/>
      <c r="M233" s="912"/>
      <c r="N233" s="912"/>
      <c r="O233" s="912"/>
      <c r="P233" s="912"/>
      <c r="Q233" s="913"/>
      <c r="R233" s="900"/>
      <c r="S233" s="913"/>
      <c r="T233" s="913"/>
      <c r="U233" s="913"/>
      <c r="V233" s="913"/>
      <c r="W233" s="912"/>
      <c r="X233" s="912"/>
      <c r="Y233" s="912"/>
      <c r="Z233" s="912"/>
      <c r="AA233" s="912"/>
      <c r="AB233" s="900"/>
      <c r="AC233" s="900"/>
      <c r="AD233" s="900"/>
      <c r="AE233" s="911" t="s">
        <v>1621</v>
      </c>
      <c r="AF233" s="912"/>
      <c r="AG233" s="912"/>
      <c r="AH233" s="912"/>
    </row>
    <row r="234" spans="1:34">
      <c r="A234" s="1114"/>
      <c r="B234" s="1140"/>
      <c r="C234" s="1127">
        <v>42644</v>
      </c>
      <c r="D234" s="954" t="s">
        <v>1617</v>
      </c>
      <c r="E234" s="894" t="s">
        <v>1611</v>
      </c>
      <c r="F234" s="894" t="s">
        <v>1612</v>
      </c>
      <c r="G234" s="894" t="s">
        <v>1613</v>
      </c>
      <c r="H234" s="894" t="s">
        <v>1614</v>
      </c>
      <c r="I234" s="894" t="s">
        <v>1615</v>
      </c>
      <c r="J234" s="954" t="s">
        <v>1616</v>
      </c>
      <c r="K234" s="954" t="s">
        <v>1617</v>
      </c>
      <c r="L234" s="894" t="s">
        <v>1611</v>
      </c>
      <c r="M234" s="894" t="s">
        <v>1612</v>
      </c>
      <c r="N234" s="894" t="s">
        <v>1613</v>
      </c>
      <c r="O234" s="894" t="s">
        <v>1614</v>
      </c>
      <c r="P234" s="954" t="s">
        <v>1615</v>
      </c>
      <c r="Q234" s="954" t="s">
        <v>1616</v>
      </c>
      <c r="R234" s="954" t="s">
        <v>1617</v>
      </c>
      <c r="S234" s="894" t="s">
        <v>1611</v>
      </c>
      <c r="T234" s="894" t="s">
        <v>1612</v>
      </c>
      <c r="U234" s="894" t="s">
        <v>1613</v>
      </c>
      <c r="V234" s="894" t="s">
        <v>1614</v>
      </c>
      <c r="W234" s="894" t="s">
        <v>1615</v>
      </c>
      <c r="X234" s="954" t="s">
        <v>1616</v>
      </c>
      <c r="Y234" s="954" t="s">
        <v>1617</v>
      </c>
      <c r="Z234" s="894" t="s">
        <v>1611</v>
      </c>
      <c r="AA234" s="894" t="s">
        <v>1612</v>
      </c>
      <c r="AB234" s="900"/>
      <c r="AC234" s="900"/>
      <c r="AD234" s="900"/>
      <c r="AE234" s="900"/>
      <c r="AF234" s="954" t="s">
        <v>1617</v>
      </c>
      <c r="AG234" s="894" t="s">
        <v>1611</v>
      </c>
      <c r="AH234" s="894" t="s">
        <v>1612</v>
      </c>
    </row>
    <row r="235" spans="1:34">
      <c r="A235" s="1116"/>
      <c r="B235" s="1138"/>
      <c r="C235" s="1138"/>
      <c r="D235" s="968">
        <v>1</v>
      </c>
      <c r="E235" s="894">
        <v>2</v>
      </c>
      <c r="F235" s="894">
        <v>3</v>
      </c>
      <c r="G235" s="894">
        <v>4</v>
      </c>
      <c r="H235" s="894">
        <v>5</v>
      </c>
      <c r="I235" s="894">
        <v>6</v>
      </c>
      <c r="J235" s="954">
        <v>7</v>
      </c>
      <c r="K235" s="954">
        <v>8</v>
      </c>
      <c r="L235" s="894">
        <v>9</v>
      </c>
      <c r="M235" s="894">
        <v>10</v>
      </c>
      <c r="N235" s="894">
        <v>11</v>
      </c>
      <c r="O235" s="894">
        <v>12</v>
      </c>
      <c r="P235" s="954">
        <v>13</v>
      </c>
      <c r="Q235" s="954">
        <v>14</v>
      </c>
      <c r="R235" s="954">
        <v>15</v>
      </c>
      <c r="S235" s="894">
        <v>16</v>
      </c>
      <c r="T235" s="894">
        <v>17</v>
      </c>
      <c r="U235" s="894">
        <v>18</v>
      </c>
      <c r="V235" s="894">
        <v>19</v>
      </c>
      <c r="W235" s="894">
        <v>20</v>
      </c>
      <c r="X235" s="954">
        <v>21</v>
      </c>
      <c r="Y235" s="954">
        <v>22</v>
      </c>
      <c r="Z235" s="894">
        <v>23</v>
      </c>
      <c r="AA235" s="894">
        <v>24</v>
      </c>
      <c r="AB235" s="894">
        <v>25</v>
      </c>
      <c r="AC235" s="894">
        <v>26</v>
      </c>
      <c r="AD235" s="894">
        <v>27</v>
      </c>
      <c r="AE235" s="954">
        <v>28</v>
      </c>
      <c r="AF235" s="954">
        <v>29</v>
      </c>
      <c r="AG235" s="894">
        <v>30</v>
      </c>
      <c r="AH235" s="894">
        <v>31</v>
      </c>
    </row>
    <row r="236" spans="1:34">
      <c r="A236" s="1114">
        <v>20</v>
      </c>
      <c r="B236" s="908" t="s">
        <v>1609</v>
      </c>
      <c r="C236" s="1127">
        <v>42644</v>
      </c>
      <c r="D236" s="913"/>
      <c r="E236" s="911" t="s">
        <v>1621</v>
      </c>
      <c r="F236" s="900"/>
      <c r="G236" s="913"/>
      <c r="H236" s="900"/>
      <c r="I236" s="900"/>
      <c r="J236" s="900"/>
      <c r="K236" s="912"/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912"/>
      <c r="AF236" s="912"/>
      <c r="AG236" s="912"/>
      <c r="AH236" s="912"/>
    </row>
    <row r="237" spans="1:34">
      <c r="A237" s="1115"/>
      <c r="B237" s="908" t="s">
        <v>1622</v>
      </c>
      <c r="C237" s="1128"/>
      <c r="D237" s="913"/>
      <c r="E237" s="913"/>
      <c r="F237" s="911" t="s">
        <v>1621</v>
      </c>
      <c r="G237" s="913"/>
      <c r="H237" s="913"/>
      <c r="I237" s="913"/>
      <c r="J237" s="913"/>
      <c r="K237" s="900"/>
      <c r="L237" s="912"/>
      <c r="M237" s="912"/>
      <c r="N237" s="912"/>
      <c r="O237" s="912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912"/>
      <c r="AF237" s="912"/>
      <c r="AG237" s="912"/>
      <c r="AH237" s="912"/>
    </row>
    <row r="238" spans="1:34">
      <c r="A238" s="1115"/>
      <c r="B238" s="908" t="s">
        <v>1623</v>
      </c>
      <c r="C238" s="1128"/>
      <c r="D238" s="913"/>
      <c r="E238" s="913"/>
      <c r="F238" s="913"/>
      <c r="G238" s="911" t="s">
        <v>1621</v>
      </c>
      <c r="H238" s="913"/>
      <c r="I238" s="913"/>
      <c r="J238" s="913"/>
      <c r="K238" s="900"/>
      <c r="L238" s="900"/>
      <c r="M238" s="912"/>
      <c r="N238" s="912"/>
      <c r="O238" s="912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912"/>
      <c r="AH238" s="912"/>
    </row>
    <row r="239" spans="1:34">
      <c r="A239" s="1115"/>
      <c r="B239" s="908" t="s">
        <v>1624</v>
      </c>
      <c r="C239" s="1128"/>
      <c r="D239" s="913"/>
      <c r="E239" s="913"/>
      <c r="F239" s="913"/>
      <c r="G239" s="913"/>
      <c r="H239" s="911" t="s">
        <v>1621</v>
      </c>
      <c r="I239" s="913"/>
      <c r="J239" s="913"/>
      <c r="K239" s="900"/>
      <c r="L239" s="900"/>
      <c r="M239" s="912"/>
      <c r="N239" s="912"/>
      <c r="O239" s="912"/>
      <c r="P239" s="912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912"/>
      <c r="AH239" s="912"/>
    </row>
    <row r="240" spans="1:34">
      <c r="A240" s="1115"/>
      <c r="B240" s="908" t="s">
        <v>1625</v>
      </c>
      <c r="C240" s="1128"/>
      <c r="D240" s="913"/>
      <c r="E240" s="913"/>
      <c r="F240" s="900"/>
      <c r="G240" s="912"/>
      <c r="H240" s="912"/>
      <c r="I240" s="911" t="s">
        <v>1621</v>
      </c>
      <c r="J240" s="913"/>
      <c r="K240" s="900"/>
      <c r="L240" s="900"/>
      <c r="M240" s="912"/>
      <c r="N240" s="912"/>
      <c r="O240" s="912"/>
      <c r="P240" s="912"/>
      <c r="Q240" s="912"/>
      <c r="R240" s="912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912"/>
      <c r="AH240" s="912"/>
    </row>
    <row r="241" spans="1:34">
      <c r="A241" s="1115"/>
      <c r="B241" s="908" t="s">
        <v>1626</v>
      </c>
      <c r="C241" s="1128"/>
      <c r="D241" s="912"/>
      <c r="E241" s="912"/>
      <c r="F241" s="912"/>
      <c r="G241" s="912"/>
      <c r="H241" s="913"/>
      <c r="I241" s="900"/>
      <c r="J241" s="913"/>
      <c r="K241" s="913"/>
      <c r="L241" s="911" t="s">
        <v>1621</v>
      </c>
      <c r="M241" s="900"/>
      <c r="N241" s="913"/>
      <c r="O241" s="900"/>
      <c r="P241" s="912"/>
      <c r="Q241" s="912"/>
      <c r="R241" s="912"/>
      <c r="S241" s="912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912"/>
      <c r="AH241" s="912"/>
    </row>
    <row r="242" spans="1:34">
      <c r="A242" s="1115"/>
      <c r="B242" s="908" t="s">
        <v>1627</v>
      </c>
      <c r="C242" s="1128"/>
      <c r="D242" s="912"/>
      <c r="E242" s="912"/>
      <c r="F242" s="912"/>
      <c r="G242" s="912"/>
      <c r="H242" s="913"/>
      <c r="I242" s="900"/>
      <c r="J242" s="912"/>
      <c r="K242" s="913"/>
      <c r="L242" s="913"/>
      <c r="M242" s="911" t="s">
        <v>1621</v>
      </c>
      <c r="N242" s="913"/>
      <c r="O242" s="913"/>
      <c r="P242" s="900"/>
      <c r="Q242" s="900"/>
      <c r="R242" s="900"/>
      <c r="S242" s="912"/>
      <c r="T242" s="913"/>
      <c r="U242" s="912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912"/>
      <c r="AH242" s="912"/>
    </row>
    <row r="243" spans="1:34">
      <c r="A243" s="1115"/>
      <c r="B243" s="908" t="s">
        <v>1628</v>
      </c>
      <c r="C243" s="1128"/>
      <c r="D243" s="912"/>
      <c r="E243" s="912"/>
      <c r="F243" s="912"/>
      <c r="G243" s="912"/>
      <c r="H243" s="912"/>
      <c r="I243" s="912"/>
      <c r="J243" s="912"/>
      <c r="K243" s="913"/>
      <c r="L243" s="913"/>
      <c r="M243" s="913"/>
      <c r="N243" s="911" t="s">
        <v>1621</v>
      </c>
      <c r="O243" s="913"/>
      <c r="P243" s="913"/>
      <c r="Q243" s="913"/>
      <c r="R243" s="900"/>
      <c r="S243" s="900"/>
      <c r="T243" s="913"/>
      <c r="U243" s="912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912"/>
      <c r="AH243" s="912"/>
    </row>
    <row r="244" spans="1:34">
      <c r="A244" s="1115"/>
      <c r="B244" s="908" t="s">
        <v>1629</v>
      </c>
      <c r="C244" s="1128"/>
      <c r="D244" s="912"/>
      <c r="E244" s="912"/>
      <c r="F244" s="912"/>
      <c r="G244" s="912"/>
      <c r="H244" s="912"/>
      <c r="I244" s="912"/>
      <c r="J244" s="912"/>
      <c r="K244" s="913"/>
      <c r="L244" s="913"/>
      <c r="M244" s="913"/>
      <c r="N244" s="913"/>
      <c r="O244" s="911" t="s">
        <v>1621</v>
      </c>
      <c r="P244" s="913"/>
      <c r="Q244" s="913"/>
      <c r="R244" s="900"/>
      <c r="S244" s="900"/>
      <c r="T244" s="913"/>
      <c r="U244" s="912"/>
      <c r="V244" s="900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912"/>
      <c r="AH244" s="912"/>
    </row>
    <row r="245" spans="1:34">
      <c r="A245" s="1115"/>
      <c r="B245" s="908" t="s">
        <v>1630</v>
      </c>
      <c r="C245" s="1128"/>
      <c r="D245" s="912"/>
      <c r="E245" s="912"/>
      <c r="F245" s="912"/>
      <c r="G245" s="912"/>
      <c r="H245" s="912"/>
      <c r="I245" s="912"/>
      <c r="J245" s="912"/>
      <c r="K245" s="913"/>
      <c r="L245" s="900"/>
      <c r="M245" s="913"/>
      <c r="N245" s="913"/>
      <c r="O245" s="913"/>
      <c r="P245" s="913"/>
      <c r="Q245" s="913"/>
      <c r="R245" s="900"/>
      <c r="S245" s="911" t="s">
        <v>1621</v>
      </c>
      <c r="T245" s="900"/>
      <c r="U245" s="913"/>
      <c r="V245" s="900"/>
      <c r="W245" s="900"/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912"/>
      <c r="AH245" s="912"/>
    </row>
    <row r="246" spans="1:34">
      <c r="A246" s="1115"/>
      <c r="B246" s="908" t="s">
        <v>1631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3"/>
      <c r="N246" s="900"/>
      <c r="O246" s="912"/>
      <c r="P246" s="912"/>
      <c r="Q246" s="913"/>
      <c r="R246" s="913"/>
      <c r="S246" s="913"/>
      <c r="T246" s="911" t="s">
        <v>1621</v>
      </c>
      <c r="U246" s="913"/>
      <c r="V246" s="913"/>
      <c r="W246" s="913"/>
      <c r="X246" s="912"/>
      <c r="Y246" s="912"/>
      <c r="Z246" s="912"/>
      <c r="AA246" s="912"/>
      <c r="AB246" s="912"/>
      <c r="AC246" s="912"/>
      <c r="AD246" s="912"/>
      <c r="AE246" s="912"/>
      <c r="AF246" s="912"/>
      <c r="AG246" s="912"/>
      <c r="AH246" s="912"/>
    </row>
    <row r="247" spans="1:34">
      <c r="A247" s="1115"/>
      <c r="B247" s="908" t="s">
        <v>1632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3"/>
      <c r="P247" s="900"/>
      <c r="Q247" s="912"/>
      <c r="R247" s="913"/>
      <c r="S247" s="913"/>
      <c r="T247" s="913"/>
      <c r="U247" s="911" t="s">
        <v>1621</v>
      </c>
      <c r="V247" s="913"/>
      <c r="W247" s="913"/>
      <c r="X247" s="912"/>
      <c r="Y247" s="912"/>
      <c r="Z247" s="912"/>
      <c r="AA247" s="912"/>
      <c r="AB247" s="912"/>
      <c r="AC247" s="912"/>
      <c r="AD247" s="912"/>
      <c r="AE247" s="912"/>
      <c r="AF247" s="912"/>
      <c r="AG247" s="912"/>
      <c r="AH247" s="912"/>
    </row>
    <row r="248" spans="1:34">
      <c r="A248" s="1115"/>
      <c r="B248" s="908" t="s">
        <v>1633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3"/>
      <c r="P248" s="900"/>
      <c r="Q248" s="912"/>
      <c r="R248" s="913"/>
      <c r="S248" s="913"/>
      <c r="T248" s="913"/>
      <c r="U248" s="913"/>
      <c r="V248" s="911" t="s">
        <v>1621</v>
      </c>
      <c r="W248" s="913"/>
      <c r="X248" s="912"/>
      <c r="Y248" s="912"/>
      <c r="Z248" s="912"/>
      <c r="AA248" s="912"/>
      <c r="AB248" s="912"/>
      <c r="AC248" s="912"/>
      <c r="AD248" s="912"/>
      <c r="AE248" s="912"/>
      <c r="AF248" s="912"/>
      <c r="AG248" s="912"/>
      <c r="AH248" s="912"/>
    </row>
    <row r="249" spans="1:34">
      <c r="A249" s="1115"/>
      <c r="B249" s="908" t="s">
        <v>1644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3"/>
      <c r="P249" s="900"/>
      <c r="Q249" s="912"/>
      <c r="R249" s="913"/>
      <c r="S249" s="913"/>
      <c r="T249" s="900"/>
      <c r="U249" s="912"/>
      <c r="V249" s="912"/>
      <c r="W249" s="911" t="s">
        <v>1621</v>
      </c>
      <c r="X249" s="912"/>
      <c r="Y249" s="912"/>
      <c r="Z249" s="912"/>
      <c r="AA249" s="912"/>
      <c r="AB249" s="912"/>
      <c r="AC249" s="912"/>
      <c r="AD249" s="912"/>
      <c r="AE249" s="912"/>
      <c r="AF249" s="912"/>
      <c r="AG249" s="912"/>
      <c r="AH249" s="912"/>
    </row>
    <row r="250" spans="1:34">
      <c r="A250" s="1115"/>
      <c r="B250" s="908" t="s">
        <v>1645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3"/>
      <c r="P250" s="900"/>
      <c r="Q250" s="912"/>
      <c r="R250" s="913"/>
      <c r="S250" s="913"/>
      <c r="T250" s="913"/>
      <c r="U250" s="912"/>
      <c r="V250" s="900"/>
      <c r="W250" s="912"/>
      <c r="X250" s="912"/>
      <c r="Y250" s="912"/>
      <c r="Z250" s="912"/>
      <c r="AA250" s="911" t="s">
        <v>1621</v>
      </c>
      <c r="AB250" s="913"/>
      <c r="AC250" s="912"/>
      <c r="AD250" s="912"/>
      <c r="AE250" s="912"/>
      <c r="AF250" s="912"/>
      <c r="AG250" s="912"/>
      <c r="AH250" s="912"/>
    </row>
    <row r="251" spans="1:34">
      <c r="A251" s="1115"/>
      <c r="B251" s="908" t="s">
        <v>1646</v>
      </c>
      <c r="C251" s="1128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2"/>
      <c r="S251" s="912"/>
      <c r="T251" s="913"/>
      <c r="U251" s="913"/>
      <c r="V251" s="913"/>
      <c r="W251" s="912"/>
      <c r="X251" s="912"/>
      <c r="Y251" s="912"/>
      <c r="Z251" s="912"/>
      <c r="AA251" s="912"/>
      <c r="AB251" s="911" t="s">
        <v>1621</v>
      </c>
      <c r="AC251" s="912"/>
      <c r="AD251" s="912"/>
      <c r="AE251" s="912"/>
      <c r="AF251" s="912"/>
      <c r="AG251" s="912"/>
      <c r="AH251" s="912"/>
    </row>
    <row r="252" spans="1:34">
      <c r="A252" s="1115"/>
      <c r="B252" s="908" t="s">
        <v>1647</v>
      </c>
      <c r="C252" s="1128"/>
      <c r="D252" s="912"/>
      <c r="E252" s="912"/>
      <c r="F252" s="912"/>
      <c r="G252" s="912"/>
      <c r="H252" s="912"/>
      <c r="I252" s="912"/>
      <c r="J252" s="912"/>
      <c r="K252" s="912"/>
      <c r="L252" s="912"/>
      <c r="M252" s="912"/>
      <c r="N252" s="912"/>
      <c r="O252" s="912"/>
      <c r="P252" s="912"/>
      <c r="Q252" s="912"/>
      <c r="R252" s="912"/>
      <c r="S252" s="912"/>
      <c r="T252" s="913"/>
      <c r="U252" s="913"/>
      <c r="V252" s="913"/>
      <c r="W252" s="912"/>
      <c r="X252" s="912"/>
      <c r="Y252" s="912"/>
      <c r="Z252" s="912"/>
      <c r="AA252" s="912"/>
      <c r="AB252" s="911"/>
      <c r="AC252" s="911" t="s">
        <v>1621</v>
      </c>
      <c r="AD252" s="913"/>
      <c r="AE252" s="912"/>
      <c r="AF252" s="912"/>
      <c r="AG252" s="912"/>
      <c r="AH252" s="912"/>
    </row>
    <row r="253" spans="1:34">
      <c r="A253" s="1116"/>
      <c r="B253" s="908" t="s">
        <v>1668</v>
      </c>
      <c r="C253" s="1129"/>
      <c r="D253" s="912"/>
      <c r="E253" s="912"/>
      <c r="F253" s="912"/>
      <c r="G253" s="912"/>
      <c r="H253" s="912"/>
      <c r="I253" s="912"/>
      <c r="J253" s="912"/>
      <c r="K253" s="912"/>
      <c r="L253" s="912"/>
      <c r="M253" s="912"/>
      <c r="N253" s="912"/>
      <c r="O253" s="912"/>
      <c r="P253" s="912"/>
      <c r="Q253" s="912"/>
      <c r="R253" s="912"/>
      <c r="S253" s="912"/>
      <c r="T253" s="913"/>
      <c r="U253" s="913"/>
      <c r="V253" s="913"/>
      <c r="W253" s="912"/>
      <c r="X253" s="912"/>
      <c r="Y253" s="912"/>
      <c r="Z253" s="912"/>
      <c r="AA253" s="912"/>
      <c r="AB253" s="911"/>
      <c r="AC253" s="912"/>
      <c r="AD253" s="911" t="s">
        <v>1621</v>
      </c>
      <c r="AE253" s="912"/>
      <c r="AF253" s="912"/>
      <c r="AG253" s="912"/>
      <c r="AH253" s="912"/>
    </row>
    <row r="254" spans="1:34">
      <c r="A254" s="903"/>
      <c r="B254" s="904"/>
      <c r="C254" s="905"/>
      <c r="D254" s="661"/>
      <c r="E254" s="661"/>
      <c r="F254" s="906"/>
      <c r="G254" s="661"/>
      <c r="H254" s="661"/>
      <c r="I254" s="661"/>
      <c r="J254" s="661"/>
      <c r="K254" s="661"/>
      <c r="L254" s="661"/>
      <c r="M254" s="661"/>
      <c r="N254" s="661"/>
      <c r="O254" s="661"/>
      <c r="P254" s="661"/>
      <c r="Q254" s="661"/>
      <c r="R254" s="661"/>
      <c r="S254" s="661"/>
      <c r="T254" s="661"/>
      <c r="U254" s="661"/>
      <c r="V254" s="661"/>
      <c r="W254" s="661"/>
      <c r="X254" s="661"/>
      <c r="Y254" s="661"/>
      <c r="Z254" s="661"/>
      <c r="AA254" s="661"/>
      <c r="AB254" s="661"/>
      <c r="AC254" s="661"/>
      <c r="AD254" s="661"/>
      <c r="AE254" s="661"/>
      <c r="AF254" s="661"/>
      <c r="AG254" s="661"/>
      <c r="AH254" s="661"/>
    </row>
    <row r="255" spans="1:34">
      <c r="B255" s="247" t="s">
        <v>1663</v>
      </c>
      <c r="C255" s="896"/>
    </row>
    <row r="257" spans="1:34" ht="15.75">
      <c r="A257" s="1117" t="s">
        <v>3</v>
      </c>
      <c r="B257" s="1117"/>
      <c r="C257" s="1117"/>
      <c r="D257" s="1117"/>
      <c r="E257" s="1117"/>
      <c r="F257" s="1117"/>
      <c r="G257" s="1117"/>
      <c r="H257" s="1117"/>
      <c r="I257" s="1117"/>
      <c r="J257" s="1117"/>
      <c r="K257" s="1117"/>
      <c r="L257" s="1117"/>
      <c r="M257" s="1117"/>
      <c r="N257" s="1117"/>
      <c r="O257" s="1117"/>
      <c r="P257" s="1117"/>
      <c r="Q257" s="1117"/>
      <c r="R257" s="1117"/>
      <c r="S257" s="1117"/>
      <c r="T257" s="1117"/>
      <c r="U257" s="1117"/>
      <c r="V257" s="1117"/>
      <c r="W257" s="1117"/>
      <c r="X257" s="1117"/>
      <c r="Y257" s="1117"/>
      <c r="Z257" s="1117"/>
      <c r="AA257" s="1117"/>
      <c r="AB257" s="1117"/>
      <c r="AC257" s="1117"/>
      <c r="AD257" s="1117"/>
      <c r="AE257" s="1117"/>
      <c r="AF257" s="1117"/>
      <c r="AG257" s="1117"/>
      <c r="AH257" s="1117"/>
    </row>
    <row r="258" spans="1:34" ht="15.75">
      <c r="A258" s="1117" t="s">
        <v>1586</v>
      </c>
      <c r="B258" s="1117"/>
      <c r="C258" s="1117"/>
      <c r="D258" s="1117"/>
      <c r="E258" s="1117"/>
      <c r="F258" s="1117"/>
      <c r="G258" s="1117"/>
      <c r="H258" s="1117"/>
      <c r="I258" s="1117"/>
      <c r="J258" s="1117"/>
      <c r="K258" s="1117"/>
      <c r="L258" s="1117"/>
      <c r="M258" s="1117"/>
      <c r="N258" s="1117"/>
      <c r="O258" s="1117"/>
      <c r="P258" s="1117"/>
      <c r="Q258" s="1117"/>
      <c r="R258" s="1117"/>
      <c r="S258" s="1117"/>
      <c r="T258" s="1117"/>
      <c r="U258" s="1117"/>
      <c r="V258" s="1117"/>
      <c r="W258" s="1117"/>
      <c r="X258" s="1117"/>
      <c r="Y258" s="1117"/>
      <c r="Z258" s="1117"/>
      <c r="AA258" s="1117"/>
      <c r="AB258" s="1117"/>
      <c r="AC258" s="1117"/>
      <c r="AD258" s="1117"/>
      <c r="AE258" s="1117"/>
      <c r="AF258" s="1117"/>
      <c r="AG258" s="1117"/>
      <c r="AH258" s="1117"/>
    </row>
    <row r="259" spans="1:34" ht="18">
      <c r="A259" s="1118" t="s">
        <v>1666</v>
      </c>
      <c r="B259" s="1118"/>
      <c r="C259" s="1118"/>
      <c r="D259" s="1118"/>
      <c r="E259" s="1118"/>
      <c r="F259" s="1118"/>
      <c r="G259" s="1118"/>
      <c r="H259" s="1118"/>
      <c r="I259" s="1118"/>
      <c r="J259" s="1118"/>
      <c r="K259" s="1118"/>
      <c r="L259" s="1118"/>
      <c r="M259" s="1118"/>
      <c r="N259" s="1118"/>
      <c r="O259" s="1118"/>
      <c r="P259" s="1118"/>
      <c r="Q259" s="1118"/>
      <c r="R259" s="1118"/>
      <c r="S259" s="1118"/>
      <c r="T259" s="1118"/>
      <c r="U259" s="1118"/>
      <c r="V259" s="1118"/>
      <c r="W259" s="1118"/>
      <c r="X259" s="1118"/>
      <c r="Y259" s="1118"/>
      <c r="Z259" s="1118"/>
      <c r="AA259" s="1118"/>
      <c r="AB259" s="1118"/>
      <c r="AC259" s="1118"/>
      <c r="AD259" s="1118"/>
      <c r="AE259" s="1118"/>
      <c r="AF259" s="1118"/>
      <c r="AG259" s="1118"/>
      <c r="AH259" s="1118"/>
    </row>
    <row r="260" spans="1:34" ht="18">
      <c r="A260" s="1118" t="s">
        <v>1587</v>
      </c>
      <c r="B260" s="1118"/>
      <c r="C260" s="1118"/>
      <c r="D260" s="1118"/>
      <c r="E260" s="1118"/>
      <c r="F260" s="1118"/>
      <c r="G260" s="1118"/>
      <c r="H260" s="1118"/>
      <c r="I260" s="1118"/>
      <c r="J260" s="1118"/>
      <c r="K260" s="1118"/>
      <c r="L260" s="1118"/>
      <c r="M260" s="1118"/>
      <c r="N260" s="1118"/>
      <c r="O260" s="1118"/>
      <c r="P260" s="1118"/>
      <c r="Q260" s="1118"/>
      <c r="R260" s="1118"/>
      <c r="S260" s="1118"/>
      <c r="T260" s="1118"/>
      <c r="U260" s="1118"/>
      <c r="V260" s="1118"/>
      <c r="W260" s="1118"/>
      <c r="X260" s="1118"/>
      <c r="Y260" s="1118"/>
      <c r="Z260" s="1118"/>
      <c r="AA260" s="1118"/>
      <c r="AB260" s="1118"/>
      <c r="AC260" s="1118"/>
      <c r="AD260" s="1118"/>
      <c r="AE260" s="1118"/>
      <c r="AF260" s="1118"/>
      <c r="AG260" s="1118"/>
      <c r="AH260" s="1118"/>
    </row>
    <row r="261" spans="1:34" ht="18">
      <c r="A261" s="1118" t="s">
        <v>1667</v>
      </c>
      <c r="B261" s="1118"/>
      <c r="C261" s="1118"/>
      <c r="D261" s="1118"/>
      <c r="E261" s="1118"/>
      <c r="F261" s="1118"/>
      <c r="G261" s="1118"/>
      <c r="H261" s="1118"/>
      <c r="I261" s="1118"/>
      <c r="J261" s="1118"/>
      <c r="K261" s="1118"/>
      <c r="L261" s="1118"/>
      <c r="M261" s="1118"/>
      <c r="N261" s="1118"/>
      <c r="O261" s="1118"/>
      <c r="P261" s="1118"/>
      <c r="Q261" s="1118"/>
      <c r="R261" s="1118"/>
      <c r="S261" s="1118"/>
      <c r="T261" s="1118"/>
      <c r="U261" s="1118"/>
      <c r="V261" s="1118"/>
      <c r="W261" s="1118"/>
      <c r="X261" s="1118"/>
      <c r="Y261" s="1118"/>
      <c r="Z261" s="1118"/>
      <c r="AA261" s="1118"/>
      <c r="AB261" s="1118"/>
      <c r="AC261" s="1118"/>
      <c r="AD261" s="1118"/>
      <c r="AE261" s="1118"/>
      <c r="AF261" s="1118"/>
      <c r="AG261" s="1118"/>
      <c r="AH261" s="1118"/>
    </row>
    <row r="262" spans="1:34" ht="15.75">
      <c r="A262" s="915" t="s">
        <v>1608</v>
      </c>
      <c r="B262" s="1006"/>
      <c r="C262" s="1006"/>
      <c r="D262" s="1006"/>
      <c r="E262" s="1006"/>
      <c r="F262" s="1006"/>
      <c r="G262" s="1006"/>
      <c r="H262" s="1006"/>
      <c r="I262" s="1006"/>
      <c r="J262" s="1006"/>
      <c r="K262" s="1006"/>
      <c r="L262" s="1006"/>
      <c r="M262" s="1006"/>
      <c r="N262" s="1006"/>
      <c r="O262" s="1006"/>
      <c r="P262" s="1006"/>
      <c r="Q262" s="1006"/>
      <c r="R262" s="1006"/>
      <c r="S262" s="1006"/>
      <c r="T262" s="1006"/>
      <c r="U262" s="1006"/>
      <c r="V262" s="1006"/>
      <c r="W262" s="1006"/>
      <c r="X262" s="1006"/>
      <c r="Y262" s="1006"/>
      <c r="Z262" s="1006"/>
      <c r="AA262" s="1006"/>
      <c r="AB262" s="1006"/>
      <c r="AC262" s="1006"/>
      <c r="AD262" s="1006"/>
      <c r="AE262" s="1006"/>
      <c r="AF262" s="1006"/>
      <c r="AG262" s="1006"/>
      <c r="AH262" s="1006"/>
    </row>
    <row r="263" spans="1:34" ht="15.75">
      <c r="A263" s="902" t="s">
        <v>1675</v>
      </c>
      <c r="J263" s="1006"/>
      <c r="K263" s="1006"/>
      <c r="L263" s="1006"/>
      <c r="M263" s="1006"/>
      <c r="N263" s="1006"/>
      <c r="O263" s="1006"/>
      <c r="P263" s="1006"/>
      <c r="Q263" s="1006"/>
      <c r="R263" s="1006"/>
      <c r="S263" s="1006"/>
      <c r="T263" s="1006"/>
      <c r="U263" s="1006"/>
      <c r="V263" s="1006"/>
      <c r="W263" s="1006"/>
      <c r="X263" s="1006"/>
      <c r="Y263" s="1006"/>
      <c r="Z263" s="1006"/>
      <c r="AA263" s="1006"/>
      <c r="AB263" s="1006"/>
      <c r="AC263" s="1006"/>
      <c r="AD263" s="1006"/>
      <c r="AE263" s="1006"/>
      <c r="AF263" s="1006"/>
      <c r="AG263" s="1006"/>
      <c r="AH263" s="1006"/>
    </row>
    <row r="264" spans="1:34">
      <c r="A264" s="1130" t="s">
        <v>129</v>
      </c>
      <c r="B264" s="1133" t="s">
        <v>1610</v>
      </c>
      <c r="C264" s="955" t="s">
        <v>1618</v>
      </c>
      <c r="D264" s="1149" t="s">
        <v>1619</v>
      </c>
      <c r="E264" s="1150"/>
      <c r="F264" s="1150"/>
      <c r="G264" s="1150"/>
      <c r="H264" s="1150"/>
      <c r="I264" s="1150"/>
      <c r="J264" s="1150"/>
      <c r="K264" s="1150"/>
      <c r="L264" s="1150"/>
      <c r="M264" s="1150"/>
      <c r="N264" s="1150"/>
      <c r="O264" s="1150"/>
      <c r="P264" s="1150"/>
      <c r="Q264" s="1150"/>
      <c r="R264" s="1150"/>
      <c r="S264" s="1150"/>
      <c r="T264" s="1150"/>
      <c r="U264" s="1150"/>
      <c r="V264" s="1150"/>
      <c r="W264" s="1150"/>
      <c r="X264" s="1150"/>
      <c r="Y264" s="1150"/>
      <c r="Z264" s="1150"/>
      <c r="AA264" s="1150"/>
      <c r="AB264" s="1150"/>
      <c r="AC264" s="1150"/>
      <c r="AD264" s="1150"/>
      <c r="AE264" s="1150"/>
      <c r="AF264" s="1150"/>
      <c r="AG264" s="1150"/>
      <c r="AH264" s="1151"/>
    </row>
    <row r="265" spans="1:34">
      <c r="A265" s="1131"/>
      <c r="B265" s="1134"/>
      <c r="C265" s="1141">
        <v>42614</v>
      </c>
      <c r="D265" s="894" t="s">
        <v>1615</v>
      </c>
      <c r="E265" s="954" t="s">
        <v>1616</v>
      </c>
      <c r="F265" s="954" t="s">
        <v>1617</v>
      </c>
      <c r="G265" s="894" t="s">
        <v>1611</v>
      </c>
      <c r="H265" s="894" t="s">
        <v>1612</v>
      </c>
      <c r="I265" s="894" t="s">
        <v>1613</v>
      </c>
      <c r="J265" s="894" t="s">
        <v>1614</v>
      </c>
      <c r="K265" s="894" t="s">
        <v>1615</v>
      </c>
      <c r="L265" s="954" t="s">
        <v>1616</v>
      </c>
      <c r="M265" s="954" t="s">
        <v>1617</v>
      </c>
      <c r="N265" s="894" t="s">
        <v>1611</v>
      </c>
      <c r="O265" s="894" t="s">
        <v>1612</v>
      </c>
      <c r="P265" s="894" t="s">
        <v>1613</v>
      </c>
      <c r="Q265" s="954" t="s">
        <v>1614</v>
      </c>
      <c r="R265" s="954" t="s">
        <v>1615</v>
      </c>
      <c r="S265" s="954" t="s">
        <v>1616</v>
      </c>
      <c r="T265" s="954" t="s">
        <v>1617</v>
      </c>
      <c r="U265" s="894" t="s">
        <v>1611</v>
      </c>
      <c r="V265" s="894" t="s">
        <v>1612</v>
      </c>
      <c r="W265" s="894" t="s">
        <v>1613</v>
      </c>
      <c r="X265" s="894" t="s">
        <v>1614</v>
      </c>
      <c r="Y265" s="894" t="s">
        <v>1615</v>
      </c>
      <c r="Z265" s="954" t="s">
        <v>1616</v>
      </c>
      <c r="AA265" s="954" t="s">
        <v>1617</v>
      </c>
      <c r="AB265" s="894" t="s">
        <v>1611</v>
      </c>
      <c r="AC265" s="894" t="s">
        <v>1612</v>
      </c>
      <c r="AD265" s="894" t="s">
        <v>1613</v>
      </c>
      <c r="AE265" s="894" t="s">
        <v>1614</v>
      </c>
      <c r="AF265" s="894" t="s">
        <v>1615</v>
      </c>
      <c r="AG265" s="954" t="s">
        <v>1616</v>
      </c>
      <c r="AH265" s="894"/>
    </row>
    <row r="266" spans="1:34">
      <c r="A266" s="1132"/>
      <c r="B266" s="1135"/>
      <c r="C266" s="1142"/>
      <c r="D266" s="895">
        <v>1</v>
      </c>
      <c r="E266" s="954">
        <v>2</v>
      </c>
      <c r="F266" s="954">
        <v>3</v>
      </c>
      <c r="G266" s="894">
        <v>4</v>
      </c>
      <c r="H266" s="894">
        <v>5</v>
      </c>
      <c r="I266" s="894">
        <v>6</v>
      </c>
      <c r="J266" s="894">
        <v>7</v>
      </c>
      <c r="K266" s="894">
        <v>8</v>
      </c>
      <c r="L266" s="954">
        <v>9</v>
      </c>
      <c r="M266" s="954">
        <v>10</v>
      </c>
      <c r="N266" s="894">
        <v>11</v>
      </c>
      <c r="O266" s="894">
        <v>12</v>
      </c>
      <c r="P266" s="894">
        <v>13</v>
      </c>
      <c r="Q266" s="954">
        <v>14</v>
      </c>
      <c r="R266" s="954">
        <v>15</v>
      </c>
      <c r="S266" s="954">
        <v>16</v>
      </c>
      <c r="T266" s="954">
        <v>17</v>
      </c>
      <c r="U266" s="894">
        <v>18</v>
      </c>
      <c r="V266" s="894">
        <v>19</v>
      </c>
      <c r="W266" s="894">
        <v>20</v>
      </c>
      <c r="X266" s="894">
        <v>21</v>
      </c>
      <c r="Y266" s="894">
        <v>22</v>
      </c>
      <c r="Z266" s="954">
        <v>23</v>
      </c>
      <c r="AA266" s="954">
        <v>24</v>
      </c>
      <c r="AB266" s="894">
        <v>25</v>
      </c>
      <c r="AC266" s="894">
        <v>26</v>
      </c>
      <c r="AD266" s="894">
        <v>27</v>
      </c>
      <c r="AE266" s="894">
        <v>28</v>
      </c>
      <c r="AF266" s="894">
        <v>29</v>
      </c>
      <c r="AG266" s="954">
        <v>30</v>
      </c>
      <c r="AH266" s="595"/>
    </row>
    <row r="267" spans="1:34">
      <c r="A267" s="1114">
        <v>19</v>
      </c>
      <c r="B267" s="908" t="s">
        <v>1609</v>
      </c>
      <c r="C267" s="1127">
        <v>42614</v>
      </c>
      <c r="D267" s="911" t="s">
        <v>1621</v>
      </c>
      <c r="E267" s="900"/>
      <c r="F267" s="913"/>
      <c r="G267" s="900"/>
      <c r="H267" s="913"/>
      <c r="I267" s="900"/>
      <c r="J267" s="900"/>
      <c r="K267" s="900"/>
      <c r="L267" s="900"/>
      <c r="M267" s="900"/>
      <c r="N267" s="900"/>
      <c r="O267" s="900"/>
      <c r="P267" s="900"/>
      <c r="Q267" s="900"/>
      <c r="R267" s="900"/>
      <c r="S267" s="900"/>
      <c r="T267" s="900"/>
      <c r="U267" s="900"/>
      <c r="V267" s="900"/>
      <c r="W267" s="900"/>
      <c r="X267" s="900"/>
      <c r="Y267" s="900"/>
      <c r="Z267" s="900"/>
      <c r="AA267" s="900"/>
      <c r="AB267" s="900"/>
      <c r="AC267" s="900"/>
      <c r="AD267" s="900"/>
      <c r="AE267" s="900"/>
      <c r="AF267" s="900"/>
      <c r="AG267" s="900"/>
      <c r="AH267" s="900"/>
    </row>
    <row r="268" spans="1:34">
      <c r="A268" s="1115"/>
      <c r="B268" s="908" t="s">
        <v>1622</v>
      </c>
      <c r="C268" s="1128"/>
      <c r="D268" s="913"/>
      <c r="E268" s="913"/>
      <c r="F268" s="913"/>
      <c r="G268" s="911" t="s">
        <v>1621</v>
      </c>
      <c r="H268" s="913"/>
      <c r="I268" s="913"/>
      <c r="J268" s="900"/>
      <c r="K268" s="900"/>
      <c r="L268" s="900"/>
      <c r="M268" s="900"/>
      <c r="N268" s="900"/>
      <c r="O268" s="900"/>
      <c r="P268" s="900"/>
      <c r="Q268" s="900"/>
      <c r="R268" s="900"/>
      <c r="S268" s="900"/>
      <c r="T268" s="900"/>
      <c r="U268" s="900"/>
      <c r="V268" s="900"/>
      <c r="W268" s="900"/>
      <c r="X268" s="900"/>
      <c r="Y268" s="900"/>
      <c r="Z268" s="900"/>
      <c r="AA268" s="900"/>
      <c r="AB268" s="900"/>
      <c r="AC268" s="900"/>
      <c r="AD268" s="900"/>
      <c r="AE268" s="900"/>
      <c r="AF268" s="900"/>
      <c r="AG268" s="900"/>
      <c r="AH268" s="900"/>
    </row>
    <row r="269" spans="1:34">
      <c r="A269" s="1115"/>
      <c r="B269" s="908" t="s">
        <v>1623</v>
      </c>
      <c r="C269" s="1128"/>
      <c r="D269" s="913"/>
      <c r="E269" s="900"/>
      <c r="F269" s="913"/>
      <c r="G269" s="913"/>
      <c r="H269" s="911" t="s">
        <v>1621</v>
      </c>
      <c r="I269" s="913"/>
      <c r="J269" s="900"/>
      <c r="K269" s="900"/>
      <c r="L269" s="900"/>
      <c r="M269" s="900"/>
      <c r="N269" s="900"/>
      <c r="O269" s="900"/>
      <c r="P269" s="900"/>
      <c r="Q269" s="900"/>
      <c r="R269" s="900"/>
      <c r="S269" s="900"/>
      <c r="T269" s="900"/>
      <c r="U269" s="900"/>
      <c r="V269" s="900"/>
      <c r="W269" s="900"/>
      <c r="X269" s="900"/>
      <c r="Y269" s="900"/>
      <c r="Z269" s="900"/>
      <c r="AA269" s="900"/>
      <c r="AB269" s="900"/>
      <c r="AC269" s="900"/>
      <c r="AD269" s="900"/>
      <c r="AE269" s="900"/>
      <c r="AF269" s="900"/>
      <c r="AG269" s="900"/>
      <c r="AH269" s="900"/>
    </row>
    <row r="270" spans="1:34">
      <c r="A270" s="1115"/>
      <c r="B270" s="908" t="s">
        <v>1624</v>
      </c>
      <c r="C270" s="1128"/>
      <c r="D270" s="913"/>
      <c r="E270" s="900"/>
      <c r="F270" s="913"/>
      <c r="G270" s="912"/>
      <c r="H270" s="912"/>
      <c r="I270" s="911" t="s">
        <v>1621</v>
      </c>
      <c r="J270" s="913"/>
      <c r="K270" s="900"/>
      <c r="L270" s="900"/>
      <c r="M270" s="900"/>
      <c r="N270" s="900"/>
      <c r="O270" s="900"/>
      <c r="P270" s="900"/>
      <c r="Q270" s="900"/>
      <c r="R270" s="900"/>
      <c r="S270" s="900"/>
      <c r="T270" s="900"/>
      <c r="U270" s="900"/>
      <c r="V270" s="900"/>
      <c r="W270" s="900"/>
      <c r="X270" s="900"/>
      <c r="Y270" s="900"/>
      <c r="Z270" s="900"/>
      <c r="AA270" s="900"/>
      <c r="AB270" s="900"/>
      <c r="AC270" s="900"/>
      <c r="AD270" s="900"/>
      <c r="AE270" s="900"/>
      <c r="AF270" s="900"/>
      <c r="AG270" s="900"/>
      <c r="AH270" s="900"/>
    </row>
    <row r="271" spans="1:34">
      <c r="A271" s="1115"/>
      <c r="B271" s="908" t="s">
        <v>1625</v>
      </c>
      <c r="C271" s="1128"/>
      <c r="D271" s="913"/>
      <c r="E271" s="900"/>
      <c r="F271" s="913"/>
      <c r="G271" s="900"/>
      <c r="H271" s="912"/>
      <c r="I271" s="912"/>
      <c r="J271" s="911" t="s">
        <v>1621</v>
      </c>
      <c r="K271" s="913"/>
      <c r="L271" s="900"/>
      <c r="M271" s="900"/>
      <c r="N271" s="900"/>
      <c r="O271" s="900"/>
      <c r="P271" s="900"/>
      <c r="Q271" s="900"/>
      <c r="R271" s="900"/>
      <c r="S271" s="900"/>
      <c r="T271" s="900"/>
      <c r="U271" s="900"/>
      <c r="V271" s="900"/>
      <c r="W271" s="900"/>
      <c r="X271" s="900"/>
      <c r="Y271" s="900"/>
      <c r="Z271" s="900"/>
      <c r="AA271" s="900"/>
      <c r="AB271" s="900"/>
      <c r="AC271" s="900"/>
      <c r="AD271" s="900"/>
      <c r="AE271" s="900"/>
      <c r="AF271" s="900"/>
      <c r="AG271" s="900"/>
      <c r="AH271" s="900"/>
    </row>
    <row r="272" spans="1:34">
      <c r="A272" s="1115"/>
      <c r="B272" s="908" t="s">
        <v>1626</v>
      </c>
      <c r="C272" s="1128"/>
      <c r="D272" s="913"/>
      <c r="E272" s="900"/>
      <c r="F272" s="900"/>
      <c r="G272" s="912"/>
      <c r="H272" s="912"/>
      <c r="I272" s="912"/>
      <c r="J272" s="913"/>
      <c r="K272" s="911" t="s">
        <v>1621</v>
      </c>
      <c r="L272" s="913"/>
      <c r="M272" s="913"/>
      <c r="N272" s="900"/>
      <c r="O272" s="913"/>
      <c r="P272" s="900"/>
      <c r="Q272" s="900"/>
      <c r="R272" s="900"/>
      <c r="S272" s="900"/>
      <c r="T272" s="900"/>
      <c r="U272" s="900"/>
      <c r="V272" s="900"/>
      <c r="W272" s="900"/>
      <c r="X272" s="900"/>
      <c r="Y272" s="900"/>
      <c r="Z272" s="900"/>
      <c r="AA272" s="900"/>
      <c r="AB272" s="900"/>
      <c r="AC272" s="900"/>
      <c r="AD272" s="900"/>
      <c r="AE272" s="900"/>
      <c r="AF272" s="900"/>
      <c r="AG272" s="900"/>
      <c r="AH272" s="900"/>
    </row>
    <row r="273" spans="1:34">
      <c r="A273" s="1115"/>
      <c r="B273" s="908" t="s">
        <v>1627</v>
      </c>
      <c r="C273" s="1128"/>
      <c r="D273" s="912"/>
      <c r="E273" s="912"/>
      <c r="F273" s="912"/>
      <c r="G273" s="912"/>
      <c r="H273" s="912"/>
      <c r="I273" s="912"/>
      <c r="J273" s="912"/>
      <c r="K273" s="913"/>
      <c r="L273" s="913"/>
      <c r="M273" s="913"/>
      <c r="N273" s="911" t="s">
        <v>1621</v>
      </c>
      <c r="O273" s="913"/>
      <c r="P273" s="913"/>
      <c r="Q273" s="913"/>
      <c r="R273" s="900"/>
      <c r="S273" s="912"/>
      <c r="T273" s="912"/>
      <c r="U273" s="912"/>
      <c r="V273" s="912"/>
      <c r="W273" s="912"/>
      <c r="X273" s="912"/>
      <c r="Y273" s="912"/>
      <c r="Z273" s="912"/>
      <c r="AA273" s="912"/>
      <c r="AB273" s="912"/>
      <c r="AC273" s="912"/>
      <c r="AD273" s="912"/>
      <c r="AE273" s="912"/>
      <c r="AF273" s="912"/>
      <c r="AG273" s="912"/>
      <c r="AH273" s="912"/>
    </row>
    <row r="274" spans="1:34">
      <c r="A274" s="1115"/>
      <c r="B274" s="908" t="s">
        <v>1628</v>
      </c>
      <c r="C274" s="1128"/>
      <c r="D274" s="900"/>
      <c r="E274" s="900"/>
      <c r="F274" s="900"/>
      <c r="G274" s="900"/>
      <c r="H274" s="900"/>
      <c r="I274" s="900"/>
      <c r="J274" s="913"/>
      <c r="K274" s="913"/>
      <c r="L274" s="913"/>
      <c r="M274" s="913"/>
      <c r="N274" s="913"/>
      <c r="O274" s="911" t="s">
        <v>1621</v>
      </c>
      <c r="P274" s="913"/>
      <c r="Q274" s="913"/>
      <c r="R274" s="900"/>
      <c r="S274" s="900"/>
      <c r="T274" s="900"/>
      <c r="U274" s="900"/>
      <c r="V274" s="912"/>
      <c r="W274" s="912"/>
      <c r="X274" s="912"/>
      <c r="Y274" s="912"/>
      <c r="Z274" s="900"/>
      <c r="AA274" s="900"/>
      <c r="AB274" s="900"/>
      <c r="AC274" s="900"/>
      <c r="AD274" s="900"/>
      <c r="AE274" s="900"/>
      <c r="AF274" s="900"/>
      <c r="AG274" s="900"/>
      <c r="AH274" s="900"/>
    </row>
    <row r="275" spans="1:34">
      <c r="A275" s="1115"/>
      <c r="B275" s="908" t="s">
        <v>1629</v>
      </c>
      <c r="C275" s="1128"/>
      <c r="D275" s="912"/>
      <c r="E275" s="912"/>
      <c r="F275" s="912"/>
      <c r="G275" s="912"/>
      <c r="H275" s="912"/>
      <c r="I275" s="912"/>
      <c r="J275" s="912"/>
      <c r="K275" s="913"/>
      <c r="L275" s="913"/>
      <c r="M275" s="913"/>
      <c r="N275" s="913"/>
      <c r="O275" s="913"/>
      <c r="P275" s="911" t="s">
        <v>1621</v>
      </c>
      <c r="Q275" s="913"/>
      <c r="R275" s="900"/>
      <c r="S275" s="900"/>
      <c r="T275" s="912"/>
      <c r="U275" s="912"/>
      <c r="V275" s="912"/>
      <c r="W275" s="912"/>
      <c r="X275" s="912"/>
      <c r="Y275" s="912"/>
      <c r="Z275" s="912"/>
      <c r="AA275" s="912"/>
      <c r="AB275" s="912"/>
      <c r="AC275" s="912"/>
      <c r="AD275" s="912"/>
      <c r="AE275" s="912"/>
      <c r="AF275" s="912"/>
      <c r="AG275" s="912"/>
      <c r="AH275" s="912"/>
    </row>
    <row r="276" spans="1:34">
      <c r="A276" s="1115"/>
      <c r="B276" s="908" t="s">
        <v>1630</v>
      </c>
      <c r="C276" s="1128"/>
      <c r="D276" s="912"/>
      <c r="E276" s="912"/>
      <c r="F276" s="912"/>
      <c r="G276" s="912"/>
      <c r="H276" s="912"/>
      <c r="I276" s="912"/>
      <c r="J276" s="912"/>
      <c r="K276" s="913"/>
      <c r="L276" s="900"/>
      <c r="M276" s="913"/>
      <c r="N276" s="900"/>
      <c r="O276" s="912"/>
      <c r="P276" s="912"/>
      <c r="Q276" s="913"/>
      <c r="R276" s="913"/>
      <c r="S276" s="913"/>
      <c r="T276" s="900"/>
      <c r="U276" s="911" t="s">
        <v>1621</v>
      </c>
      <c r="V276" s="913"/>
      <c r="W276" s="900"/>
      <c r="X276" s="900"/>
      <c r="Y276" s="912"/>
      <c r="Z276" s="912"/>
      <c r="AA276" s="912"/>
      <c r="AB276" s="912"/>
      <c r="AC276" s="912"/>
      <c r="AD276" s="912"/>
      <c r="AE276" s="912"/>
      <c r="AF276" s="912"/>
      <c r="AG276" s="912"/>
      <c r="AH276" s="912"/>
    </row>
    <row r="277" spans="1:34">
      <c r="A277" s="1115"/>
      <c r="B277" s="908" t="s">
        <v>1631</v>
      </c>
      <c r="C277" s="1128"/>
      <c r="D277" s="912"/>
      <c r="E277" s="912"/>
      <c r="F277" s="912"/>
      <c r="G277" s="912"/>
      <c r="H277" s="912"/>
      <c r="I277" s="912"/>
      <c r="J277" s="912"/>
      <c r="K277" s="912"/>
      <c r="L277" s="912"/>
      <c r="M277" s="900"/>
      <c r="N277" s="913"/>
      <c r="O277" s="900"/>
      <c r="P277" s="913"/>
      <c r="Q277" s="913"/>
      <c r="R277" s="913"/>
      <c r="S277" s="913"/>
      <c r="T277" s="913"/>
      <c r="U277" s="913"/>
      <c r="V277" s="911" t="s">
        <v>1621</v>
      </c>
      <c r="W277" s="912"/>
      <c r="X277" s="912"/>
      <c r="Y277" s="912"/>
      <c r="Z277" s="912"/>
      <c r="AA277" s="912"/>
      <c r="AB277" s="913"/>
      <c r="AC277" s="913"/>
      <c r="AD277" s="900"/>
      <c r="AE277" s="912"/>
      <c r="AF277" s="912"/>
      <c r="AG277" s="912"/>
      <c r="AH277" s="912"/>
    </row>
    <row r="278" spans="1:34">
      <c r="A278" s="1115"/>
      <c r="B278" s="908" t="s">
        <v>1632</v>
      </c>
      <c r="C278" s="1128"/>
      <c r="D278" s="900"/>
      <c r="E278" s="900"/>
      <c r="F278" s="900"/>
      <c r="G278" s="900"/>
      <c r="H278" s="900"/>
      <c r="I278" s="900"/>
      <c r="J278" s="900"/>
      <c r="K278" s="900"/>
      <c r="L278" s="900"/>
      <c r="M278" s="912"/>
      <c r="N278" s="912"/>
      <c r="O278" s="912"/>
      <c r="P278" s="912"/>
      <c r="Q278" s="912"/>
      <c r="R278" s="913"/>
      <c r="S278" s="913"/>
      <c r="T278" s="913"/>
      <c r="U278" s="912"/>
      <c r="V278" s="912"/>
      <c r="W278" s="911" t="s">
        <v>1621</v>
      </c>
      <c r="X278" s="913"/>
      <c r="Y278" s="900"/>
      <c r="Z278" s="900"/>
      <c r="AA278" s="900"/>
      <c r="AB278" s="913"/>
      <c r="AC278" s="913"/>
      <c r="AD278" s="900"/>
      <c r="AE278" s="912"/>
      <c r="AF278" s="912"/>
      <c r="AG278" s="900"/>
      <c r="AH278" s="900"/>
    </row>
    <row r="279" spans="1:34">
      <c r="A279" s="1115"/>
      <c r="B279" s="908" t="s">
        <v>1633</v>
      </c>
      <c r="C279" s="1128"/>
      <c r="D279" s="900"/>
      <c r="E279" s="900"/>
      <c r="F279" s="900"/>
      <c r="G279" s="900"/>
      <c r="H279" s="900"/>
      <c r="I279" s="900"/>
      <c r="J279" s="900"/>
      <c r="K279" s="900"/>
      <c r="L279" s="900"/>
      <c r="M279" s="912"/>
      <c r="N279" s="912"/>
      <c r="O279" s="912"/>
      <c r="P279" s="912"/>
      <c r="Q279" s="912"/>
      <c r="R279" s="913"/>
      <c r="S279" s="913"/>
      <c r="T279" s="913"/>
      <c r="U279" s="900"/>
      <c r="V279" s="912"/>
      <c r="W279" s="912"/>
      <c r="X279" s="911" t="s">
        <v>1621</v>
      </c>
      <c r="Y279" s="900"/>
      <c r="Z279" s="900"/>
      <c r="AA279" s="900"/>
      <c r="AB279" s="913"/>
      <c r="AC279" s="913"/>
      <c r="AD279" s="900"/>
      <c r="AE279" s="912"/>
      <c r="AF279" s="912"/>
      <c r="AG279" s="900"/>
      <c r="AH279" s="900"/>
    </row>
    <row r="280" spans="1:34">
      <c r="A280" s="1115"/>
      <c r="B280" s="908" t="s">
        <v>1644</v>
      </c>
      <c r="C280" s="1128"/>
      <c r="D280" s="900"/>
      <c r="E280" s="900"/>
      <c r="F280" s="900"/>
      <c r="G280" s="900"/>
      <c r="H280" s="900"/>
      <c r="I280" s="900"/>
      <c r="J280" s="900"/>
      <c r="K280" s="900"/>
      <c r="L280" s="900"/>
      <c r="M280" s="912"/>
      <c r="N280" s="912"/>
      <c r="O280" s="912"/>
      <c r="P280" s="912"/>
      <c r="Q280" s="912"/>
      <c r="R280" s="913"/>
      <c r="S280" s="913"/>
      <c r="T280" s="913"/>
      <c r="U280" s="913"/>
      <c r="V280" s="900"/>
      <c r="W280" s="900"/>
      <c r="X280" s="900"/>
      <c r="Y280" s="911" t="s">
        <v>1621</v>
      </c>
      <c r="Z280" s="900"/>
      <c r="AA280" s="900"/>
      <c r="AB280" s="912"/>
      <c r="AC280" s="913"/>
      <c r="AD280" s="900"/>
      <c r="AE280" s="912"/>
      <c r="AF280" s="912"/>
      <c r="AG280" s="900"/>
      <c r="AH280" s="900"/>
    </row>
    <row r="281" spans="1:34">
      <c r="A281" s="1115"/>
      <c r="B281" s="908" t="s">
        <v>1645</v>
      </c>
      <c r="C281" s="1128"/>
      <c r="D281" s="900"/>
      <c r="E281" s="900"/>
      <c r="F281" s="900"/>
      <c r="G281" s="900"/>
      <c r="H281" s="900"/>
      <c r="I281" s="900"/>
      <c r="J281" s="900"/>
      <c r="K281" s="900"/>
      <c r="L281" s="900"/>
      <c r="M281" s="912"/>
      <c r="N281" s="912"/>
      <c r="O281" s="912"/>
      <c r="P281" s="912"/>
      <c r="Q281" s="912"/>
      <c r="R281" s="913"/>
      <c r="S281" s="913"/>
      <c r="T281" s="913"/>
      <c r="U281" s="913"/>
      <c r="V281" s="900"/>
      <c r="W281" s="900"/>
      <c r="X281" s="900"/>
      <c r="Y281" s="900"/>
      <c r="Z281" s="900"/>
      <c r="AA281" s="900"/>
      <c r="AB281" s="911" t="s">
        <v>1621</v>
      </c>
      <c r="AC281" s="912"/>
      <c r="AD281" s="900"/>
      <c r="AE281" s="900"/>
      <c r="AF281" s="912"/>
      <c r="AG281" s="900"/>
      <c r="AH281" s="900"/>
    </row>
    <row r="282" spans="1:34">
      <c r="A282" s="1115"/>
      <c r="B282" s="908" t="s">
        <v>1646</v>
      </c>
      <c r="C282" s="1128"/>
      <c r="D282" s="912"/>
      <c r="E282" s="912"/>
      <c r="F282" s="912"/>
      <c r="G282" s="912"/>
      <c r="H282" s="912"/>
      <c r="I282" s="912"/>
      <c r="J282" s="912"/>
      <c r="K282" s="912"/>
      <c r="L282" s="912"/>
      <c r="M282" s="912"/>
      <c r="N282" s="912"/>
      <c r="O282" s="912"/>
      <c r="P282" s="912"/>
      <c r="Q282" s="913"/>
      <c r="R282" s="900"/>
      <c r="S282" s="913"/>
      <c r="T282" s="913"/>
      <c r="U282" s="913"/>
      <c r="V282" s="913"/>
      <c r="W282" s="912"/>
      <c r="X282" s="912"/>
      <c r="Y282" s="912"/>
      <c r="Z282" s="912"/>
      <c r="AA282" s="912"/>
      <c r="AB282" s="912"/>
      <c r="AC282" s="911" t="s">
        <v>1621</v>
      </c>
      <c r="AD282" s="900"/>
      <c r="AE282" s="900"/>
      <c r="AF282" s="912"/>
      <c r="AG282" s="912"/>
      <c r="AH282" s="912"/>
    </row>
    <row r="283" spans="1:34">
      <c r="A283" s="1115"/>
      <c r="B283" s="908" t="s">
        <v>1647</v>
      </c>
      <c r="C283" s="1128"/>
      <c r="D283" s="912"/>
      <c r="E283" s="912"/>
      <c r="F283" s="912"/>
      <c r="G283" s="912"/>
      <c r="H283" s="912"/>
      <c r="I283" s="912"/>
      <c r="J283" s="912"/>
      <c r="K283" s="912"/>
      <c r="L283" s="912"/>
      <c r="M283" s="912"/>
      <c r="N283" s="912"/>
      <c r="O283" s="912"/>
      <c r="P283" s="912"/>
      <c r="Q283" s="913"/>
      <c r="R283" s="900"/>
      <c r="S283" s="913"/>
      <c r="T283" s="913"/>
      <c r="U283" s="913"/>
      <c r="V283" s="913"/>
      <c r="W283" s="912"/>
      <c r="X283" s="912"/>
      <c r="Y283" s="912"/>
      <c r="Z283" s="912"/>
      <c r="AA283" s="912"/>
      <c r="AB283" s="900"/>
      <c r="AC283" s="900"/>
      <c r="AD283" s="911" t="s">
        <v>1621</v>
      </c>
      <c r="AE283" s="900"/>
      <c r="AF283" s="912"/>
      <c r="AG283" s="912"/>
      <c r="AH283" s="912"/>
    </row>
    <row r="284" spans="1:34">
      <c r="A284" s="1116"/>
      <c r="B284" s="908" t="s">
        <v>1668</v>
      </c>
      <c r="C284" s="1129"/>
      <c r="D284" s="912"/>
      <c r="E284" s="912"/>
      <c r="F284" s="912"/>
      <c r="G284" s="912"/>
      <c r="H284" s="912"/>
      <c r="I284" s="912"/>
      <c r="J284" s="912"/>
      <c r="K284" s="912"/>
      <c r="L284" s="912"/>
      <c r="M284" s="912"/>
      <c r="N284" s="912"/>
      <c r="O284" s="912"/>
      <c r="P284" s="912"/>
      <c r="Q284" s="913"/>
      <c r="R284" s="900"/>
      <c r="S284" s="913"/>
      <c r="T284" s="913"/>
      <c r="U284" s="913"/>
      <c r="V284" s="913"/>
      <c r="W284" s="912"/>
      <c r="X284" s="912"/>
      <c r="Y284" s="912"/>
      <c r="Z284" s="912"/>
      <c r="AA284" s="912"/>
      <c r="AB284" s="900"/>
      <c r="AC284" s="900"/>
      <c r="AD284" s="900"/>
      <c r="AE284" s="911" t="s">
        <v>1621</v>
      </c>
      <c r="AF284" s="912"/>
      <c r="AG284" s="912"/>
      <c r="AH284" s="912"/>
    </row>
    <row r="285" spans="1:34">
      <c r="A285" s="1114"/>
      <c r="B285" s="1140"/>
      <c r="C285" s="1127">
        <v>42644</v>
      </c>
      <c r="D285" s="954" t="s">
        <v>1617</v>
      </c>
      <c r="E285" s="894" t="s">
        <v>1611</v>
      </c>
      <c r="F285" s="894" t="s">
        <v>1612</v>
      </c>
      <c r="G285" s="894" t="s">
        <v>1613</v>
      </c>
      <c r="H285" s="894" t="s">
        <v>1614</v>
      </c>
      <c r="I285" s="894" t="s">
        <v>1615</v>
      </c>
      <c r="J285" s="954" t="s">
        <v>1616</v>
      </c>
      <c r="K285" s="954" t="s">
        <v>1617</v>
      </c>
      <c r="L285" s="894" t="s">
        <v>1611</v>
      </c>
      <c r="M285" s="894" t="s">
        <v>1612</v>
      </c>
      <c r="N285" s="894" t="s">
        <v>1613</v>
      </c>
      <c r="O285" s="894" t="s">
        <v>1614</v>
      </c>
      <c r="P285" s="954" t="s">
        <v>1615</v>
      </c>
      <c r="Q285" s="954" t="s">
        <v>1616</v>
      </c>
      <c r="R285" s="954" t="s">
        <v>1617</v>
      </c>
      <c r="S285" s="894" t="s">
        <v>1611</v>
      </c>
      <c r="T285" s="894" t="s">
        <v>1612</v>
      </c>
      <c r="U285" s="894" t="s">
        <v>1613</v>
      </c>
      <c r="V285" s="894" t="s">
        <v>1614</v>
      </c>
      <c r="W285" s="894" t="s">
        <v>1615</v>
      </c>
      <c r="X285" s="954" t="s">
        <v>1616</v>
      </c>
      <c r="Y285" s="954" t="s">
        <v>1617</v>
      </c>
      <c r="Z285" s="894" t="s">
        <v>1611</v>
      </c>
      <c r="AA285" s="894" t="s">
        <v>1612</v>
      </c>
      <c r="AB285" s="894" t="s">
        <v>1613</v>
      </c>
      <c r="AC285" s="894" t="s">
        <v>1614</v>
      </c>
      <c r="AD285" s="894" t="s">
        <v>1615</v>
      </c>
      <c r="AE285" s="954" t="s">
        <v>1616</v>
      </c>
      <c r="AF285" s="954" t="s">
        <v>1617</v>
      </c>
      <c r="AG285" s="894" t="s">
        <v>1611</v>
      </c>
      <c r="AH285" s="894" t="s">
        <v>1612</v>
      </c>
    </row>
    <row r="286" spans="1:34">
      <c r="A286" s="1116"/>
      <c r="B286" s="1138"/>
      <c r="C286" s="1138"/>
      <c r="D286" s="968">
        <v>1</v>
      </c>
      <c r="E286" s="894">
        <v>2</v>
      </c>
      <c r="F286" s="894">
        <v>3</v>
      </c>
      <c r="G286" s="894">
        <v>4</v>
      </c>
      <c r="H286" s="894">
        <v>5</v>
      </c>
      <c r="I286" s="894">
        <v>6</v>
      </c>
      <c r="J286" s="954">
        <v>7</v>
      </c>
      <c r="K286" s="954">
        <v>8</v>
      </c>
      <c r="L286" s="894">
        <v>9</v>
      </c>
      <c r="M286" s="894">
        <v>10</v>
      </c>
      <c r="N286" s="894">
        <v>11</v>
      </c>
      <c r="O286" s="894">
        <v>12</v>
      </c>
      <c r="P286" s="954">
        <v>13</v>
      </c>
      <c r="Q286" s="954">
        <v>14</v>
      </c>
      <c r="R286" s="954">
        <v>15</v>
      </c>
      <c r="S286" s="894">
        <v>16</v>
      </c>
      <c r="T286" s="894">
        <v>17</v>
      </c>
      <c r="U286" s="894">
        <v>18</v>
      </c>
      <c r="V286" s="894">
        <v>19</v>
      </c>
      <c r="W286" s="894">
        <v>20</v>
      </c>
      <c r="X286" s="954">
        <v>21</v>
      </c>
      <c r="Y286" s="954">
        <v>22</v>
      </c>
      <c r="Z286" s="894">
        <v>23</v>
      </c>
      <c r="AA286" s="894">
        <v>24</v>
      </c>
      <c r="AB286" s="894">
        <v>25</v>
      </c>
      <c r="AC286" s="894">
        <v>26</v>
      </c>
      <c r="AD286" s="894">
        <v>27</v>
      </c>
      <c r="AE286" s="954">
        <v>28</v>
      </c>
      <c r="AF286" s="954">
        <v>29</v>
      </c>
      <c r="AG286" s="894">
        <v>30</v>
      </c>
      <c r="AH286" s="894">
        <v>31</v>
      </c>
    </row>
    <row r="287" spans="1:34">
      <c r="A287" s="1114">
        <v>20</v>
      </c>
      <c r="B287" s="908" t="s">
        <v>1609</v>
      </c>
      <c r="C287" s="1127">
        <v>42644</v>
      </c>
      <c r="D287" s="913"/>
      <c r="E287" s="911" t="s">
        <v>1621</v>
      </c>
      <c r="F287" s="900"/>
      <c r="G287" s="913"/>
      <c r="H287" s="900"/>
      <c r="I287" s="900"/>
      <c r="J287" s="900"/>
      <c r="K287" s="912"/>
      <c r="L287" s="912"/>
      <c r="M287" s="912"/>
      <c r="N287" s="912"/>
      <c r="O287" s="912"/>
      <c r="P287" s="912"/>
      <c r="Q287" s="912"/>
      <c r="R287" s="912"/>
      <c r="S287" s="912"/>
      <c r="T287" s="913"/>
      <c r="U287" s="912"/>
      <c r="V287" s="900"/>
      <c r="W287" s="912"/>
      <c r="X287" s="912"/>
      <c r="Y287" s="912"/>
      <c r="Z287" s="912"/>
      <c r="AA287" s="912"/>
      <c r="AB287" s="912"/>
      <c r="AC287" s="912"/>
      <c r="AD287" s="912"/>
      <c r="AE287" s="912"/>
      <c r="AF287" s="912"/>
      <c r="AG287" s="912"/>
      <c r="AH287" s="912"/>
    </row>
    <row r="288" spans="1:34">
      <c r="A288" s="1115"/>
      <c r="B288" s="908" t="s">
        <v>1622</v>
      </c>
      <c r="C288" s="1128"/>
      <c r="D288" s="913"/>
      <c r="E288" s="913"/>
      <c r="F288" s="911" t="s">
        <v>1621</v>
      </c>
      <c r="G288" s="913"/>
      <c r="H288" s="913"/>
      <c r="I288" s="913"/>
      <c r="J288" s="913"/>
      <c r="K288" s="900"/>
      <c r="L288" s="912"/>
      <c r="M288" s="912"/>
      <c r="N288" s="912"/>
      <c r="O288" s="912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912"/>
      <c r="AF288" s="912"/>
      <c r="AG288" s="912"/>
      <c r="AH288" s="912"/>
    </row>
    <row r="289" spans="1:34">
      <c r="A289" s="1115"/>
      <c r="B289" s="908" t="s">
        <v>1623</v>
      </c>
      <c r="C289" s="1128"/>
      <c r="D289" s="913"/>
      <c r="E289" s="913"/>
      <c r="F289" s="913"/>
      <c r="G289" s="911" t="s">
        <v>1621</v>
      </c>
      <c r="H289" s="913"/>
      <c r="I289" s="913"/>
      <c r="J289" s="913"/>
      <c r="K289" s="900"/>
      <c r="L289" s="900"/>
      <c r="M289" s="912"/>
      <c r="N289" s="912"/>
      <c r="O289" s="912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912"/>
      <c r="AF289" s="912"/>
      <c r="AG289" s="912"/>
      <c r="AH289" s="912"/>
    </row>
    <row r="290" spans="1:34">
      <c r="A290" s="1115"/>
      <c r="B290" s="908" t="s">
        <v>1624</v>
      </c>
      <c r="C290" s="1128"/>
      <c r="D290" s="913"/>
      <c r="E290" s="913"/>
      <c r="F290" s="913"/>
      <c r="G290" s="913"/>
      <c r="H290" s="911" t="s">
        <v>1621</v>
      </c>
      <c r="I290" s="913"/>
      <c r="J290" s="913"/>
      <c r="K290" s="900"/>
      <c r="L290" s="900"/>
      <c r="M290" s="912"/>
      <c r="N290" s="912"/>
      <c r="O290" s="912"/>
      <c r="P290" s="912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912"/>
      <c r="AH290" s="912"/>
    </row>
    <row r="291" spans="1:34">
      <c r="A291" s="1115"/>
      <c r="B291" s="908" t="s">
        <v>1625</v>
      </c>
      <c r="C291" s="1128"/>
      <c r="D291" s="913"/>
      <c r="E291" s="913"/>
      <c r="F291" s="900"/>
      <c r="G291" s="912"/>
      <c r="H291" s="912"/>
      <c r="I291" s="911" t="s">
        <v>1621</v>
      </c>
      <c r="J291" s="913"/>
      <c r="K291" s="900"/>
      <c r="L291" s="900"/>
      <c r="M291" s="912"/>
      <c r="N291" s="912"/>
      <c r="O291" s="912"/>
      <c r="P291" s="912"/>
      <c r="Q291" s="912"/>
      <c r="R291" s="912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912"/>
      <c r="AH291" s="912"/>
    </row>
    <row r="292" spans="1:34">
      <c r="A292" s="1115"/>
      <c r="B292" s="908" t="s">
        <v>1626</v>
      </c>
      <c r="C292" s="1128"/>
      <c r="D292" s="912"/>
      <c r="E292" s="912"/>
      <c r="F292" s="912"/>
      <c r="G292" s="912"/>
      <c r="H292" s="913"/>
      <c r="I292" s="900"/>
      <c r="J292" s="913"/>
      <c r="K292" s="913"/>
      <c r="L292" s="911" t="s">
        <v>1621</v>
      </c>
      <c r="M292" s="900"/>
      <c r="N292" s="913"/>
      <c r="O292" s="900"/>
      <c r="P292" s="912"/>
      <c r="Q292" s="912"/>
      <c r="R292" s="912"/>
      <c r="S292" s="912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912"/>
      <c r="AH292" s="912"/>
    </row>
    <row r="293" spans="1:34">
      <c r="A293" s="1115"/>
      <c r="B293" s="908" t="s">
        <v>1627</v>
      </c>
      <c r="C293" s="1128"/>
      <c r="D293" s="912"/>
      <c r="E293" s="912"/>
      <c r="F293" s="912"/>
      <c r="G293" s="912"/>
      <c r="H293" s="913"/>
      <c r="I293" s="900"/>
      <c r="J293" s="912"/>
      <c r="K293" s="913"/>
      <c r="L293" s="913"/>
      <c r="M293" s="911" t="s">
        <v>1621</v>
      </c>
      <c r="N293" s="913"/>
      <c r="O293" s="913"/>
      <c r="P293" s="900"/>
      <c r="Q293" s="900"/>
      <c r="R293" s="900"/>
      <c r="S293" s="912"/>
      <c r="T293" s="913"/>
      <c r="U293" s="912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912"/>
      <c r="AH293" s="912"/>
    </row>
    <row r="294" spans="1:34">
      <c r="A294" s="1115"/>
      <c r="B294" s="908" t="s">
        <v>1628</v>
      </c>
      <c r="C294" s="1128"/>
      <c r="D294" s="912"/>
      <c r="E294" s="912"/>
      <c r="F294" s="912"/>
      <c r="G294" s="912"/>
      <c r="H294" s="912"/>
      <c r="I294" s="912"/>
      <c r="J294" s="912"/>
      <c r="K294" s="913"/>
      <c r="L294" s="913"/>
      <c r="M294" s="913"/>
      <c r="N294" s="911" t="s">
        <v>1621</v>
      </c>
      <c r="O294" s="913"/>
      <c r="P294" s="913"/>
      <c r="Q294" s="913"/>
      <c r="R294" s="900"/>
      <c r="S294" s="900"/>
      <c r="T294" s="913"/>
      <c r="U294" s="912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912"/>
      <c r="AH294" s="912"/>
    </row>
    <row r="295" spans="1:34">
      <c r="A295" s="1115"/>
      <c r="B295" s="908" t="s">
        <v>1629</v>
      </c>
      <c r="C295" s="1128"/>
      <c r="D295" s="912"/>
      <c r="E295" s="912"/>
      <c r="F295" s="912"/>
      <c r="G295" s="912"/>
      <c r="H295" s="912"/>
      <c r="I295" s="912"/>
      <c r="J295" s="912"/>
      <c r="K295" s="913"/>
      <c r="L295" s="913"/>
      <c r="M295" s="913"/>
      <c r="N295" s="913"/>
      <c r="O295" s="911" t="s">
        <v>1621</v>
      </c>
      <c r="P295" s="913"/>
      <c r="Q295" s="913"/>
      <c r="R295" s="900"/>
      <c r="S295" s="900"/>
      <c r="T295" s="913"/>
      <c r="U295" s="912"/>
      <c r="V295" s="900"/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912"/>
      <c r="AH295" s="912"/>
    </row>
    <row r="296" spans="1:34">
      <c r="A296" s="1115"/>
      <c r="B296" s="908" t="s">
        <v>1630</v>
      </c>
      <c r="C296" s="1128"/>
      <c r="D296" s="912"/>
      <c r="E296" s="912"/>
      <c r="F296" s="912"/>
      <c r="G296" s="912"/>
      <c r="H296" s="912"/>
      <c r="I296" s="912"/>
      <c r="J296" s="912"/>
      <c r="K296" s="913"/>
      <c r="L296" s="900"/>
      <c r="M296" s="913"/>
      <c r="N296" s="913"/>
      <c r="O296" s="913"/>
      <c r="P296" s="913"/>
      <c r="Q296" s="913"/>
      <c r="R296" s="900"/>
      <c r="S296" s="911" t="s">
        <v>1621</v>
      </c>
      <c r="T296" s="900"/>
      <c r="U296" s="913"/>
      <c r="V296" s="900"/>
      <c r="W296" s="900"/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912"/>
      <c r="AH296" s="912"/>
    </row>
    <row r="297" spans="1:34">
      <c r="A297" s="1115"/>
      <c r="B297" s="908" t="s">
        <v>1631</v>
      </c>
      <c r="C297" s="1128"/>
      <c r="D297" s="912"/>
      <c r="E297" s="912"/>
      <c r="F297" s="912"/>
      <c r="G297" s="912"/>
      <c r="H297" s="912"/>
      <c r="I297" s="912"/>
      <c r="J297" s="912"/>
      <c r="K297" s="912"/>
      <c r="L297" s="912"/>
      <c r="M297" s="913"/>
      <c r="N297" s="900"/>
      <c r="O297" s="912"/>
      <c r="P297" s="912"/>
      <c r="Q297" s="913"/>
      <c r="R297" s="913"/>
      <c r="S297" s="913"/>
      <c r="T297" s="911" t="s">
        <v>1621</v>
      </c>
      <c r="U297" s="913"/>
      <c r="V297" s="913"/>
      <c r="W297" s="913"/>
      <c r="X297" s="912"/>
      <c r="Y297" s="912"/>
      <c r="Z297" s="912"/>
      <c r="AA297" s="912"/>
      <c r="AB297" s="912"/>
      <c r="AC297" s="912"/>
      <c r="AD297" s="912"/>
      <c r="AE297" s="912"/>
      <c r="AF297" s="912"/>
      <c r="AG297" s="912"/>
      <c r="AH297" s="912"/>
    </row>
    <row r="298" spans="1:34">
      <c r="A298" s="1115"/>
      <c r="B298" s="908" t="s">
        <v>1632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3"/>
      <c r="P298" s="900"/>
      <c r="Q298" s="912"/>
      <c r="R298" s="913"/>
      <c r="S298" s="913"/>
      <c r="T298" s="913"/>
      <c r="U298" s="911" t="s">
        <v>1621</v>
      </c>
      <c r="V298" s="913"/>
      <c r="W298" s="913"/>
      <c r="X298" s="912"/>
      <c r="Y298" s="912"/>
      <c r="Z298" s="912"/>
      <c r="AA298" s="912"/>
      <c r="AB298" s="912"/>
      <c r="AC298" s="912"/>
      <c r="AD298" s="912"/>
      <c r="AE298" s="912"/>
      <c r="AF298" s="912"/>
      <c r="AG298" s="912"/>
      <c r="AH298" s="912"/>
    </row>
    <row r="299" spans="1:34">
      <c r="A299" s="1115"/>
      <c r="B299" s="908" t="s">
        <v>1633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3"/>
      <c r="P299" s="900"/>
      <c r="Q299" s="912"/>
      <c r="R299" s="913"/>
      <c r="S299" s="913"/>
      <c r="T299" s="913"/>
      <c r="U299" s="913"/>
      <c r="V299" s="911" t="s">
        <v>1621</v>
      </c>
      <c r="W299" s="913"/>
      <c r="X299" s="912"/>
      <c r="Y299" s="912"/>
      <c r="Z299" s="912"/>
      <c r="AA299" s="912"/>
      <c r="AB299" s="912"/>
      <c r="AC299" s="912"/>
      <c r="AD299" s="912"/>
      <c r="AE299" s="912"/>
      <c r="AF299" s="912"/>
      <c r="AG299" s="912"/>
      <c r="AH299" s="912"/>
    </row>
    <row r="300" spans="1:34">
      <c r="A300" s="1115"/>
      <c r="B300" s="908" t="s">
        <v>1644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3"/>
      <c r="P300" s="900"/>
      <c r="Q300" s="912"/>
      <c r="R300" s="913"/>
      <c r="S300" s="913"/>
      <c r="T300" s="900"/>
      <c r="U300" s="912"/>
      <c r="V300" s="912"/>
      <c r="W300" s="911" t="s">
        <v>1621</v>
      </c>
      <c r="X300" s="912"/>
      <c r="Y300" s="912"/>
      <c r="Z300" s="912"/>
      <c r="AA300" s="912"/>
      <c r="AB300" s="912"/>
      <c r="AC300" s="912"/>
      <c r="AD300" s="912"/>
      <c r="AE300" s="912"/>
      <c r="AF300" s="912"/>
      <c r="AG300" s="912"/>
      <c r="AH300" s="912"/>
    </row>
    <row r="301" spans="1:34">
      <c r="A301" s="1115"/>
      <c r="B301" s="908" t="s">
        <v>1645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3"/>
      <c r="P301" s="900"/>
      <c r="Q301" s="912"/>
      <c r="R301" s="913"/>
      <c r="S301" s="913"/>
      <c r="T301" s="913"/>
      <c r="U301" s="912"/>
      <c r="V301" s="900"/>
      <c r="W301" s="912"/>
      <c r="X301" s="912"/>
      <c r="Y301" s="912"/>
      <c r="Z301" s="911" t="s">
        <v>1621</v>
      </c>
      <c r="AA301" s="913"/>
      <c r="AB301" s="913"/>
      <c r="AC301" s="912"/>
      <c r="AD301" s="912"/>
      <c r="AE301" s="912"/>
      <c r="AF301" s="912"/>
      <c r="AG301" s="912"/>
      <c r="AH301" s="912"/>
    </row>
    <row r="302" spans="1:34">
      <c r="A302" s="1115"/>
      <c r="B302" s="908" t="s">
        <v>1646</v>
      </c>
      <c r="C302" s="1128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2"/>
      <c r="P302" s="912"/>
      <c r="Q302" s="912"/>
      <c r="R302" s="912"/>
      <c r="S302" s="912"/>
      <c r="T302" s="913"/>
      <c r="U302" s="913"/>
      <c r="V302" s="913"/>
      <c r="W302" s="912"/>
      <c r="X302" s="912"/>
      <c r="Y302" s="912"/>
      <c r="Z302" s="912"/>
      <c r="AA302" s="911" t="s">
        <v>1621</v>
      </c>
      <c r="AC302" s="912"/>
      <c r="AD302" s="912"/>
      <c r="AE302" s="912"/>
      <c r="AF302" s="912"/>
      <c r="AG302" s="912"/>
      <c r="AH302" s="912"/>
    </row>
    <row r="303" spans="1:34">
      <c r="A303" s="1115"/>
      <c r="B303" s="908" t="s">
        <v>1647</v>
      </c>
      <c r="C303" s="1128"/>
      <c r="D303" s="912"/>
      <c r="E303" s="912"/>
      <c r="F303" s="912"/>
      <c r="G303" s="912"/>
      <c r="H303" s="912"/>
      <c r="I303" s="912"/>
      <c r="J303" s="912"/>
      <c r="K303" s="912"/>
      <c r="L303" s="912"/>
      <c r="M303" s="912"/>
      <c r="N303" s="912"/>
      <c r="O303" s="912"/>
      <c r="P303" s="912"/>
      <c r="Q303" s="912"/>
      <c r="R303" s="912"/>
      <c r="S303" s="912"/>
      <c r="T303" s="913"/>
      <c r="U303" s="913"/>
      <c r="V303" s="913"/>
      <c r="W303" s="912"/>
      <c r="X303" s="912"/>
      <c r="Y303" s="912"/>
      <c r="Z303" s="912"/>
      <c r="AA303" s="912"/>
      <c r="AB303" s="911" t="s">
        <v>1621</v>
      </c>
      <c r="AC303" s="912"/>
      <c r="AD303" s="912"/>
      <c r="AE303" s="912"/>
      <c r="AF303" s="912"/>
      <c r="AG303" s="912"/>
      <c r="AH303" s="912"/>
    </row>
    <row r="304" spans="1:34">
      <c r="A304" s="1116"/>
      <c r="B304" s="908" t="s">
        <v>1668</v>
      </c>
      <c r="C304" s="1129"/>
      <c r="D304" s="912"/>
      <c r="E304" s="912"/>
      <c r="F304" s="912"/>
      <c r="G304" s="912"/>
      <c r="H304" s="912"/>
      <c r="I304" s="912"/>
      <c r="J304" s="912"/>
      <c r="K304" s="912"/>
      <c r="L304" s="912"/>
      <c r="M304" s="912"/>
      <c r="N304" s="912"/>
      <c r="O304" s="912"/>
      <c r="P304" s="912"/>
      <c r="Q304" s="912"/>
      <c r="R304" s="912"/>
      <c r="S304" s="912"/>
      <c r="T304" s="913"/>
      <c r="U304" s="913"/>
      <c r="V304" s="913"/>
      <c r="W304" s="912"/>
      <c r="X304" s="912"/>
      <c r="Y304" s="912"/>
      <c r="Z304" s="912"/>
      <c r="AA304" s="912"/>
      <c r="AB304" s="911"/>
      <c r="AC304" s="911" t="s">
        <v>1621</v>
      </c>
      <c r="AD304" s="912"/>
      <c r="AE304" s="912"/>
      <c r="AF304" s="912"/>
      <c r="AG304" s="912"/>
      <c r="AH304" s="912"/>
    </row>
    <row r="305" spans="1:34">
      <c r="A305" s="903"/>
      <c r="B305" s="904"/>
      <c r="C305" s="905"/>
      <c r="D305" s="661"/>
      <c r="E305" s="661"/>
      <c r="F305" s="906"/>
      <c r="G305" s="661"/>
      <c r="H305" s="661"/>
      <c r="I305" s="661"/>
      <c r="J305" s="661"/>
      <c r="K305" s="661"/>
      <c r="L305" s="661"/>
      <c r="M305" s="661"/>
      <c r="N305" s="661"/>
      <c r="O305" s="661"/>
      <c r="P305" s="661"/>
      <c r="Q305" s="661"/>
      <c r="R305" s="661"/>
      <c r="S305" s="661"/>
      <c r="T305" s="661"/>
      <c r="U305" s="661"/>
      <c r="V305" s="661"/>
      <c r="W305" s="661"/>
      <c r="X305" s="661"/>
      <c r="Y305" s="661"/>
      <c r="Z305" s="661"/>
      <c r="AA305" s="661"/>
      <c r="AB305" s="661"/>
      <c r="AC305" s="661"/>
      <c r="AD305" s="661"/>
      <c r="AE305" s="661"/>
      <c r="AF305" s="661"/>
      <c r="AG305" s="661"/>
      <c r="AH305" s="661"/>
    </row>
    <row r="306" spans="1:34">
      <c r="B306" s="247" t="s">
        <v>1663</v>
      </c>
      <c r="C306" s="896"/>
    </row>
    <row r="308" spans="1:34" ht="15.75">
      <c r="A308" s="1117" t="s">
        <v>3</v>
      </c>
      <c r="B308" s="1117"/>
      <c r="C308" s="1117"/>
      <c r="D308" s="1117"/>
      <c r="E308" s="1117"/>
      <c r="F308" s="1117"/>
      <c r="G308" s="1117"/>
      <c r="H308" s="1117"/>
      <c r="I308" s="1117"/>
      <c r="J308" s="1117"/>
      <c r="K308" s="1117"/>
      <c r="L308" s="1117"/>
      <c r="M308" s="1117"/>
      <c r="N308" s="1117"/>
      <c r="O308" s="1117"/>
      <c r="P308" s="1117"/>
      <c r="Q308" s="1117"/>
      <c r="R308" s="1117"/>
      <c r="S308" s="1117"/>
      <c r="T308" s="1117"/>
      <c r="U308" s="1117"/>
      <c r="V308" s="1117"/>
      <c r="W308" s="1117"/>
      <c r="X308" s="1117"/>
      <c r="Y308" s="1117"/>
      <c r="Z308" s="1117"/>
      <c r="AA308" s="1117"/>
      <c r="AB308" s="1117"/>
      <c r="AC308" s="1117"/>
      <c r="AD308" s="1117"/>
      <c r="AE308" s="1117"/>
      <c r="AF308" s="1117"/>
      <c r="AG308" s="1117"/>
      <c r="AH308" s="1117"/>
    </row>
    <row r="309" spans="1:34" ht="15.75">
      <c r="A309" s="1117" t="s">
        <v>1586</v>
      </c>
      <c r="B309" s="1117"/>
      <c r="C309" s="1117"/>
      <c r="D309" s="1117"/>
      <c r="E309" s="1117"/>
      <c r="F309" s="1117"/>
      <c r="G309" s="1117"/>
      <c r="H309" s="1117"/>
      <c r="I309" s="1117"/>
      <c r="J309" s="1117"/>
      <c r="K309" s="1117"/>
      <c r="L309" s="1117"/>
      <c r="M309" s="1117"/>
      <c r="N309" s="1117"/>
      <c r="O309" s="1117"/>
      <c r="P309" s="1117"/>
      <c r="Q309" s="1117"/>
      <c r="R309" s="1117"/>
      <c r="S309" s="1117"/>
      <c r="T309" s="1117"/>
      <c r="U309" s="1117"/>
      <c r="V309" s="1117"/>
      <c r="W309" s="1117"/>
      <c r="X309" s="1117"/>
      <c r="Y309" s="1117"/>
      <c r="Z309" s="1117"/>
      <c r="AA309" s="1117"/>
      <c r="AB309" s="1117"/>
      <c r="AC309" s="1117"/>
      <c r="AD309" s="1117"/>
      <c r="AE309" s="1117"/>
      <c r="AF309" s="1117"/>
      <c r="AG309" s="1117"/>
      <c r="AH309" s="1117"/>
    </row>
    <row r="310" spans="1:34" ht="18">
      <c r="A310" s="1118" t="s">
        <v>1666</v>
      </c>
      <c r="B310" s="1118"/>
      <c r="C310" s="1118"/>
      <c r="D310" s="1118"/>
      <c r="E310" s="1118"/>
      <c r="F310" s="1118"/>
      <c r="G310" s="1118"/>
      <c r="H310" s="1118"/>
      <c r="I310" s="1118"/>
      <c r="J310" s="1118"/>
      <c r="K310" s="1118"/>
      <c r="L310" s="1118"/>
      <c r="M310" s="1118"/>
      <c r="N310" s="1118"/>
      <c r="O310" s="1118"/>
      <c r="P310" s="1118"/>
      <c r="Q310" s="1118"/>
      <c r="R310" s="1118"/>
      <c r="S310" s="1118"/>
      <c r="T310" s="1118"/>
      <c r="U310" s="1118"/>
      <c r="V310" s="1118"/>
      <c r="W310" s="1118"/>
      <c r="X310" s="1118"/>
      <c r="Y310" s="1118"/>
      <c r="Z310" s="1118"/>
      <c r="AA310" s="1118"/>
      <c r="AB310" s="1118"/>
      <c r="AC310" s="1118"/>
      <c r="AD310" s="1118"/>
      <c r="AE310" s="1118"/>
      <c r="AF310" s="1118"/>
      <c r="AG310" s="1118"/>
      <c r="AH310" s="1118"/>
    </row>
    <row r="311" spans="1:34" ht="18">
      <c r="A311" s="1118" t="s">
        <v>1587</v>
      </c>
      <c r="B311" s="1118"/>
      <c r="C311" s="1118"/>
      <c r="D311" s="1118"/>
      <c r="E311" s="1118"/>
      <c r="F311" s="1118"/>
      <c r="G311" s="1118"/>
      <c r="H311" s="1118"/>
      <c r="I311" s="1118"/>
      <c r="J311" s="1118"/>
      <c r="K311" s="1118"/>
      <c r="L311" s="1118"/>
      <c r="M311" s="1118"/>
      <c r="N311" s="1118"/>
      <c r="O311" s="1118"/>
      <c r="P311" s="1118"/>
      <c r="Q311" s="1118"/>
      <c r="R311" s="1118"/>
      <c r="S311" s="1118"/>
      <c r="T311" s="1118"/>
      <c r="U311" s="1118"/>
      <c r="V311" s="1118"/>
      <c r="W311" s="1118"/>
      <c r="X311" s="1118"/>
      <c r="Y311" s="1118"/>
      <c r="Z311" s="1118"/>
      <c r="AA311" s="1118"/>
      <c r="AB311" s="1118"/>
      <c r="AC311" s="1118"/>
      <c r="AD311" s="1118"/>
      <c r="AE311" s="1118"/>
      <c r="AF311" s="1118"/>
      <c r="AG311" s="1118"/>
      <c r="AH311" s="1118"/>
    </row>
    <row r="312" spans="1:34" ht="18">
      <c r="A312" s="1118" t="s">
        <v>1667</v>
      </c>
      <c r="B312" s="1118"/>
      <c r="C312" s="1118"/>
      <c r="D312" s="1118"/>
      <c r="E312" s="1118"/>
      <c r="F312" s="1118"/>
      <c r="G312" s="1118"/>
      <c r="H312" s="1118"/>
      <c r="I312" s="1118"/>
      <c r="J312" s="1118"/>
      <c r="K312" s="1118"/>
      <c r="L312" s="1118"/>
      <c r="M312" s="1118"/>
      <c r="N312" s="1118"/>
      <c r="O312" s="1118"/>
      <c r="P312" s="1118"/>
      <c r="Q312" s="1118"/>
      <c r="R312" s="1118"/>
      <c r="S312" s="1118"/>
      <c r="T312" s="1118"/>
      <c r="U312" s="1118"/>
      <c r="V312" s="1118"/>
      <c r="W312" s="1118"/>
      <c r="X312" s="1118"/>
      <c r="Y312" s="1118"/>
      <c r="Z312" s="1118"/>
      <c r="AA312" s="1118"/>
      <c r="AB312" s="1118"/>
      <c r="AC312" s="1118"/>
      <c r="AD312" s="1118"/>
      <c r="AE312" s="1118"/>
      <c r="AF312" s="1118"/>
      <c r="AG312" s="1118"/>
      <c r="AH312" s="1118"/>
    </row>
    <row r="313" spans="1:34" s="966" customFormat="1" ht="15.75">
      <c r="A313" s="973" t="s">
        <v>1608</v>
      </c>
      <c r="B313" s="974"/>
      <c r="C313" s="974"/>
      <c r="D313" s="974"/>
      <c r="E313" s="974"/>
      <c r="F313" s="974"/>
      <c r="G313" s="974"/>
      <c r="H313" s="974"/>
      <c r="I313" s="974"/>
      <c r="J313" s="974"/>
      <c r="K313" s="974"/>
      <c r="L313" s="974"/>
      <c r="M313" s="974"/>
      <c r="N313" s="974"/>
      <c r="O313" s="974"/>
      <c r="P313" s="974"/>
      <c r="Q313" s="974"/>
      <c r="R313" s="974"/>
      <c r="S313" s="974"/>
      <c r="T313" s="974"/>
      <c r="U313" s="974"/>
      <c r="V313" s="974"/>
      <c r="W313" s="974"/>
      <c r="X313" s="974"/>
      <c r="Y313" s="974"/>
      <c r="Z313" s="974"/>
      <c r="AA313" s="974"/>
      <c r="AB313" s="974"/>
      <c r="AC313" s="974"/>
      <c r="AD313" s="974"/>
      <c r="AE313" s="974"/>
      <c r="AF313" s="974"/>
      <c r="AG313" s="974"/>
      <c r="AH313" s="974"/>
    </row>
    <row r="314" spans="1:34" s="966" customFormat="1" ht="15.75">
      <c r="A314" s="967" t="s">
        <v>1683</v>
      </c>
      <c r="K314" s="974"/>
      <c r="L314" s="974"/>
      <c r="M314" s="974"/>
      <c r="N314" s="974"/>
      <c r="O314" s="974"/>
      <c r="P314" s="974"/>
      <c r="Q314" s="974"/>
      <c r="R314" s="974"/>
      <c r="S314" s="974"/>
      <c r="T314" s="974"/>
      <c r="U314" s="974"/>
      <c r="V314" s="974"/>
      <c r="W314" s="974"/>
      <c r="X314" s="974"/>
      <c r="Y314" s="974"/>
      <c r="Z314" s="974"/>
      <c r="AA314" s="974"/>
      <c r="AB314" s="974"/>
      <c r="AC314" s="974"/>
      <c r="AD314" s="974"/>
      <c r="AE314" s="974"/>
      <c r="AF314" s="974"/>
      <c r="AG314" s="974"/>
      <c r="AH314" s="974"/>
    </row>
    <row r="315" spans="1:34">
      <c r="A315" s="1130" t="s">
        <v>129</v>
      </c>
      <c r="B315" s="1133" t="s">
        <v>1610</v>
      </c>
      <c r="C315" s="955" t="s">
        <v>1618</v>
      </c>
      <c r="D315" s="1149" t="s">
        <v>1619</v>
      </c>
      <c r="E315" s="1150"/>
      <c r="F315" s="1150"/>
      <c r="G315" s="1150"/>
      <c r="H315" s="1150"/>
      <c r="I315" s="1150"/>
      <c r="J315" s="1150"/>
      <c r="K315" s="1150"/>
      <c r="L315" s="1150"/>
      <c r="M315" s="1150"/>
      <c r="N315" s="1150"/>
      <c r="O315" s="1150"/>
      <c r="P315" s="1150"/>
      <c r="Q315" s="1150"/>
      <c r="R315" s="1150"/>
      <c r="S315" s="1150"/>
      <c r="T315" s="1150"/>
      <c r="U315" s="1150"/>
      <c r="V315" s="1150"/>
      <c r="W315" s="1150"/>
      <c r="X315" s="1150"/>
      <c r="Y315" s="1150"/>
      <c r="Z315" s="1150"/>
      <c r="AA315" s="1150"/>
      <c r="AB315" s="1150"/>
      <c r="AC315" s="1150"/>
      <c r="AD315" s="1150"/>
      <c r="AE315" s="1150"/>
      <c r="AF315" s="1150"/>
      <c r="AG315" s="1150"/>
      <c r="AH315" s="1151"/>
    </row>
    <row r="316" spans="1:34">
      <c r="A316" s="1131"/>
      <c r="B316" s="1134"/>
      <c r="C316" s="1141">
        <v>42614</v>
      </c>
      <c r="D316" s="894" t="s">
        <v>1615</v>
      </c>
      <c r="E316" s="954" t="s">
        <v>1616</v>
      </c>
      <c r="F316" s="954" t="s">
        <v>1617</v>
      </c>
      <c r="G316" s="894" t="s">
        <v>1611</v>
      </c>
      <c r="H316" s="894" t="s">
        <v>1612</v>
      </c>
      <c r="I316" s="894" t="s">
        <v>1613</v>
      </c>
      <c r="J316" s="894" t="s">
        <v>1614</v>
      </c>
      <c r="K316" s="894" t="s">
        <v>1615</v>
      </c>
      <c r="L316" s="954" t="s">
        <v>1616</v>
      </c>
      <c r="M316" s="954" t="s">
        <v>1617</v>
      </c>
      <c r="N316" s="894" t="s">
        <v>1611</v>
      </c>
      <c r="O316" s="894" t="s">
        <v>1612</v>
      </c>
      <c r="P316" s="894" t="s">
        <v>1613</v>
      </c>
      <c r="Q316" s="954" t="s">
        <v>1614</v>
      </c>
      <c r="R316" s="954" t="s">
        <v>1615</v>
      </c>
      <c r="S316" s="954" t="s">
        <v>1616</v>
      </c>
      <c r="T316" s="954" t="s">
        <v>1617</v>
      </c>
      <c r="U316" s="894" t="s">
        <v>1611</v>
      </c>
      <c r="V316" s="894" t="s">
        <v>1612</v>
      </c>
      <c r="W316" s="894" t="s">
        <v>1613</v>
      </c>
      <c r="X316" s="894" t="s">
        <v>1614</v>
      </c>
      <c r="Y316" s="894" t="s">
        <v>1615</v>
      </c>
      <c r="Z316" s="954" t="s">
        <v>1616</v>
      </c>
      <c r="AA316" s="954" t="s">
        <v>1617</v>
      </c>
      <c r="AB316" s="894" t="s">
        <v>1611</v>
      </c>
      <c r="AC316" s="894" t="s">
        <v>1612</v>
      </c>
      <c r="AD316" s="894" t="s">
        <v>1613</v>
      </c>
      <c r="AE316" s="894" t="s">
        <v>1614</v>
      </c>
      <c r="AF316" s="894" t="s">
        <v>1615</v>
      </c>
      <c r="AG316" s="954" t="s">
        <v>1616</v>
      </c>
      <c r="AH316" s="894"/>
    </row>
    <row r="317" spans="1:34">
      <c r="A317" s="1132"/>
      <c r="B317" s="1135"/>
      <c r="C317" s="1142"/>
      <c r="D317" s="895">
        <v>1</v>
      </c>
      <c r="E317" s="954">
        <v>2</v>
      </c>
      <c r="F317" s="954">
        <v>3</v>
      </c>
      <c r="G317" s="894">
        <v>4</v>
      </c>
      <c r="H317" s="894">
        <v>5</v>
      </c>
      <c r="I317" s="894">
        <v>6</v>
      </c>
      <c r="J317" s="894">
        <v>7</v>
      </c>
      <c r="K317" s="894">
        <v>8</v>
      </c>
      <c r="L317" s="954">
        <v>9</v>
      </c>
      <c r="M317" s="954">
        <v>10</v>
      </c>
      <c r="N317" s="894">
        <v>11</v>
      </c>
      <c r="O317" s="894">
        <v>12</v>
      </c>
      <c r="P317" s="894">
        <v>13</v>
      </c>
      <c r="Q317" s="954">
        <v>14</v>
      </c>
      <c r="R317" s="954">
        <v>15</v>
      </c>
      <c r="S317" s="954">
        <v>16</v>
      </c>
      <c r="T317" s="954">
        <v>17</v>
      </c>
      <c r="U317" s="894">
        <v>18</v>
      </c>
      <c r="V317" s="894">
        <v>19</v>
      </c>
      <c r="W317" s="894">
        <v>20</v>
      </c>
      <c r="X317" s="894">
        <v>21</v>
      </c>
      <c r="Y317" s="894">
        <v>22</v>
      </c>
      <c r="Z317" s="954">
        <v>23</v>
      </c>
      <c r="AA317" s="954">
        <v>24</v>
      </c>
      <c r="AB317" s="894">
        <v>25</v>
      </c>
      <c r="AC317" s="894">
        <v>26</v>
      </c>
      <c r="AD317" s="894">
        <v>27</v>
      </c>
      <c r="AE317" s="894">
        <v>28</v>
      </c>
      <c r="AF317" s="894">
        <v>29</v>
      </c>
      <c r="AG317" s="954">
        <v>30</v>
      </c>
      <c r="AH317" s="595"/>
    </row>
    <row r="318" spans="1:34">
      <c r="A318" s="1136">
        <v>19</v>
      </c>
      <c r="B318" s="908" t="s">
        <v>1609</v>
      </c>
      <c r="C318" s="1127">
        <v>42614</v>
      </c>
      <c r="D318" s="911" t="s">
        <v>1621</v>
      </c>
      <c r="E318" s="900"/>
      <c r="F318" s="913"/>
      <c r="G318" s="900"/>
      <c r="H318" s="913"/>
      <c r="I318" s="900"/>
      <c r="J318" s="900"/>
      <c r="K318" s="900"/>
      <c r="L318" s="900"/>
      <c r="M318" s="900"/>
      <c r="N318" s="900"/>
      <c r="O318" s="900"/>
      <c r="P318" s="900"/>
      <c r="Q318" s="900"/>
      <c r="R318" s="900"/>
      <c r="S318" s="900"/>
      <c r="T318" s="900"/>
      <c r="U318" s="900"/>
      <c r="V318" s="900"/>
      <c r="W318" s="900"/>
      <c r="X318" s="900"/>
      <c r="Y318" s="900"/>
      <c r="Z318" s="900"/>
      <c r="AA318" s="900"/>
      <c r="AB318" s="900"/>
      <c r="AC318" s="900"/>
      <c r="AD318" s="900"/>
      <c r="AE318" s="900"/>
      <c r="AF318" s="900"/>
      <c r="AG318" s="900"/>
      <c r="AH318" s="900"/>
    </row>
    <row r="319" spans="1:34">
      <c r="A319" s="1136"/>
      <c r="B319" s="908" t="s">
        <v>1622</v>
      </c>
      <c r="C319" s="1137"/>
      <c r="D319" s="913"/>
      <c r="E319" s="913"/>
      <c r="F319" s="913"/>
      <c r="G319" s="911" t="s">
        <v>1621</v>
      </c>
      <c r="H319" s="913"/>
      <c r="I319" s="913"/>
      <c r="J319" s="900"/>
      <c r="K319" s="900"/>
      <c r="L319" s="900"/>
      <c r="M319" s="900"/>
      <c r="N319" s="900"/>
      <c r="O319" s="900"/>
      <c r="P319" s="900"/>
      <c r="Q319" s="900"/>
      <c r="R319" s="900"/>
      <c r="S319" s="900"/>
      <c r="T319" s="900"/>
      <c r="U319" s="900"/>
      <c r="V319" s="900"/>
      <c r="W319" s="900"/>
      <c r="X319" s="900"/>
      <c r="Y319" s="900"/>
      <c r="Z319" s="900"/>
      <c r="AA319" s="900"/>
      <c r="AB319" s="900"/>
      <c r="AC319" s="900"/>
      <c r="AD319" s="900"/>
      <c r="AE319" s="900"/>
      <c r="AF319" s="900"/>
      <c r="AG319" s="900"/>
      <c r="AH319" s="900"/>
    </row>
    <row r="320" spans="1:34">
      <c r="A320" s="1136"/>
      <c r="B320" s="908" t="s">
        <v>1623</v>
      </c>
      <c r="C320" s="1137"/>
      <c r="D320" s="913"/>
      <c r="E320" s="900"/>
      <c r="F320" s="913"/>
      <c r="G320" s="913"/>
      <c r="H320" s="911" t="s">
        <v>1621</v>
      </c>
      <c r="I320" s="913"/>
      <c r="J320" s="900"/>
      <c r="K320" s="900"/>
      <c r="L320" s="900"/>
      <c r="M320" s="900"/>
      <c r="N320" s="900"/>
      <c r="O320" s="900"/>
      <c r="P320" s="900"/>
      <c r="Q320" s="900"/>
      <c r="R320" s="900"/>
      <c r="S320" s="900"/>
      <c r="T320" s="900"/>
      <c r="U320" s="900"/>
      <c r="V320" s="900"/>
      <c r="W320" s="900"/>
      <c r="X320" s="900"/>
      <c r="Y320" s="900"/>
      <c r="Z320" s="900"/>
      <c r="AA320" s="900"/>
      <c r="AB320" s="900"/>
      <c r="AC320" s="900"/>
      <c r="AD320" s="900"/>
      <c r="AE320" s="900"/>
      <c r="AF320" s="900"/>
      <c r="AG320" s="900"/>
      <c r="AH320" s="900"/>
    </row>
    <row r="321" spans="1:34">
      <c r="A321" s="1136"/>
      <c r="B321" s="908" t="s">
        <v>1624</v>
      </c>
      <c r="C321" s="1137"/>
      <c r="D321" s="913"/>
      <c r="E321" s="900"/>
      <c r="F321" s="913"/>
      <c r="G321" s="912"/>
      <c r="H321" s="912"/>
      <c r="I321" s="911" t="s">
        <v>1621</v>
      </c>
      <c r="J321" s="913"/>
      <c r="K321" s="900"/>
      <c r="L321" s="900"/>
      <c r="M321" s="900"/>
      <c r="N321" s="900"/>
      <c r="O321" s="900"/>
      <c r="P321" s="900"/>
      <c r="Q321" s="900"/>
      <c r="R321" s="900"/>
      <c r="S321" s="900"/>
      <c r="T321" s="900"/>
      <c r="U321" s="900"/>
      <c r="V321" s="900"/>
      <c r="W321" s="900"/>
      <c r="X321" s="900"/>
      <c r="Y321" s="900"/>
      <c r="Z321" s="900"/>
      <c r="AA321" s="900"/>
      <c r="AB321" s="900"/>
      <c r="AC321" s="900"/>
      <c r="AD321" s="900"/>
      <c r="AE321" s="900"/>
      <c r="AF321" s="900"/>
      <c r="AG321" s="900"/>
      <c r="AH321" s="900"/>
    </row>
    <row r="322" spans="1:34">
      <c r="A322" s="1136"/>
      <c r="B322" s="908" t="s">
        <v>1625</v>
      </c>
      <c r="C322" s="1137"/>
      <c r="D322" s="913"/>
      <c r="E322" s="900"/>
      <c r="F322" s="913"/>
      <c r="G322" s="900"/>
      <c r="H322" s="912"/>
      <c r="I322" s="912"/>
      <c r="J322" s="911" t="s">
        <v>1621</v>
      </c>
      <c r="K322" s="913"/>
      <c r="L322" s="900"/>
      <c r="M322" s="900"/>
      <c r="N322" s="900"/>
      <c r="O322" s="900"/>
      <c r="P322" s="900"/>
      <c r="Q322" s="900"/>
      <c r="R322" s="900"/>
      <c r="S322" s="900"/>
      <c r="T322" s="900"/>
      <c r="U322" s="900"/>
      <c r="V322" s="900"/>
      <c r="W322" s="900"/>
      <c r="X322" s="900"/>
      <c r="Y322" s="900"/>
      <c r="Z322" s="900"/>
      <c r="AA322" s="900"/>
      <c r="AB322" s="900"/>
      <c r="AC322" s="900"/>
      <c r="AD322" s="900"/>
      <c r="AE322" s="900"/>
      <c r="AF322" s="900"/>
      <c r="AG322" s="900"/>
      <c r="AH322" s="900"/>
    </row>
    <row r="323" spans="1:34">
      <c r="A323" s="1136"/>
      <c r="B323" s="908" t="s">
        <v>1626</v>
      </c>
      <c r="C323" s="1137"/>
      <c r="D323" s="913"/>
      <c r="E323" s="900"/>
      <c r="F323" s="900"/>
      <c r="G323" s="912"/>
      <c r="H323" s="912"/>
      <c r="I323" s="912"/>
      <c r="J323" s="913"/>
      <c r="K323" s="911" t="s">
        <v>1621</v>
      </c>
      <c r="L323" s="913"/>
      <c r="M323" s="913"/>
      <c r="N323" s="900"/>
      <c r="O323" s="913"/>
      <c r="P323" s="900"/>
      <c r="Q323" s="900"/>
      <c r="R323" s="900"/>
      <c r="S323" s="900"/>
      <c r="T323" s="900"/>
      <c r="U323" s="900"/>
      <c r="V323" s="900"/>
      <c r="W323" s="900"/>
      <c r="X323" s="900"/>
      <c r="Y323" s="900"/>
      <c r="Z323" s="900"/>
      <c r="AA323" s="900"/>
      <c r="AB323" s="900"/>
      <c r="AC323" s="900"/>
      <c r="AD323" s="900"/>
      <c r="AE323" s="900"/>
      <c r="AF323" s="900"/>
      <c r="AG323" s="900"/>
      <c r="AH323" s="900"/>
    </row>
    <row r="324" spans="1:34">
      <c r="A324" s="1136"/>
      <c r="B324" s="908" t="s">
        <v>1627</v>
      </c>
      <c r="C324" s="1137"/>
      <c r="D324" s="912"/>
      <c r="E324" s="912"/>
      <c r="F324" s="912"/>
      <c r="G324" s="912"/>
      <c r="H324" s="912"/>
      <c r="I324" s="912"/>
      <c r="J324" s="912"/>
      <c r="K324" s="913"/>
      <c r="L324" s="913"/>
      <c r="M324" s="913"/>
      <c r="N324" s="911" t="s">
        <v>1621</v>
      </c>
      <c r="O324" s="913"/>
      <c r="P324" s="913"/>
      <c r="Q324" s="913"/>
      <c r="R324" s="900"/>
      <c r="S324" s="912"/>
      <c r="T324" s="912"/>
      <c r="U324" s="912"/>
      <c r="V324" s="912"/>
      <c r="W324" s="912"/>
      <c r="X324" s="912"/>
      <c r="Y324" s="912"/>
      <c r="Z324" s="912"/>
      <c r="AA324" s="912"/>
      <c r="AB324" s="912"/>
      <c r="AC324" s="912"/>
      <c r="AD324" s="912"/>
      <c r="AE324" s="912"/>
      <c r="AF324" s="912"/>
      <c r="AG324" s="912"/>
      <c r="AH324" s="912"/>
    </row>
    <row r="325" spans="1:34">
      <c r="A325" s="1136"/>
      <c r="B325" s="908" t="s">
        <v>1628</v>
      </c>
      <c r="C325" s="1137"/>
      <c r="D325" s="900"/>
      <c r="E325" s="900"/>
      <c r="F325" s="900"/>
      <c r="G325" s="900"/>
      <c r="H325" s="900"/>
      <c r="I325" s="900"/>
      <c r="J325" s="913"/>
      <c r="K325" s="913"/>
      <c r="L325" s="913"/>
      <c r="M325" s="913"/>
      <c r="N325" s="913"/>
      <c r="O325" s="913"/>
      <c r="P325" s="913"/>
      <c r="Q325" s="913"/>
      <c r="R325" s="900"/>
      <c r="S325" s="900"/>
      <c r="T325" s="900"/>
      <c r="U325" s="900"/>
      <c r="V325" s="911" t="s">
        <v>1621</v>
      </c>
      <c r="W325" s="913"/>
      <c r="X325" s="900"/>
      <c r="Y325" s="900"/>
      <c r="Z325" s="900"/>
      <c r="AA325" s="900"/>
      <c r="AB325" s="900"/>
      <c r="AC325" s="900"/>
      <c r="AD325" s="900"/>
      <c r="AE325" s="900"/>
      <c r="AF325" s="900"/>
      <c r="AG325" s="900"/>
      <c r="AH325" s="900"/>
    </row>
    <row r="326" spans="1:34">
      <c r="A326" s="1136"/>
      <c r="B326" s="908" t="s">
        <v>1629</v>
      </c>
      <c r="C326" s="1137"/>
      <c r="D326" s="912"/>
      <c r="E326" s="912"/>
      <c r="F326" s="912"/>
      <c r="G326" s="912"/>
      <c r="H326" s="912"/>
      <c r="I326" s="912"/>
      <c r="J326" s="912"/>
      <c r="K326" s="913"/>
      <c r="L326" s="913"/>
      <c r="M326" s="913"/>
      <c r="N326" s="913"/>
      <c r="O326" s="913"/>
      <c r="P326" s="913"/>
      <c r="Q326" s="913"/>
      <c r="R326" s="900"/>
      <c r="S326" s="900"/>
      <c r="T326" s="912"/>
      <c r="U326" s="912"/>
      <c r="V326" s="913"/>
      <c r="W326" s="911" t="s">
        <v>1621</v>
      </c>
      <c r="X326" s="912"/>
      <c r="Y326" s="912"/>
      <c r="Z326" s="912"/>
      <c r="AA326" s="912"/>
      <c r="AB326" s="912"/>
      <c r="AC326" s="912"/>
      <c r="AD326" s="912"/>
      <c r="AE326" s="912"/>
      <c r="AF326" s="912"/>
      <c r="AG326" s="912"/>
      <c r="AH326" s="912"/>
    </row>
    <row r="327" spans="1:34">
      <c r="A327" s="1136"/>
      <c r="B327" s="908" t="s">
        <v>1630</v>
      </c>
      <c r="C327" s="1137"/>
      <c r="D327" s="912"/>
      <c r="E327" s="912"/>
      <c r="F327" s="912"/>
      <c r="G327" s="912"/>
      <c r="H327" s="912"/>
      <c r="I327" s="912"/>
      <c r="J327" s="912"/>
      <c r="K327" s="913"/>
      <c r="L327" s="900"/>
      <c r="M327" s="913"/>
      <c r="N327" s="900"/>
      <c r="O327" s="912"/>
      <c r="P327" s="912"/>
      <c r="Q327" s="913"/>
      <c r="R327" s="913"/>
      <c r="S327" s="913"/>
      <c r="T327" s="900"/>
      <c r="U327" s="913"/>
      <c r="V327" s="912"/>
      <c r="W327" s="912"/>
      <c r="X327" s="911" t="s">
        <v>1621</v>
      </c>
      <c r="Y327" s="913"/>
      <c r="Z327" s="912"/>
      <c r="AA327" s="912"/>
      <c r="AB327" s="912"/>
      <c r="AC327" s="912"/>
      <c r="AD327" s="912"/>
      <c r="AE327" s="912"/>
      <c r="AF327" s="912"/>
      <c r="AG327" s="912"/>
      <c r="AH327" s="912"/>
    </row>
    <row r="328" spans="1:34">
      <c r="A328" s="1114"/>
      <c r="B328" s="1140"/>
      <c r="C328" s="1127">
        <v>42644</v>
      </c>
      <c r="D328" s="954" t="s">
        <v>1617</v>
      </c>
      <c r="E328" s="894" t="s">
        <v>1611</v>
      </c>
      <c r="F328" s="894" t="s">
        <v>1612</v>
      </c>
      <c r="G328" s="894" t="s">
        <v>1613</v>
      </c>
      <c r="H328" s="894" t="s">
        <v>1614</v>
      </c>
      <c r="I328" s="894" t="s">
        <v>1615</v>
      </c>
      <c r="J328" s="954" t="s">
        <v>1616</v>
      </c>
      <c r="K328" s="954" t="s">
        <v>1617</v>
      </c>
      <c r="L328" s="894" t="s">
        <v>1611</v>
      </c>
      <c r="M328" s="894" t="s">
        <v>1612</v>
      </c>
      <c r="N328" s="894" t="s">
        <v>1613</v>
      </c>
      <c r="O328" s="894" t="s">
        <v>1614</v>
      </c>
      <c r="P328" s="954" t="s">
        <v>1615</v>
      </c>
      <c r="Q328" s="954" t="s">
        <v>1616</v>
      </c>
      <c r="R328" s="954" t="s">
        <v>1617</v>
      </c>
      <c r="S328" s="894" t="s">
        <v>1611</v>
      </c>
      <c r="T328" s="894" t="s">
        <v>1612</v>
      </c>
      <c r="U328" s="894" t="s">
        <v>1613</v>
      </c>
      <c r="V328" s="894" t="s">
        <v>1614</v>
      </c>
      <c r="W328" s="894" t="s">
        <v>1615</v>
      </c>
      <c r="X328" s="954" t="s">
        <v>1616</v>
      </c>
      <c r="Y328" s="954" t="s">
        <v>1617</v>
      </c>
      <c r="Z328" s="894" t="s">
        <v>1611</v>
      </c>
      <c r="AA328" s="894" t="s">
        <v>1612</v>
      </c>
      <c r="AB328" s="894" t="s">
        <v>1613</v>
      </c>
      <c r="AC328" s="894" t="s">
        <v>1614</v>
      </c>
      <c r="AD328" s="894" t="s">
        <v>1615</v>
      </c>
      <c r="AE328" s="954" t="s">
        <v>1616</v>
      </c>
      <c r="AF328" s="954" t="s">
        <v>1617</v>
      </c>
      <c r="AG328" s="894" t="s">
        <v>1611</v>
      </c>
      <c r="AH328" s="894" t="s">
        <v>1612</v>
      </c>
    </row>
    <row r="329" spans="1:34">
      <c r="A329" s="1116"/>
      <c r="B329" s="1138"/>
      <c r="C329" s="1138"/>
      <c r="D329" s="968">
        <v>1</v>
      </c>
      <c r="E329" s="894">
        <v>2</v>
      </c>
      <c r="F329" s="894">
        <v>3</v>
      </c>
      <c r="G329" s="894">
        <v>4</v>
      </c>
      <c r="H329" s="894">
        <v>5</v>
      </c>
      <c r="I329" s="894">
        <v>6</v>
      </c>
      <c r="J329" s="954">
        <v>7</v>
      </c>
      <c r="K329" s="954">
        <v>8</v>
      </c>
      <c r="L329" s="894">
        <v>9</v>
      </c>
      <c r="M329" s="894">
        <v>10</v>
      </c>
      <c r="N329" s="894">
        <v>11</v>
      </c>
      <c r="O329" s="894">
        <v>12</v>
      </c>
      <c r="P329" s="954">
        <v>13</v>
      </c>
      <c r="Q329" s="954">
        <v>14</v>
      </c>
      <c r="R329" s="954">
        <v>15</v>
      </c>
      <c r="S329" s="894">
        <v>16</v>
      </c>
      <c r="T329" s="894">
        <v>17</v>
      </c>
      <c r="U329" s="894">
        <v>18</v>
      </c>
      <c r="V329" s="894">
        <v>19</v>
      </c>
      <c r="W329" s="894">
        <v>20</v>
      </c>
      <c r="X329" s="954">
        <v>21</v>
      </c>
      <c r="Y329" s="954">
        <v>22</v>
      </c>
      <c r="Z329" s="894">
        <v>23</v>
      </c>
      <c r="AA329" s="894">
        <v>24</v>
      </c>
      <c r="AB329" s="894">
        <v>25</v>
      </c>
      <c r="AC329" s="894">
        <v>26</v>
      </c>
      <c r="AD329" s="894">
        <v>27</v>
      </c>
      <c r="AE329" s="954">
        <v>28</v>
      </c>
      <c r="AF329" s="954">
        <v>29</v>
      </c>
      <c r="AG329" s="894">
        <v>30</v>
      </c>
      <c r="AH329" s="894">
        <v>31</v>
      </c>
    </row>
    <row r="330" spans="1:34">
      <c r="A330" s="1124">
        <v>20</v>
      </c>
      <c r="B330" s="908" t="s">
        <v>1609</v>
      </c>
      <c r="C330" s="1127">
        <v>42644</v>
      </c>
      <c r="D330" s="913"/>
      <c r="E330" s="911" t="s">
        <v>1621</v>
      </c>
      <c r="F330" s="900"/>
      <c r="G330" s="913"/>
      <c r="H330" s="900"/>
      <c r="I330" s="900"/>
      <c r="J330" s="900"/>
      <c r="K330" s="912"/>
      <c r="L330" s="912"/>
      <c r="M330" s="912"/>
      <c r="N330" s="912"/>
      <c r="O330" s="912"/>
      <c r="P330" s="912"/>
      <c r="Q330" s="912"/>
      <c r="R330" s="912"/>
      <c r="S330" s="912"/>
      <c r="T330" s="913"/>
      <c r="U330" s="912"/>
      <c r="V330" s="900"/>
      <c r="W330" s="912"/>
      <c r="X330" s="912"/>
      <c r="Y330" s="912"/>
      <c r="Z330" s="912"/>
      <c r="AA330" s="912"/>
      <c r="AB330" s="912"/>
      <c r="AC330" s="912"/>
      <c r="AD330" s="912"/>
      <c r="AE330" s="912"/>
      <c r="AF330" s="912"/>
      <c r="AG330" s="912"/>
      <c r="AH330" s="912"/>
    </row>
    <row r="331" spans="1:34">
      <c r="A331" s="1124"/>
      <c r="B331" s="908" t="s">
        <v>1622</v>
      </c>
      <c r="C331" s="1137"/>
      <c r="D331" s="913"/>
      <c r="E331" s="913"/>
      <c r="F331" s="911" t="s">
        <v>1621</v>
      </c>
      <c r="G331" s="913"/>
      <c r="H331" s="913"/>
      <c r="I331" s="913"/>
      <c r="J331" s="913"/>
      <c r="K331" s="900"/>
      <c r="L331" s="912"/>
      <c r="M331" s="912"/>
      <c r="N331" s="912"/>
      <c r="O331" s="912"/>
      <c r="P331" s="912"/>
      <c r="Q331" s="912"/>
      <c r="R331" s="912"/>
      <c r="S331" s="912"/>
      <c r="T331" s="913"/>
      <c r="U331" s="912"/>
      <c r="V331" s="900"/>
      <c r="W331" s="912"/>
      <c r="X331" s="912"/>
      <c r="Y331" s="912"/>
      <c r="Z331" s="912"/>
      <c r="AA331" s="912"/>
      <c r="AB331" s="912"/>
      <c r="AC331" s="912"/>
      <c r="AD331" s="912"/>
      <c r="AE331" s="912"/>
      <c r="AF331" s="912"/>
      <c r="AG331" s="912"/>
      <c r="AH331" s="912"/>
    </row>
    <row r="332" spans="1:34">
      <c r="A332" s="1124"/>
      <c r="B332" s="908" t="s">
        <v>1623</v>
      </c>
      <c r="C332" s="1137"/>
      <c r="D332" s="913"/>
      <c r="E332" s="913"/>
      <c r="F332" s="913"/>
      <c r="G332" s="911" t="s">
        <v>1621</v>
      </c>
      <c r="H332" s="913"/>
      <c r="I332" s="913"/>
      <c r="J332" s="913"/>
      <c r="K332" s="900"/>
      <c r="L332" s="900"/>
      <c r="M332" s="912"/>
      <c r="N332" s="912"/>
      <c r="O332" s="912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912"/>
      <c r="AF332" s="912"/>
      <c r="AG332" s="912"/>
      <c r="AH332" s="912"/>
    </row>
    <row r="333" spans="1:34">
      <c r="A333" s="1124"/>
      <c r="B333" s="908" t="s">
        <v>1624</v>
      </c>
      <c r="C333" s="1137"/>
      <c r="D333" s="913"/>
      <c r="E333" s="913"/>
      <c r="F333" s="913"/>
      <c r="G333" s="913"/>
      <c r="H333" s="911" t="s">
        <v>1621</v>
      </c>
      <c r="I333" s="913"/>
      <c r="J333" s="913"/>
      <c r="K333" s="900"/>
      <c r="L333" s="900"/>
      <c r="M333" s="912"/>
      <c r="N333" s="912"/>
      <c r="O333" s="912"/>
      <c r="P333" s="912"/>
      <c r="Q333" s="912"/>
      <c r="R333" s="912"/>
      <c r="S333" s="912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912"/>
      <c r="AH333" s="912"/>
    </row>
    <row r="334" spans="1:34">
      <c r="A334" s="1124"/>
      <c r="B334" s="908" t="s">
        <v>1625</v>
      </c>
      <c r="C334" s="1137"/>
      <c r="D334" s="913"/>
      <c r="E334" s="913"/>
      <c r="F334" s="900"/>
      <c r="G334" s="912"/>
      <c r="H334" s="912"/>
      <c r="I334" s="911" t="s">
        <v>1621</v>
      </c>
      <c r="J334" s="913"/>
      <c r="K334" s="900"/>
      <c r="L334" s="900"/>
      <c r="M334" s="912"/>
      <c r="N334" s="912"/>
      <c r="O334" s="912"/>
      <c r="P334" s="912"/>
      <c r="Q334" s="912"/>
      <c r="R334" s="912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912"/>
      <c r="AH334" s="912"/>
    </row>
    <row r="335" spans="1:34">
      <c r="A335" s="1124"/>
      <c r="B335" s="908" t="s">
        <v>1626</v>
      </c>
      <c r="C335" s="1137"/>
      <c r="D335" s="912"/>
      <c r="E335" s="912"/>
      <c r="F335" s="912"/>
      <c r="G335" s="912"/>
      <c r="H335" s="913"/>
      <c r="I335" s="900"/>
      <c r="J335" s="913"/>
      <c r="K335" s="913"/>
      <c r="L335" s="911" t="s">
        <v>1621</v>
      </c>
      <c r="M335" s="900"/>
      <c r="N335" s="913"/>
      <c r="O335" s="900"/>
      <c r="P335" s="912"/>
      <c r="Q335" s="912"/>
      <c r="R335" s="912"/>
      <c r="S335" s="912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912"/>
      <c r="AH335" s="912"/>
    </row>
    <row r="336" spans="1:34">
      <c r="A336" s="1124"/>
      <c r="B336" s="908" t="s">
        <v>1627</v>
      </c>
      <c r="C336" s="1137"/>
      <c r="D336" s="912"/>
      <c r="E336" s="912"/>
      <c r="F336" s="912"/>
      <c r="G336" s="912"/>
      <c r="H336" s="913"/>
      <c r="I336" s="900"/>
      <c r="J336" s="912"/>
      <c r="K336" s="913"/>
      <c r="L336" s="913"/>
      <c r="M336" s="911" t="s">
        <v>1621</v>
      </c>
      <c r="N336" s="913"/>
      <c r="O336" s="913"/>
      <c r="P336" s="900"/>
      <c r="Q336" s="900"/>
      <c r="R336" s="900"/>
      <c r="S336" s="912"/>
      <c r="T336" s="913"/>
      <c r="U336" s="912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912"/>
      <c r="AF336" s="912"/>
      <c r="AG336" s="912"/>
      <c r="AH336" s="912"/>
    </row>
    <row r="337" spans="1:34">
      <c r="A337" s="1124"/>
      <c r="B337" s="908" t="s">
        <v>1628</v>
      </c>
      <c r="C337" s="1137"/>
      <c r="D337" s="912"/>
      <c r="E337" s="912"/>
      <c r="F337" s="912"/>
      <c r="G337" s="912"/>
      <c r="H337" s="912"/>
      <c r="I337" s="912"/>
      <c r="J337" s="912"/>
      <c r="K337" s="913"/>
      <c r="L337" s="913"/>
      <c r="M337" s="913"/>
      <c r="N337" s="911" t="s">
        <v>1621</v>
      </c>
      <c r="O337" s="913"/>
      <c r="P337" s="913"/>
      <c r="Q337" s="913"/>
      <c r="R337" s="900"/>
      <c r="S337" s="900"/>
      <c r="T337" s="913"/>
      <c r="U337" s="912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912"/>
      <c r="AF337" s="912"/>
      <c r="AG337" s="912"/>
      <c r="AH337" s="912"/>
    </row>
    <row r="338" spans="1:34">
      <c r="A338" s="1124"/>
      <c r="B338" s="908" t="s">
        <v>1629</v>
      </c>
      <c r="C338" s="1137"/>
      <c r="D338" s="912"/>
      <c r="E338" s="912"/>
      <c r="F338" s="912"/>
      <c r="G338" s="912"/>
      <c r="H338" s="912"/>
      <c r="I338" s="912"/>
      <c r="J338" s="912"/>
      <c r="K338" s="913"/>
      <c r="L338" s="913"/>
      <c r="M338" s="913"/>
      <c r="N338" s="913"/>
      <c r="O338" s="911" t="s">
        <v>1621</v>
      </c>
      <c r="P338" s="913"/>
      <c r="Q338" s="913"/>
      <c r="R338" s="900"/>
      <c r="S338" s="900"/>
      <c r="T338" s="913"/>
      <c r="U338" s="912"/>
      <c r="V338" s="900"/>
      <c r="W338" s="912"/>
      <c r="X338" s="912"/>
      <c r="Y338" s="912"/>
      <c r="Z338" s="912"/>
      <c r="AA338" s="912"/>
      <c r="AB338" s="912"/>
      <c r="AC338" s="912"/>
      <c r="AD338" s="912"/>
      <c r="AE338" s="912"/>
      <c r="AF338" s="912"/>
      <c r="AG338" s="912"/>
      <c r="AH338" s="912"/>
    </row>
    <row r="339" spans="1:34">
      <c r="A339" s="1124"/>
      <c r="B339" s="908" t="s">
        <v>1630</v>
      </c>
      <c r="C339" s="1138"/>
      <c r="D339" s="912"/>
      <c r="E339" s="912"/>
      <c r="F339" s="912"/>
      <c r="G339" s="912"/>
      <c r="H339" s="912"/>
      <c r="I339" s="912"/>
      <c r="J339" s="912"/>
      <c r="K339" s="913"/>
      <c r="L339" s="900"/>
      <c r="M339" s="913"/>
      <c r="N339" s="913"/>
      <c r="O339" s="913"/>
      <c r="P339" s="913"/>
      <c r="Q339" s="913"/>
      <c r="R339" s="900"/>
      <c r="S339" s="911" t="s">
        <v>1621</v>
      </c>
      <c r="T339" s="900"/>
      <c r="U339" s="913"/>
      <c r="V339" s="900"/>
      <c r="W339" s="900"/>
      <c r="X339" s="912"/>
      <c r="Y339" s="912"/>
      <c r="Z339" s="912"/>
      <c r="AA339" s="912"/>
      <c r="AB339" s="912"/>
      <c r="AC339" s="912"/>
      <c r="AD339" s="912"/>
      <c r="AE339" s="912"/>
      <c r="AF339" s="912"/>
      <c r="AG339" s="912"/>
      <c r="AH339" s="912"/>
    </row>
    <row r="340" spans="1:34">
      <c r="A340" s="903"/>
      <c r="B340" s="904"/>
      <c r="C340" s="905"/>
      <c r="D340" s="661"/>
      <c r="E340" s="661"/>
      <c r="F340" s="906"/>
      <c r="G340" s="661"/>
      <c r="H340" s="661"/>
      <c r="I340" s="661"/>
      <c r="J340" s="661"/>
      <c r="K340" s="661"/>
      <c r="L340" s="661"/>
      <c r="M340" s="661"/>
      <c r="N340" s="661"/>
      <c r="O340" s="661"/>
      <c r="P340" s="661"/>
      <c r="Q340" s="661"/>
      <c r="R340" s="661"/>
      <c r="S340" s="661"/>
      <c r="T340" s="661"/>
      <c r="U340" s="661"/>
      <c r="V340" s="661"/>
      <c r="W340" s="661"/>
      <c r="X340" s="661"/>
      <c r="Y340" s="661"/>
      <c r="Z340" s="661"/>
      <c r="AA340" s="661"/>
      <c r="AB340" s="661"/>
      <c r="AC340" s="661"/>
      <c r="AD340" s="661"/>
      <c r="AE340" s="661"/>
      <c r="AF340" s="661"/>
      <c r="AG340" s="661"/>
      <c r="AH340" s="661"/>
    </row>
    <row r="341" spans="1:34">
      <c r="B341" s="247" t="s">
        <v>1663</v>
      </c>
      <c r="C341" s="896"/>
    </row>
    <row r="359" spans="1:34" ht="15.75">
      <c r="A359" s="1117" t="s">
        <v>3</v>
      </c>
      <c r="B359" s="1117"/>
      <c r="C359" s="1117"/>
      <c r="D359" s="1117"/>
      <c r="E359" s="1117"/>
      <c r="F359" s="1117"/>
      <c r="G359" s="1117"/>
      <c r="H359" s="1117"/>
      <c r="I359" s="1117"/>
      <c r="J359" s="1117"/>
      <c r="K359" s="1117"/>
      <c r="L359" s="1117"/>
      <c r="M359" s="1117"/>
      <c r="N359" s="1117"/>
      <c r="O359" s="1117"/>
      <c r="P359" s="1117"/>
      <c r="Q359" s="1117"/>
      <c r="R359" s="1117"/>
      <c r="S359" s="1117"/>
      <c r="T359" s="1117"/>
      <c r="U359" s="1117"/>
      <c r="V359" s="1117"/>
      <c r="W359" s="1117"/>
      <c r="X359" s="1117"/>
      <c r="Y359" s="1117"/>
      <c r="Z359" s="1117"/>
      <c r="AA359" s="1117"/>
      <c r="AB359" s="1117"/>
      <c r="AC359" s="1117"/>
      <c r="AD359" s="1117"/>
      <c r="AE359" s="1117"/>
      <c r="AF359" s="1117"/>
      <c r="AG359" s="1117"/>
      <c r="AH359" s="1117"/>
    </row>
    <row r="360" spans="1:34" ht="15.75">
      <c r="A360" s="1117" t="s">
        <v>1586</v>
      </c>
      <c r="B360" s="1117"/>
      <c r="C360" s="1117"/>
      <c r="D360" s="1117"/>
      <c r="E360" s="1117"/>
      <c r="F360" s="1117"/>
      <c r="G360" s="1117"/>
      <c r="H360" s="1117"/>
      <c r="I360" s="1117"/>
      <c r="J360" s="1117"/>
      <c r="K360" s="1117"/>
      <c r="L360" s="1117"/>
      <c r="M360" s="1117"/>
      <c r="N360" s="1117"/>
      <c r="O360" s="1117"/>
      <c r="P360" s="1117"/>
      <c r="Q360" s="1117"/>
      <c r="R360" s="1117"/>
      <c r="S360" s="1117"/>
      <c r="T360" s="1117"/>
      <c r="U360" s="1117"/>
      <c r="V360" s="1117"/>
      <c r="W360" s="1117"/>
      <c r="X360" s="1117"/>
      <c r="Y360" s="1117"/>
      <c r="Z360" s="1117"/>
      <c r="AA360" s="1117"/>
      <c r="AB360" s="1117"/>
      <c r="AC360" s="1117"/>
      <c r="AD360" s="1117"/>
      <c r="AE360" s="1117"/>
      <c r="AF360" s="1117"/>
      <c r="AG360" s="1117"/>
      <c r="AH360" s="1117"/>
    </row>
    <row r="361" spans="1:34" ht="18">
      <c r="A361" s="1118" t="s">
        <v>1666</v>
      </c>
      <c r="B361" s="1118"/>
      <c r="C361" s="1118"/>
      <c r="D361" s="1118"/>
      <c r="E361" s="1118"/>
      <c r="F361" s="1118"/>
      <c r="G361" s="1118"/>
      <c r="H361" s="1118"/>
      <c r="I361" s="1118"/>
      <c r="J361" s="1118"/>
      <c r="K361" s="1118"/>
      <c r="L361" s="1118"/>
      <c r="M361" s="1118"/>
      <c r="N361" s="1118"/>
      <c r="O361" s="1118"/>
      <c r="P361" s="1118"/>
      <c r="Q361" s="1118"/>
      <c r="R361" s="1118"/>
      <c r="S361" s="1118"/>
      <c r="T361" s="1118"/>
      <c r="U361" s="1118"/>
      <c r="V361" s="1118"/>
      <c r="W361" s="1118"/>
      <c r="X361" s="1118"/>
      <c r="Y361" s="1118"/>
      <c r="Z361" s="1118"/>
      <c r="AA361" s="1118"/>
      <c r="AB361" s="1118"/>
      <c r="AC361" s="1118"/>
      <c r="AD361" s="1118"/>
      <c r="AE361" s="1118"/>
      <c r="AF361" s="1118"/>
      <c r="AG361" s="1118"/>
      <c r="AH361" s="1118"/>
    </row>
    <row r="362" spans="1:34" ht="16.5" customHeight="1">
      <c r="A362" s="1118" t="s">
        <v>1587</v>
      </c>
      <c r="B362" s="1118"/>
      <c r="C362" s="1118"/>
      <c r="D362" s="1118"/>
      <c r="E362" s="1118"/>
      <c r="F362" s="1118"/>
      <c r="G362" s="1118"/>
      <c r="H362" s="1118"/>
      <c r="I362" s="1118"/>
      <c r="J362" s="1118"/>
      <c r="K362" s="1118"/>
      <c r="L362" s="1118"/>
      <c r="M362" s="1118"/>
      <c r="N362" s="1118"/>
      <c r="O362" s="1118"/>
      <c r="P362" s="1118"/>
      <c r="Q362" s="1118"/>
      <c r="R362" s="1118"/>
      <c r="S362" s="1118"/>
      <c r="T362" s="1118"/>
      <c r="U362" s="1118"/>
      <c r="V362" s="1118"/>
      <c r="W362" s="1118"/>
      <c r="X362" s="1118"/>
      <c r="Y362" s="1118"/>
      <c r="Z362" s="1118"/>
      <c r="AA362" s="1118"/>
      <c r="AB362" s="1118"/>
      <c r="AC362" s="1118"/>
      <c r="AD362" s="1118"/>
      <c r="AE362" s="1118"/>
      <c r="AF362" s="1118"/>
      <c r="AG362" s="1118"/>
      <c r="AH362" s="1118"/>
    </row>
    <row r="363" spans="1:34" ht="18">
      <c r="A363" s="1118" t="s">
        <v>1667</v>
      </c>
      <c r="B363" s="1118"/>
      <c r="C363" s="1118"/>
      <c r="D363" s="1118"/>
      <c r="E363" s="1118"/>
      <c r="F363" s="1118"/>
      <c r="G363" s="1118"/>
      <c r="H363" s="1118"/>
      <c r="I363" s="1118"/>
      <c r="J363" s="1118"/>
      <c r="K363" s="1118"/>
      <c r="L363" s="1118"/>
      <c r="M363" s="1118"/>
      <c r="N363" s="1118"/>
      <c r="O363" s="1118"/>
      <c r="P363" s="1118"/>
      <c r="Q363" s="1118"/>
      <c r="R363" s="1118"/>
      <c r="S363" s="1118"/>
      <c r="T363" s="1118"/>
      <c r="U363" s="1118"/>
      <c r="V363" s="1118"/>
      <c r="W363" s="1118"/>
      <c r="X363" s="1118"/>
      <c r="Y363" s="1118"/>
      <c r="Z363" s="1118"/>
      <c r="AA363" s="1118"/>
      <c r="AB363" s="1118"/>
      <c r="AC363" s="1118"/>
      <c r="AD363" s="1118"/>
      <c r="AE363" s="1118"/>
      <c r="AF363" s="1118"/>
      <c r="AG363" s="1118"/>
      <c r="AH363" s="1118"/>
    </row>
    <row r="364" spans="1:34" s="966" customFormat="1" ht="15.75">
      <c r="A364" s="973" t="s">
        <v>1608</v>
      </c>
      <c r="B364" s="974"/>
      <c r="C364" s="974"/>
      <c r="D364" s="974"/>
      <c r="E364" s="974"/>
      <c r="F364" s="974"/>
      <c r="G364" s="974"/>
      <c r="H364" s="974"/>
      <c r="I364" s="974"/>
      <c r="J364" s="974"/>
      <c r="K364" s="974"/>
      <c r="L364" s="974"/>
      <c r="M364" s="974"/>
      <c r="N364" s="974"/>
      <c r="O364" s="974"/>
      <c r="P364" s="974"/>
      <c r="Q364" s="974"/>
      <c r="R364" s="974"/>
      <c r="S364" s="974"/>
      <c r="T364" s="974"/>
      <c r="U364" s="974"/>
      <c r="V364" s="974"/>
      <c r="W364" s="974"/>
      <c r="X364" s="974"/>
      <c r="Y364" s="974"/>
      <c r="Z364" s="974"/>
      <c r="AA364" s="974"/>
      <c r="AB364" s="974"/>
      <c r="AC364" s="974"/>
      <c r="AD364" s="974"/>
      <c r="AE364" s="974"/>
      <c r="AF364" s="974"/>
      <c r="AG364" s="974"/>
      <c r="AH364" s="974"/>
    </row>
    <row r="365" spans="1:34" s="966" customFormat="1" ht="15.75">
      <c r="A365" s="967" t="s">
        <v>1684</v>
      </c>
      <c r="I365" s="974"/>
      <c r="J365" s="974"/>
      <c r="K365" s="974"/>
      <c r="L365" s="974"/>
      <c r="M365" s="974"/>
      <c r="N365" s="974"/>
      <c r="O365" s="974"/>
      <c r="P365" s="974"/>
      <c r="Q365" s="974"/>
      <c r="R365" s="974"/>
      <c r="S365" s="974"/>
      <c r="T365" s="974"/>
      <c r="U365" s="974"/>
      <c r="V365" s="974"/>
      <c r="W365" s="974"/>
      <c r="X365" s="974"/>
      <c r="Y365" s="974"/>
      <c r="Z365" s="974"/>
      <c r="AA365" s="974"/>
      <c r="AB365" s="974"/>
      <c r="AC365" s="974"/>
      <c r="AD365" s="974"/>
      <c r="AE365" s="974"/>
      <c r="AF365" s="974"/>
      <c r="AG365" s="974"/>
      <c r="AH365" s="974"/>
    </row>
    <row r="366" spans="1:34">
      <c r="A366" s="1130" t="s">
        <v>129</v>
      </c>
      <c r="B366" s="1133" t="s">
        <v>1610</v>
      </c>
      <c r="C366" s="955" t="s">
        <v>1618</v>
      </c>
      <c r="D366" s="1149" t="s">
        <v>1619</v>
      </c>
      <c r="E366" s="1150"/>
      <c r="F366" s="1150"/>
      <c r="G366" s="1150"/>
      <c r="H366" s="1150"/>
      <c r="I366" s="1150"/>
      <c r="J366" s="1150"/>
      <c r="K366" s="1150"/>
      <c r="L366" s="1150"/>
      <c r="M366" s="1150"/>
      <c r="N366" s="1150"/>
      <c r="O366" s="1150"/>
      <c r="P366" s="1150"/>
      <c r="Q366" s="1150"/>
      <c r="R366" s="1150"/>
      <c r="S366" s="1150"/>
      <c r="T366" s="1150"/>
      <c r="U366" s="1150"/>
      <c r="V366" s="1150"/>
      <c r="W366" s="1150"/>
      <c r="X366" s="1150"/>
      <c r="Y366" s="1150"/>
      <c r="Z366" s="1150"/>
      <c r="AA366" s="1150"/>
      <c r="AB366" s="1150"/>
      <c r="AC366" s="1150"/>
      <c r="AD366" s="1150"/>
      <c r="AE366" s="1150"/>
      <c r="AF366" s="1150"/>
      <c r="AG366" s="1150"/>
      <c r="AH366" s="1151"/>
    </row>
    <row r="367" spans="1:34">
      <c r="A367" s="1131"/>
      <c r="B367" s="1134"/>
      <c r="C367" s="1141">
        <v>42614</v>
      </c>
      <c r="D367" s="894" t="s">
        <v>1615</v>
      </c>
      <c r="E367" s="954" t="s">
        <v>1616</v>
      </c>
      <c r="F367" s="954" t="s">
        <v>1617</v>
      </c>
      <c r="G367" s="894" t="s">
        <v>1611</v>
      </c>
      <c r="H367" s="894" t="s">
        <v>1612</v>
      </c>
      <c r="I367" s="894" t="s">
        <v>1613</v>
      </c>
      <c r="J367" s="894" t="s">
        <v>1614</v>
      </c>
      <c r="K367" s="894" t="s">
        <v>1615</v>
      </c>
      <c r="L367" s="954" t="s">
        <v>1616</v>
      </c>
      <c r="M367" s="954" t="s">
        <v>1617</v>
      </c>
      <c r="N367" s="894" t="s">
        <v>1611</v>
      </c>
      <c r="O367" s="894" t="s">
        <v>1612</v>
      </c>
      <c r="P367" s="894" t="s">
        <v>1613</v>
      </c>
      <c r="Q367" s="954" t="s">
        <v>1614</v>
      </c>
      <c r="R367" s="954" t="s">
        <v>1615</v>
      </c>
      <c r="S367" s="954" t="s">
        <v>1616</v>
      </c>
      <c r="T367" s="954" t="s">
        <v>1617</v>
      </c>
      <c r="U367" s="894" t="s">
        <v>1611</v>
      </c>
      <c r="V367" s="894" t="s">
        <v>1612</v>
      </c>
      <c r="W367" s="894" t="s">
        <v>1613</v>
      </c>
      <c r="X367" s="894" t="s">
        <v>1614</v>
      </c>
      <c r="Y367" s="894" t="s">
        <v>1615</v>
      </c>
      <c r="Z367" s="954" t="s">
        <v>1616</v>
      </c>
      <c r="AA367" s="954" t="s">
        <v>1617</v>
      </c>
      <c r="AB367" s="894" t="s">
        <v>1611</v>
      </c>
      <c r="AC367" s="894" t="s">
        <v>1612</v>
      </c>
      <c r="AD367" s="894" t="s">
        <v>1613</v>
      </c>
      <c r="AE367" s="894" t="s">
        <v>1614</v>
      </c>
      <c r="AF367" s="894" t="s">
        <v>1615</v>
      </c>
      <c r="AG367" s="954" t="s">
        <v>1616</v>
      </c>
      <c r="AH367" s="894"/>
    </row>
    <row r="368" spans="1:34">
      <c r="A368" s="1132"/>
      <c r="B368" s="1135"/>
      <c r="C368" s="1142"/>
      <c r="D368" s="895">
        <v>1</v>
      </c>
      <c r="E368" s="954">
        <v>2</v>
      </c>
      <c r="F368" s="954">
        <v>3</v>
      </c>
      <c r="G368" s="894">
        <v>4</v>
      </c>
      <c r="H368" s="894">
        <v>5</v>
      </c>
      <c r="I368" s="894">
        <v>6</v>
      </c>
      <c r="J368" s="894">
        <v>7</v>
      </c>
      <c r="K368" s="894">
        <v>8</v>
      </c>
      <c r="L368" s="954">
        <v>9</v>
      </c>
      <c r="M368" s="954">
        <v>10</v>
      </c>
      <c r="N368" s="894">
        <v>11</v>
      </c>
      <c r="O368" s="894">
        <v>12</v>
      </c>
      <c r="P368" s="894">
        <v>13</v>
      </c>
      <c r="Q368" s="954">
        <v>14</v>
      </c>
      <c r="R368" s="954">
        <v>15</v>
      </c>
      <c r="S368" s="954">
        <v>16</v>
      </c>
      <c r="T368" s="954">
        <v>17</v>
      </c>
      <c r="U368" s="894">
        <v>18</v>
      </c>
      <c r="V368" s="894">
        <v>19</v>
      </c>
      <c r="W368" s="894">
        <v>20</v>
      </c>
      <c r="X368" s="894">
        <v>21</v>
      </c>
      <c r="Y368" s="894">
        <v>22</v>
      </c>
      <c r="Z368" s="954">
        <v>23</v>
      </c>
      <c r="AA368" s="954">
        <v>24</v>
      </c>
      <c r="AB368" s="894">
        <v>25</v>
      </c>
      <c r="AC368" s="894">
        <v>26</v>
      </c>
      <c r="AD368" s="894">
        <v>27</v>
      </c>
      <c r="AE368" s="894">
        <v>28</v>
      </c>
      <c r="AF368" s="894">
        <v>29</v>
      </c>
      <c r="AG368" s="954">
        <v>30</v>
      </c>
      <c r="AH368" s="595"/>
    </row>
    <row r="369" spans="1:34">
      <c r="A369" s="1136">
        <v>19</v>
      </c>
      <c r="B369" s="908" t="s">
        <v>1609</v>
      </c>
      <c r="C369" s="1127">
        <v>42614</v>
      </c>
      <c r="D369" s="911" t="s">
        <v>1621</v>
      </c>
      <c r="E369" s="900"/>
      <c r="F369" s="913"/>
      <c r="G369" s="900"/>
      <c r="H369" s="913"/>
      <c r="I369" s="900"/>
      <c r="J369" s="900"/>
      <c r="K369" s="900"/>
      <c r="L369" s="900"/>
      <c r="M369" s="900"/>
      <c r="N369" s="900"/>
      <c r="O369" s="900"/>
      <c r="P369" s="900"/>
      <c r="Q369" s="900"/>
      <c r="R369" s="900"/>
      <c r="S369" s="900"/>
      <c r="T369" s="900"/>
      <c r="U369" s="900"/>
      <c r="V369" s="900"/>
      <c r="W369" s="900"/>
      <c r="X369" s="900"/>
      <c r="Y369" s="900"/>
      <c r="Z369" s="900"/>
      <c r="AA369" s="900"/>
      <c r="AB369" s="900"/>
      <c r="AC369" s="900"/>
      <c r="AD369" s="900"/>
      <c r="AE369" s="900"/>
      <c r="AF369" s="900"/>
      <c r="AG369" s="900"/>
      <c r="AH369" s="900"/>
    </row>
    <row r="370" spans="1:34">
      <c r="A370" s="1136"/>
      <c r="B370" s="908" t="s">
        <v>1622</v>
      </c>
      <c r="C370" s="1137"/>
      <c r="D370" s="913"/>
      <c r="E370" s="913"/>
      <c r="F370" s="913"/>
      <c r="G370" s="911" t="s">
        <v>1621</v>
      </c>
      <c r="H370" s="913"/>
      <c r="I370" s="913"/>
      <c r="J370" s="900"/>
      <c r="K370" s="900"/>
      <c r="L370" s="900"/>
      <c r="M370" s="900"/>
      <c r="N370" s="900"/>
      <c r="O370" s="900"/>
      <c r="P370" s="900"/>
      <c r="Q370" s="900"/>
      <c r="R370" s="900"/>
      <c r="S370" s="900"/>
      <c r="T370" s="900"/>
      <c r="U370" s="900"/>
      <c r="V370" s="900"/>
      <c r="W370" s="900"/>
      <c r="X370" s="900"/>
      <c r="Y370" s="900"/>
      <c r="Z370" s="900"/>
      <c r="AA370" s="900"/>
      <c r="AB370" s="900"/>
      <c r="AC370" s="900"/>
      <c r="AD370" s="900"/>
      <c r="AE370" s="900"/>
      <c r="AF370" s="900"/>
      <c r="AG370" s="900"/>
      <c r="AH370" s="900"/>
    </row>
    <row r="371" spans="1:34">
      <c r="A371" s="1136"/>
      <c r="B371" s="908" t="s">
        <v>1623</v>
      </c>
      <c r="C371" s="1137"/>
      <c r="D371" s="913"/>
      <c r="E371" s="900"/>
      <c r="F371" s="913"/>
      <c r="G371" s="913"/>
      <c r="H371" s="911" t="s">
        <v>1621</v>
      </c>
      <c r="I371" s="913"/>
      <c r="J371" s="900"/>
      <c r="K371" s="900"/>
      <c r="L371" s="900"/>
      <c r="M371" s="900"/>
      <c r="N371" s="900"/>
      <c r="O371" s="900"/>
      <c r="P371" s="900"/>
      <c r="Q371" s="900"/>
      <c r="R371" s="900"/>
      <c r="S371" s="900"/>
      <c r="T371" s="900"/>
      <c r="U371" s="900"/>
      <c r="V371" s="900"/>
      <c r="W371" s="900"/>
      <c r="X371" s="900"/>
      <c r="Y371" s="900"/>
      <c r="Z371" s="900"/>
      <c r="AA371" s="900"/>
      <c r="AB371" s="900"/>
      <c r="AC371" s="900"/>
      <c r="AD371" s="900"/>
      <c r="AE371" s="900"/>
      <c r="AF371" s="900"/>
      <c r="AG371" s="900"/>
      <c r="AH371" s="900"/>
    </row>
    <row r="372" spans="1:34">
      <c r="A372" s="1136"/>
      <c r="B372" s="908" t="s">
        <v>1624</v>
      </c>
      <c r="C372" s="1137"/>
      <c r="D372" s="913"/>
      <c r="E372" s="900"/>
      <c r="F372" s="913"/>
      <c r="G372" s="912"/>
      <c r="H372" s="912"/>
      <c r="I372" s="911" t="s">
        <v>1621</v>
      </c>
      <c r="J372" s="913"/>
      <c r="K372" s="900"/>
      <c r="L372" s="900"/>
      <c r="M372" s="900"/>
      <c r="N372" s="900"/>
      <c r="O372" s="900"/>
      <c r="P372" s="900"/>
      <c r="Q372" s="900"/>
      <c r="R372" s="900"/>
      <c r="S372" s="900"/>
      <c r="T372" s="900"/>
      <c r="U372" s="900"/>
      <c r="V372" s="900"/>
      <c r="W372" s="900"/>
      <c r="X372" s="900"/>
      <c r="Y372" s="900"/>
      <c r="Z372" s="900"/>
      <c r="AA372" s="900"/>
      <c r="AB372" s="900"/>
      <c r="AC372" s="900"/>
      <c r="AD372" s="900"/>
      <c r="AE372" s="900"/>
      <c r="AF372" s="900"/>
      <c r="AG372" s="900"/>
      <c r="AH372" s="900"/>
    </row>
    <row r="373" spans="1:34">
      <c r="A373" s="1136"/>
      <c r="B373" s="908" t="s">
        <v>1625</v>
      </c>
      <c r="C373" s="1137"/>
      <c r="D373" s="913"/>
      <c r="E373" s="900"/>
      <c r="F373" s="913"/>
      <c r="G373" s="900"/>
      <c r="H373" s="912"/>
      <c r="I373" s="912"/>
      <c r="J373" s="911" t="s">
        <v>1621</v>
      </c>
      <c r="K373" s="913"/>
      <c r="L373" s="900"/>
      <c r="M373" s="900"/>
      <c r="N373" s="900"/>
      <c r="O373" s="900"/>
      <c r="P373" s="900"/>
      <c r="Q373" s="900"/>
      <c r="R373" s="900"/>
      <c r="S373" s="900"/>
      <c r="T373" s="900"/>
      <c r="U373" s="900"/>
      <c r="V373" s="900"/>
      <c r="W373" s="900"/>
      <c r="X373" s="900"/>
      <c r="Y373" s="900"/>
      <c r="Z373" s="900"/>
      <c r="AA373" s="900"/>
      <c r="AB373" s="900"/>
      <c r="AC373" s="900"/>
      <c r="AD373" s="900"/>
      <c r="AE373" s="900"/>
      <c r="AF373" s="900"/>
      <c r="AG373" s="900"/>
      <c r="AH373" s="900"/>
    </row>
    <row r="374" spans="1:34">
      <c r="A374" s="1136"/>
      <c r="B374" s="908" t="s">
        <v>1626</v>
      </c>
      <c r="C374" s="1137"/>
      <c r="D374" s="913"/>
      <c r="E374" s="900"/>
      <c r="F374" s="900"/>
      <c r="G374" s="912"/>
      <c r="H374" s="912"/>
      <c r="I374" s="912"/>
      <c r="J374" s="913"/>
      <c r="K374" s="911" t="s">
        <v>1621</v>
      </c>
      <c r="L374" s="913"/>
      <c r="M374" s="913"/>
      <c r="N374" s="900"/>
      <c r="O374" s="913"/>
      <c r="P374" s="900"/>
      <c r="Q374" s="900"/>
      <c r="R374" s="900"/>
      <c r="S374" s="900"/>
      <c r="T374" s="900"/>
      <c r="U374" s="900"/>
      <c r="V374" s="900"/>
      <c r="W374" s="900"/>
      <c r="X374" s="900"/>
      <c r="Y374" s="900"/>
      <c r="Z374" s="900"/>
      <c r="AA374" s="900"/>
      <c r="AB374" s="900"/>
      <c r="AC374" s="900"/>
      <c r="AD374" s="900"/>
      <c r="AE374" s="900"/>
      <c r="AF374" s="900"/>
      <c r="AG374" s="900"/>
      <c r="AH374" s="900"/>
    </row>
    <row r="375" spans="1:34">
      <c r="A375" s="1136"/>
      <c r="B375" s="908" t="s">
        <v>1627</v>
      </c>
      <c r="C375" s="1137"/>
      <c r="D375" s="912"/>
      <c r="E375" s="912"/>
      <c r="F375" s="912"/>
      <c r="G375" s="912"/>
      <c r="H375" s="912"/>
      <c r="I375" s="912"/>
      <c r="J375" s="912"/>
      <c r="K375" s="913"/>
      <c r="L375" s="913"/>
      <c r="M375" s="913"/>
      <c r="N375" s="911" t="s">
        <v>1621</v>
      </c>
      <c r="O375" s="913"/>
      <c r="P375" s="913"/>
      <c r="Q375" s="913"/>
      <c r="R375" s="900"/>
      <c r="S375" s="912"/>
      <c r="T375" s="912"/>
      <c r="U375" s="912"/>
      <c r="V375" s="912"/>
      <c r="W375" s="912"/>
      <c r="X375" s="912"/>
      <c r="Y375" s="912"/>
      <c r="Z375" s="912"/>
      <c r="AA375" s="912"/>
      <c r="AB375" s="912"/>
      <c r="AC375" s="912"/>
      <c r="AD375" s="912"/>
      <c r="AE375" s="912"/>
      <c r="AF375" s="912"/>
      <c r="AG375" s="912"/>
      <c r="AH375" s="912"/>
    </row>
    <row r="376" spans="1:34">
      <c r="A376" s="1136"/>
      <c r="B376" s="908" t="s">
        <v>1628</v>
      </c>
      <c r="C376" s="1137"/>
      <c r="D376" s="900"/>
      <c r="E376" s="900"/>
      <c r="F376" s="900"/>
      <c r="G376" s="900"/>
      <c r="H376" s="900"/>
      <c r="I376" s="900"/>
      <c r="J376" s="913"/>
      <c r="K376" s="913"/>
      <c r="L376" s="913"/>
      <c r="M376" s="913"/>
      <c r="N376" s="913"/>
      <c r="O376" s="913"/>
      <c r="P376" s="913"/>
      <c r="Q376" s="913"/>
      <c r="R376" s="900"/>
      <c r="S376" s="900"/>
      <c r="T376" s="900"/>
      <c r="U376" s="900"/>
      <c r="V376" s="911" t="s">
        <v>1621</v>
      </c>
      <c r="W376" s="913"/>
      <c r="X376" s="900"/>
      <c r="Y376" s="900"/>
      <c r="Z376" s="900"/>
      <c r="AA376" s="900"/>
      <c r="AB376" s="900"/>
      <c r="AC376" s="900"/>
      <c r="AD376" s="900"/>
      <c r="AE376" s="900"/>
      <c r="AF376" s="900"/>
      <c r="AG376" s="900"/>
      <c r="AH376" s="900"/>
    </row>
    <row r="377" spans="1:34">
      <c r="A377" s="1136"/>
      <c r="B377" s="908" t="s">
        <v>1629</v>
      </c>
      <c r="C377" s="1137"/>
      <c r="D377" s="912"/>
      <c r="E377" s="912"/>
      <c r="F377" s="912"/>
      <c r="G377" s="912"/>
      <c r="H377" s="912"/>
      <c r="I377" s="912"/>
      <c r="J377" s="912"/>
      <c r="K377" s="913"/>
      <c r="L377" s="913"/>
      <c r="M377" s="913"/>
      <c r="N377" s="913"/>
      <c r="O377" s="913"/>
      <c r="P377" s="913"/>
      <c r="Q377" s="913"/>
      <c r="R377" s="900"/>
      <c r="S377" s="900"/>
      <c r="T377" s="912"/>
      <c r="U377" s="912"/>
      <c r="V377" s="913"/>
      <c r="W377" s="911" t="s">
        <v>1621</v>
      </c>
      <c r="X377" s="912"/>
      <c r="Y377" s="912"/>
      <c r="Z377" s="912"/>
      <c r="AA377" s="912"/>
      <c r="AB377" s="912"/>
      <c r="AC377" s="912"/>
      <c r="AD377" s="912"/>
      <c r="AE377" s="912"/>
      <c r="AF377" s="912"/>
      <c r="AG377" s="912"/>
      <c r="AH377" s="912"/>
    </row>
    <row r="378" spans="1:34">
      <c r="A378" s="1136"/>
      <c r="B378" s="908" t="s">
        <v>1630</v>
      </c>
      <c r="C378" s="1137"/>
      <c r="D378" s="912"/>
      <c r="E378" s="912"/>
      <c r="F378" s="912"/>
      <c r="G378" s="912"/>
      <c r="H378" s="912"/>
      <c r="I378" s="912"/>
      <c r="J378" s="912"/>
      <c r="K378" s="913"/>
      <c r="L378" s="900"/>
      <c r="M378" s="913"/>
      <c r="N378" s="900"/>
      <c r="O378" s="912"/>
      <c r="P378" s="912"/>
      <c r="Q378" s="913"/>
      <c r="R378" s="913"/>
      <c r="S378" s="913"/>
      <c r="T378" s="900"/>
      <c r="U378" s="913"/>
      <c r="V378" s="912"/>
      <c r="W378" s="912"/>
      <c r="X378" s="911" t="s">
        <v>1621</v>
      </c>
      <c r="Y378" s="913"/>
      <c r="Z378" s="912"/>
      <c r="AA378" s="912"/>
      <c r="AB378" s="912"/>
      <c r="AC378" s="912"/>
      <c r="AD378" s="912"/>
      <c r="AE378" s="912"/>
      <c r="AF378" s="912"/>
      <c r="AG378" s="912"/>
      <c r="AH378" s="912"/>
    </row>
    <row r="379" spans="1:34">
      <c r="A379" s="1114"/>
      <c r="B379" s="1140"/>
      <c r="C379" s="1127">
        <v>42644</v>
      </c>
      <c r="D379" s="954" t="s">
        <v>1617</v>
      </c>
      <c r="E379" s="894" t="s">
        <v>1611</v>
      </c>
      <c r="F379" s="894" t="s">
        <v>1612</v>
      </c>
      <c r="G379" s="894" t="s">
        <v>1613</v>
      </c>
      <c r="H379" s="894" t="s">
        <v>1614</v>
      </c>
      <c r="I379" s="894" t="s">
        <v>1615</v>
      </c>
      <c r="J379" s="954" t="s">
        <v>1616</v>
      </c>
      <c r="K379" s="954" t="s">
        <v>1617</v>
      </c>
      <c r="L379" s="894" t="s">
        <v>1611</v>
      </c>
      <c r="M379" s="894" t="s">
        <v>1612</v>
      </c>
      <c r="N379" s="894" t="s">
        <v>1613</v>
      </c>
      <c r="O379" s="894" t="s">
        <v>1614</v>
      </c>
      <c r="P379" s="954" t="s">
        <v>1615</v>
      </c>
      <c r="Q379" s="954" t="s">
        <v>1616</v>
      </c>
      <c r="R379" s="954" t="s">
        <v>1617</v>
      </c>
      <c r="S379" s="894" t="s">
        <v>1611</v>
      </c>
      <c r="T379" s="894" t="s">
        <v>1612</v>
      </c>
      <c r="U379" s="894" t="s">
        <v>1613</v>
      </c>
      <c r="V379" s="894" t="s">
        <v>1614</v>
      </c>
      <c r="W379" s="894" t="s">
        <v>1615</v>
      </c>
      <c r="X379" s="954" t="s">
        <v>1616</v>
      </c>
      <c r="Y379" s="954" t="s">
        <v>1617</v>
      </c>
      <c r="Z379" s="894" t="s">
        <v>1611</v>
      </c>
      <c r="AA379" s="894" t="s">
        <v>1612</v>
      </c>
      <c r="AB379" s="894" t="s">
        <v>1613</v>
      </c>
      <c r="AC379" s="894" t="s">
        <v>1614</v>
      </c>
      <c r="AD379" s="894" t="s">
        <v>1615</v>
      </c>
      <c r="AE379" s="954" t="s">
        <v>1616</v>
      </c>
      <c r="AF379" s="954" t="s">
        <v>1617</v>
      </c>
      <c r="AG379" s="894" t="s">
        <v>1611</v>
      </c>
      <c r="AH379" s="894" t="s">
        <v>1612</v>
      </c>
    </row>
    <row r="380" spans="1:34">
      <c r="A380" s="1116"/>
      <c r="B380" s="1138"/>
      <c r="C380" s="1138"/>
      <c r="D380" s="968">
        <v>1</v>
      </c>
      <c r="E380" s="894">
        <v>2</v>
      </c>
      <c r="F380" s="894">
        <v>3</v>
      </c>
      <c r="G380" s="894">
        <v>4</v>
      </c>
      <c r="H380" s="894">
        <v>5</v>
      </c>
      <c r="I380" s="894">
        <v>6</v>
      </c>
      <c r="J380" s="954">
        <v>7</v>
      </c>
      <c r="K380" s="954">
        <v>8</v>
      </c>
      <c r="L380" s="894">
        <v>9</v>
      </c>
      <c r="M380" s="894">
        <v>10</v>
      </c>
      <c r="N380" s="894">
        <v>11</v>
      </c>
      <c r="O380" s="894">
        <v>12</v>
      </c>
      <c r="P380" s="954">
        <v>13</v>
      </c>
      <c r="Q380" s="954">
        <v>14</v>
      </c>
      <c r="R380" s="954">
        <v>15</v>
      </c>
      <c r="S380" s="894">
        <v>16</v>
      </c>
      <c r="T380" s="894">
        <v>17</v>
      </c>
      <c r="U380" s="894">
        <v>18</v>
      </c>
      <c r="V380" s="894">
        <v>19</v>
      </c>
      <c r="W380" s="894">
        <v>20</v>
      </c>
      <c r="X380" s="954">
        <v>21</v>
      </c>
      <c r="Y380" s="954">
        <v>22</v>
      </c>
      <c r="Z380" s="894">
        <v>23</v>
      </c>
      <c r="AA380" s="894">
        <v>24</v>
      </c>
      <c r="AB380" s="894">
        <v>25</v>
      </c>
      <c r="AC380" s="894">
        <v>26</v>
      </c>
      <c r="AD380" s="894">
        <v>27</v>
      </c>
      <c r="AE380" s="954">
        <v>28</v>
      </c>
      <c r="AF380" s="954">
        <v>29</v>
      </c>
      <c r="AG380" s="894">
        <v>30</v>
      </c>
      <c r="AH380" s="894">
        <v>31</v>
      </c>
    </row>
    <row r="381" spans="1:34">
      <c r="A381" s="1124">
        <v>20</v>
      </c>
      <c r="B381" s="908" t="s">
        <v>1609</v>
      </c>
      <c r="C381" s="1127">
        <v>42644</v>
      </c>
      <c r="D381" s="913"/>
      <c r="E381" s="911" t="s">
        <v>1621</v>
      </c>
      <c r="F381" s="900"/>
      <c r="G381" s="913"/>
      <c r="H381" s="900"/>
      <c r="I381" s="900"/>
      <c r="J381" s="900"/>
      <c r="K381" s="912"/>
      <c r="L381" s="912"/>
      <c r="M381" s="912"/>
      <c r="N381" s="912"/>
      <c r="O381" s="912"/>
      <c r="P381" s="912"/>
      <c r="Q381" s="912"/>
      <c r="R381" s="912"/>
      <c r="S381" s="912"/>
      <c r="T381" s="913"/>
      <c r="U381" s="912"/>
      <c r="V381" s="900"/>
      <c r="W381" s="912"/>
      <c r="X381" s="912"/>
      <c r="Y381" s="912"/>
      <c r="Z381" s="912"/>
      <c r="AA381" s="912"/>
      <c r="AB381" s="912"/>
      <c r="AC381" s="912"/>
      <c r="AD381" s="912"/>
      <c r="AE381" s="912"/>
      <c r="AF381" s="912"/>
      <c r="AG381" s="912"/>
      <c r="AH381" s="912"/>
    </row>
    <row r="382" spans="1:34">
      <c r="A382" s="1124"/>
      <c r="B382" s="908" t="s">
        <v>1622</v>
      </c>
      <c r="C382" s="1137"/>
      <c r="D382" s="913"/>
      <c r="E382" s="913"/>
      <c r="F382" s="911" t="s">
        <v>1621</v>
      </c>
      <c r="G382" s="913"/>
      <c r="H382" s="913"/>
      <c r="I382" s="913"/>
      <c r="J382" s="913"/>
      <c r="K382" s="900"/>
      <c r="L382" s="912"/>
      <c r="M382" s="912"/>
      <c r="N382" s="912"/>
      <c r="O382" s="912"/>
      <c r="P382" s="912"/>
      <c r="Q382" s="912"/>
      <c r="R382" s="912"/>
      <c r="S382" s="912"/>
      <c r="T382" s="913"/>
      <c r="U382" s="912"/>
      <c r="V382" s="900"/>
      <c r="W382" s="912"/>
      <c r="X382" s="912"/>
      <c r="Y382" s="912"/>
      <c r="Z382" s="912"/>
      <c r="AA382" s="912"/>
      <c r="AB382" s="912"/>
      <c r="AC382" s="912"/>
      <c r="AD382" s="912"/>
      <c r="AE382" s="912"/>
      <c r="AF382" s="912"/>
      <c r="AG382" s="912"/>
      <c r="AH382" s="912"/>
    </row>
    <row r="383" spans="1:34">
      <c r="A383" s="1124"/>
      <c r="B383" s="908" t="s">
        <v>1623</v>
      </c>
      <c r="C383" s="1137"/>
      <c r="D383" s="913"/>
      <c r="E383" s="913"/>
      <c r="F383" s="913"/>
      <c r="G383" s="911" t="s">
        <v>1621</v>
      </c>
      <c r="H383" s="913"/>
      <c r="I383" s="913"/>
      <c r="J383" s="913"/>
      <c r="K383" s="900"/>
      <c r="L383" s="900"/>
      <c r="M383" s="912"/>
      <c r="N383" s="912"/>
      <c r="O383" s="912"/>
      <c r="P383" s="912"/>
      <c r="Q383" s="912"/>
      <c r="R383" s="912"/>
      <c r="S383" s="912"/>
      <c r="T383" s="913"/>
      <c r="U383" s="912"/>
      <c r="V383" s="900"/>
      <c r="W383" s="912"/>
      <c r="X383" s="912"/>
      <c r="Y383" s="912"/>
      <c r="Z383" s="912"/>
      <c r="AA383" s="912"/>
      <c r="AB383" s="912"/>
      <c r="AC383" s="912"/>
      <c r="AD383" s="912"/>
      <c r="AE383" s="912"/>
      <c r="AF383" s="912"/>
      <c r="AG383" s="912"/>
      <c r="AH383" s="912"/>
    </row>
    <row r="384" spans="1:34">
      <c r="A384" s="1124"/>
      <c r="B384" s="908" t="s">
        <v>1624</v>
      </c>
      <c r="C384" s="1137"/>
      <c r="D384" s="913"/>
      <c r="E384" s="913"/>
      <c r="F384" s="913"/>
      <c r="G384" s="913"/>
      <c r="H384" s="911" t="s">
        <v>1621</v>
      </c>
      <c r="I384" s="913"/>
      <c r="J384" s="913"/>
      <c r="K384" s="900"/>
      <c r="L384" s="900"/>
      <c r="M384" s="912"/>
      <c r="N384" s="912"/>
      <c r="O384" s="912"/>
      <c r="P384" s="912"/>
      <c r="Q384" s="912"/>
      <c r="R384" s="912"/>
      <c r="S384" s="912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912"/>
      <c r="AF384" s="912"/>
      <c r="AG384" s="912"/>
      <c r="AH384" s="912"/>
    </row>
    <row r="385" spans="1:34">
      <c r="A385" s="1124"/>
      <c r="B385" s="908" t="s">
        <v>1625</v>
      </c>
      <c r="C385" s="1137"/>
      <c r="D385" s="913"/>
      <c r="E385" s="913"/>
      <c r="F385" s="900"/>
      <c r="G385" s="912"/>
      <c r="H385" s="912"/>
      <c r="I385" s="911" t="s">
        <v>1621</v>
      </c>
      <c r="J385" s="913"/>
      <c r="K385" s="900"/>
      <c r="L385" s="900"/>
      <c r="M385" s="912"/>
      <c r="N385" s="912"/>
      <c r="O385" s="912"/>
      <c r="P385" s="912"/>
      <c r="Q385" s="912"/>
      <c r="R385" s="912"/>
      <c r="S385" s="912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912"/>
      <c r="AF385" s="912"/>
      <c r="AG385" s="912"/>
      <c r="AH385" s="912"/>
    </row>
    <row r="386" spans="1:34">
      <c r="A386" s="1124"/>
      <c r="B386" s="908" t="s">
        <v>1626</v>
      </c>
      <c r="C386" s="1137"/>
      <c r="D386" s="912"/>
      <c r="E386" s="912"/>
      <c r="F386" s="912"/>
      <c r="G386" s="912"/>
      <c r="H386" s="913"/>
      <c r="I386" s="900"/>
      <c r="J386" s="913"/>
      <c r="K386" s="913"/>
      <c r="L386" s="911" t="s">
        <v>1621</v>
      </c>
      <c r="M386" s="900"/>
      <c r="N386" s="913"/>
      <c r="O386" s="900"/>
      <c r="P386" s="912"/>
      <c r="Q386" s="912"/>
      <c r="R386" s="912"/>
      <c r="S386" s="912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912"/>
      <c r="AF386" s="912"/>
      <c r="AG386" s="912"/>
      <c r="AH386" s="912"/>
    </row>
    <row r="387" spans="1:34">
      <c r="A387" s="1124"/>
      <c r="B387" s="908" t="s">
        <v>1627</v>
      </c>
      <c r="C387" s="1137"/>
      <c r="D387" s="912"/>
      <c r="E387" s="912"/>
      <c r="F387" s="912"/>
      <c r="G387" s="912"/>
      <c r="H387" s="913"/>
      <c r="I387" s="900"/>
      <c r="J387" s="912"/>
      <c r="K387" s="913"/>
      <c r="L387" s="913"/>
      <c r="M387" s="911" t="s">
        <v>1621</v>
      </c>
      <c r="N387" s="913"/>
      <c r="O387" s="913"/>
      <c r="P387" s="900"/>
      <c r="Q387" s="900"/>
      <c r="R387" s="900"/>
      <c r="S387" s="912"/>
      <c r="T387" s="913"/>
      <c r="U387" s="912"/>
      <c r="V387" s="900"/>
      <c r="W387" s="912"/>
      <c r="X387" s="912"/>
      <c r="Y387" s="912"/>
      <c r="Z387" s="912"/>
      <c r="AA387" s="912"/>
      <c r="AB387" s="912"/>
      <c r="AC387" s="912"/>
      <c r="AD387" s="912"/>
      <c r="AE387" s="912"/>
      <c r="AF387" s="912"/>
      <c r="AG387" s="912"/>
      <c r="AH387" s="912"/>
    </row>
    <row r="388" spans="1:34">
      <c r="A388" s="1124"/>
      <c r="B388" s="908" t="s">
        <v>1628</v>
      </c>
      <c r="C388" s="1137"/>
      <c r="D388" s="912"/>
      <c r="E388" s="912"/>
      <c r="F388" s="912"/>
      <c r="G388" s="912"/>
      <c r="H388" s="912"/>
      <c r="I388" s="912"/>
      <c r="J388" s="912"/>
      <c r="K388" s="913"/>
      <c r="L388" s="913"/>
      <c r="M388" s="913"/>
      <c r="N388" s="911" t="s">
        <v>1621</v>
      </c>
      <c r="O388" s="913"/>
      <c r="P388" s="913"/>
      <c r="Q388" s="913"/>
      <c r="R388" s="900"/>
      <c r="S388" s="900"/>
      <c r="T388" s="913"/>
      <c r="U388" s="912"/>
      <c r="V388" s="900"/>
      <c r="W388" s="912"/>
      <c r="X388" s="912"/>
      <c r="Y388" s="912"/>
      <c r="Z388" s="912"/>
      <c r="AA388" s="912"/>
      <c r="AB388" s="912"/>
      <c r="AC388" s="912"/>
      <c r="AD388" s="912"/>
      <c r="AE388" s="912"/>
      <c r="AF388" s="912"/>
      <c r="AG388" s="912"/>
      <c r="AH388" s="912"/>
    </row>
    <row r="389" spans="1:34">
      <c r="A389" s="1124"/>
      <c r="B389" s="908" t="s">
        <v>1629</v>
      </c>
      <c r="C389" s="1137"/>
      <c r="D389" s="912"/>
      <c r="E389" s="912"/>
      <c r="F389" s="912"/>
      <c r="G389" s="912"/>
      <c r="H389" s="912"/>
      <c r="I389" s="912"/>
      <c r="J389" s="912"/>
      <c r="K389" s="913"/>
      <c r="L389" s="913"/>
      <c r="M389" s="913"/>
      <c r="N389" s="913"/>
      <c r="O389" s="911" t="s">
        <v>1621</v>
      </c>
      <c r="P389" s="913"/>
      <c r="Q389" s="913"/>
      <c r="R389" s="900"/>
      <c r="S389" s="900"/>
      <c r="T389" s="913"/>
      <c r="U389" s="912"/>
      <c r="V389" s="900"/>
      <c r="W389" s="912"/>
      <c r="X389" s="912"/>
      <c r="Y389" s="912"/>
      <c r="Z389" s="912"/>
      <c r="AA389" s="912"/>
      <c r="AB389" s="912"/>
      <c r="AC389" s="912"/>
      <c r="AD389" s="912"/>
      <c r="AE389" s="912"/>
      <c r="AF389" s="912"/>
      <c r="AG389" s="912"/>
      <c r="AH389" s="912"/>
    </row>
    <row r="390" spans="1:34">
      <c r="A390" s="1124"/>
      <c r="B390" s="908" t="s">
        <v>1630</v>
      </c>
      <c r="C390" s="1138"/>
      <c r="D390" s="912"/>
      <c r="E390" s="912"/>
      <c r="F390" s="912"/>
      <c r="G390" s="912"/>
      <c r="H390" s="912"/>
      <c r="I390" s="912"/>
      <c r="J390" s="912"/>
      <c r="K390" s="913"/>
      <c r="L390" s="900"/>
      <c r="M390" s="913"/>
      <c r="N390" s="913"/>
      <c r="O390" s="913"/>
      <c r="P390" s="913"/>
      <c r="Q390" s="913"/>
      <c r="R390" s="900"/>
      <c r="S390" s="911" t="s">
        <v>1621</v>
      </c>
      <c r="T390" s="900"/>
      <c r="U390" s="913"/>
      <c r="V390" s="900"/>
      <c r="W390" s="900"/>
      <c r="X390" s="912"/>
      <c r="Y390" s="912"/>
      <c r="Z390" s="912"/>
      <c r="AA390" s="912"/>
      <c r="AB390" s="912"/>
      <c r="AC390" s="912"/>
      <c r="AD390" s="912"/>
      <c r="AE390" s="912"/>
      <c r="AF390" s="912"/>
      <c r="AG390" s="912"/>
      <c r="AH390" s="912"/>
    </row>
    <row r="391" spans="1:34">
      <c r="A391" s="903"/>
      <c r="B391" s="904"/>
      <c r="C391" s="905"/>
      <c r="D391" s="661"/>
      <c r="E391" s="661"/>
      <c r="F391" s="906"/>
      <c r="G391" s="661"/>
      <c r="H391" s="661"/>
      <c r="I391" s="661"/>
      <c r="J391" s="661"/>
      <c r="K391" s="661"/>
      <c r="L391" s="661"/>
      <c r="M391" s="661"/>
      <c r="N391" s="661"/>
      <c r="O391" s="661"/>
      <c r="P391" s="661"/>
      <c r="Q391" s="661"/>
      <c r="R391" s="661"/>
      <c r="S391" s="661"/>
      <c r="T391" s="661"/>
      <c r="U391" s="661"/>
      <c r="V391" s="661"/>
      <c r="W391" s="661"/>
      <c r="X391" s="661"/>
      <c r="Y391" s="661"/>
      <c r="Z391" s="661"/>
      <c r="AA391" s="661"/>
      <c r="AB391" s="661"/>
      <c r="AC391" s="661"/>
      <c r="AD391" s="661"/>
      <c r="AE391" s="661"/>
      <c r="AF391" s="661"/>
      <c r="AG391" s="661"/>
      <c r="AH391" s="661"/>
    </row>
    <row r="392" spans="1:34">
      <c r="B392" s="247" t="s">
        <v>1663</v>
      </c>
      <c r="C392" s="896"/>
    </row>
  </sheetData>
  <mergeCells count="128">
    <mergeCell ref="A369:A378"/>
    <mergeCell ref="C369:C378"/>
    <mergeCell ref="A379:A380"/>
    <mergeCell ref="B379:B380"/>
    <mergeCell ref="C379:C380"/>
    <mergeCell ref="A260:AH260"/>
    <mergeCell ref="A261:AH261"/>
    <mergeCell ref="A308:AH308"/>
    <mergeCell ref="A236:A253"/>
    <mergeCell ref="C236:C253"/>
    <mergeCell ref="A267:A284"/>
    <mergeCell ref="C267:C284"/>
    <mergeCell ref="A285:A286"/>
    <mergeCell ref="B285:B286"/>
    <mergeCell ref="C285:C286"/>
    <mergeCell ref="A210:AH210"/>
    <mergeCell ref="A216:A233"/>
    <mergeCell ref="A234:A235"/>
    <mergeCell ref="B234:B235"/>
    <mergeCell ref="C234:C235"/>
    <mergeCell ref="C216:C233"/>
    <mergeCell ref="A126:A135"/>
    <mergeCell ref="A156:AH156"/>
    <mergeCell ref="A157:AH157"/>
    <mergeCell ref="A158:AH158"/>
    <mergeCell ref="A159:AH159"/>
    <mergeCell ref="A175:A176"/>
    <mergeCell ref="B175:B176"/>
    <mergeCell ref="C175:C176"/>
    <mergeCell ref="A107:AH107"/>
    <mergeCell ref="A108:AH108"/>
    <mergeCell ref="A111:A113"/>
    <mergeCell ref="B111:B113"/>
    <mergeCell ref="D111:AH111"/>
    <mergeCell ref="C112:C113"/>
    <mergeCell ref="A8:A10"/>
    <mergeCell ref="B8:B10"/>
    <mergeCell ref="C9:C10"/>
    <mergeCell ref="D8:AH8"/>
    <mergeCell ref="A104:AH104"/>
    <mergeCell ref="A105:AH105"/>
    <mergeCell ref="A62:A78"/>
    <mergeCell ref="C62:C78"/>
    <mergeCell ref="A79:A80"/>
    <mergeCell ref="B79:B80"/>
    <mergeCell ref="C11:C27"/>
    <mergeCell ref="A28:A29"/>
    <mergeCell ref="B28:B29"/>
    <mergeCell ref="A81:A97"/>
    <mergeCell ref="C81:C97"/>
    <mergeCell ref="A52:AH52"/>
    <mergeCell ref="A53:AH53"/>
    <mergeCell ref="A54:AH54"/>
    <mergeCell ref="A55:AH55"/>
    <mergeCell ref="A56:AH56"/>
    <mergeCell ref="A1:AH1"/>
    <mergeCell ref="A2:AH2"/>
    <mergeCell ref="A3:AH3"/>
    <mergeCell ref="A4:AH4"/>
    <mergeCell ref="A5:AH5"/>
    <mergeCell ref="A106:AH106"/>
    <mergeCell ref="D59:AH59"/>
    <mergeCell ref="C60:C61"/>
    <mergeCell ref="C79:C80"/>
    <mergeCell ref="A11:A27"/>
    <mergeCell ref="C28:C29"/>
    <mergeCell ref="A30:A46"/>
    <mergeCell ref="C30:C46"/>
    <mergeCell ref="A114:A123"/>
    <mergeCell ref="C114:C123"/>
    <mergeCell ref="A124:A125"/>
    <mergeCell ref="B124:B125"/>
    <mergeCell ref="C124:C125"/>
    <mergeCell ref="A59:A61"/>
    <mergeCell ref="B59:B61"/>
    <mergeCell ref="A155:AH155"/>
    <mergeCell ref="A162:A164"/>
    <mergeCell ref="B162:B164"/>
    <mergeCell ref="D162:AH162"/>
    <mergeCell ref="C163:C164"/>
    <mergeCell ref="A165:A174"/>
    <mergeCell ref="C165:C174"/>
    <mergeCell ref="A177:A186"/>
    <mergeCell ref="C177:C186"/>
    <mergeCell ref="A206:AH206"/>
    <mergeCell ref="A207:AH207"/>
    <mergeCell ref="A213:A215"/>
    <mergeCell ref="B213:B215"/>
    <mergeCell ref="D213:AH213"/>
    <mergeCell ref="C214:C215"/>
    <mergeCell ref="A208:AH208"/>
    <mergeCell ref="A209:AH209"/>
    <mergeCell ref="A257:AH257"/>
    <mergeCell ref="A258:AH258"/>
    <mergeCell ref="A259:AH259"/>
    <mergeCell ref="A264:A266"/>
    <mergeCell ref="B264:B266"/>
    <mergeCell ref="D264:AH264"/>
    <mergeCell ref="C265:C266"/>
    <mergeCell ref="A287:A304"/>
    <mergeCell ref="C287:C304"/>
    <mergeCell ref="A312:AH312"/>
    <mergeCell ref="A315:A317"/>
    <mergeCell ref="B315:B317"/>
    <mergeCell ref="D315:AH315"/>
    <mergeCell ref="C316:C317"/>
    <mergeCell ref="A309:AH309"/>
    <mergeCell ref="A310:AH310"/>
    <mergeCell ref="A311:AH311"/>
    <mergeCell ref="D366:AH366"/>
    <mergeCell ref="C367:C368"/>
    <mergeCell ref="A318:A327"/>
    <mergeCell ref="C318:C327"/>
    <mergeCell ref="A328:A329"/>
    <mergeCell ref="B328:B329"/>
    <mergeCell ref="C328:C329"/>
    <mergeCell ref="A330:A339"/>
    <mergeCell ref="C330:C339"/>
    <mergeCell ref="C126:C135"/>
    <mergeCell ref="A381:A390"/>
    <mergeCell ref="C381:C390"/>
    <mergeCell ref="A359:AH359"/>
    <mergeCell ref="A360:AH360"/>
    <mergeCell ref="A361:AH361"/>
    <mergeCell ref="A362:AH362"/>
    <mergeCell ref="A363:AH363"/>
    <mergeCell ref="A366:A368"/>
    <mergeCell ref="B366:B368"/>
  </mergeCells>
  <printOptions horizontalCentered="1"/>
  <pageMargins left="0.45" right="0.4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AL395"/>
  <sheetViews>
    <sheetView view="pageBreakPreview" topLeftCell="A367" zoomScaleSheetLayoutView="100" workbookViewId="0">
      <selection activeCell="A397" sqref="A397:IV1070"/>
    </sheetView>
  </sheetViews>
  <sheetFormatPr defaultRowHeight="12.75"/>
  <cols>
    <col min="1" max="1" width="3.85546875" customWidth="1"/>
    <col min="2" max="2" width="12.85546875" customWidth="1"/>
    <col min="3" max="3" width="6.85546875" bestFit="1" customWidth="1"/>
    <col min="4" max="4" width="5" customWidth="1"/>
    <col min="5" max="5" width="4.42578125" customWidth="1"/>
    <col min="6" max="6" width="5.140625" customWidth="1"/>
    <col min="7" max="7" width="4.7109375" customWidth="1"/>
    <col min="8" max="9" width="4.85546875" customWidth="1"/>
    <col min="10" max="12" width="5" customWidth="1"/>
    <col min="13" max="13" width="5.28515625" customWidth="1"/>
    <col min="14" max="14" width="4.85546875" customWidth="1"/>
    <col min="15" max="16" width="5.28515625" customWidth="1"/>
    <col min="17" max="17" width="5.140625" customWidth="1"/>
    <col min="18" max="18" width="4.7109375" customWidth="1"/>
    <col min="19" max="19" width="5" customWidth="1"/>
    <col min="20" max="20" width="5.28515625" customWidth="1"/>
    <col min="21" max="21" width="5" customWidth="1"/>
    <col min="22" max="22" width="4.85546875" customWidth="1"/>
    <col min="23" max="23" width="5.140625" customWidth="1"/>
    <col min="24" max="24" width="4.85546875" customWidth="1"/>
    <col min="25" max="25" width="4.42578125" customWidth="1"/>
    <col min="26" max="26" width="4.5703125" customWidth="1"/>
    <col min="27" max="27" width="4.42578125" customWidth="1"/>
    <col min="28" max="29" width="5.140625" customWidth="1"/>
    <col min="30" max="30" width="5.28515625" customWidth="1"/>
    <col min="31" max="31" width="5.140625" customWidth="1"/>
    <col min="32" max="32" width="4.85546875" customWidth="1"/>
    <col min="33" max="34" width="5.140625" customWidth="1"/>
  </cols>
  <sheetData>
    <row r="1" spans="1:38" ht="15.75">
      <c r="A1" s="1117" t="s">
        <v>3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  <c r="R1" s="1117"/>
      <c r="S1" s="1117"/>
      <c r="T1" s="1117"/>
      <c r="U1" s="1117"/>
      <c r="V1" s="1117"/>
      <c r="W1" s="1117"/>
      <c r="X1" s="1117"/>
      <c r="Y1" s="1117"/>
      <c r="Z1" s="1117"/>
      <c r="AA1" s="1117"/>
      <c r="AB1" s="1117"/>
      <c r="AC1" s="1117"/>
      <c r="AD1" s="1117"/>
      <c r="AE1" s="1117"/>
      <c r="AF1" s="1117"/>
      <c r="AG1" s="1117"/>
      <c r="AH1" s="1117"/>
    </row>
    <row r="2" spans="1:38" ht="15.75">
      <c r="A2" s="1117" t="s">
        <v>1586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  <c r="R2" s="1117"/>
      <c r="S2" s="1117"/>
      <c r="T2" s="1117"/>
      <c r="U2" s="1117"/>
      <c r="V2" s="1117"/>
      <c r="W2" s="1117"/>
      <c r="X2" s="1117"/>
      <c r="Y2" s="1117"/>
      <c r="Z2" s="1117"/>
      <c r="AA2" s="1117"/>
      <c r="AB2" s="1117"/>
      <c r="AC2" s="1117"/>
      <c r="AD2" s="1117"/>
      <c r="AE2" s="1117"/>
      <c r="AF2" s="1117"/>
      <c r="AG2" s="1117"/>
      <c r="AH2" s="1117"/>
    </row>
    <row r="3" spans="1:38" ht="18">
      <c r="A3" s="1118" t="s">
        <v>1666</v>
      </c>
      <c r="B3" s="1118"/>
      <c r="C3" s="1118"/>
      <c r="D3" s="1118"/>
      <c r="E3" s="1118"/>
      <c r="F3" s="1118"/>
      <c r="G3" s="1118"/>
      <c r="H3" s="1118"/>
      <c r="I3" s="1118"/>
      <c r="J3" s="1118"/>
      <c r="K3" s="1118"/>
      <c r="L3" s="1118"/>
      <c r="M3" s="1118"/>
      <c r="N3" s="1118"/>
      <c r="O3" s="1118"/>
      <c r="P3" s="1118"/>
      <c r="Q3" s="1118"/>
      <c r="R3" s="1118"/>
      <c r="S3" s="1118"/>
      <c r="T3" s="1118"/>
      <c r="U3" s="1118"/>
      <c r="V3" s="1118"/>
      <c r="W3" s="1118"/>
      <c r="X3" s="1118"/>
      <c r="Y3" s="1118"/>
      <c r="Z3" s="1118"/>
      <c r="AA3" s="1118"/>
      <c r="AB3" s="1118"/>
      <c r="AC3" s="1118"/>
      <c r="AD3" s="1118"/>
      <c r="AE3" s="1118"/>
      <c r="AF3" s="1118"/>
      <c r="AG3" s="1118"/>
      <c r="AH3" s="1118"/>
    </row>
    <row r="4" spans="1:38" ht="18">
      <c r="A4" s="1118" t="s">
        <v>1587</v>
      </c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</row>
    <row r="5" spans="1:38" ht="18">
      <c r="A5" s="1118" t="s">
        <v>1667</v>
      </c>
      <c r="B5" s="1118"/>
      <c r="C5" s="1118"/>
      <c r="D5" s="1118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</row>
    <row r="6" spans="1:38" ht="15.75">
      <c r="A6" s="915" t="s">
        <v>1608</v>
      </c>
      <c r="B6" s="1006"/>
      <c r="C6" s="1006"/>
      <c r="D6" s="1006"/>
      <c r="E6" s="1006"/>
      <c r="F6" s="1006"/>
      <c r="G6" s="1006"/>
      <c r="H6" s="1006"/>
      <c r="I6" s="1006"/>
      <c r="J6" s="1006"/>
      <c r="K6" s="1006"/>
      <c r="L6" s="1006"/>
      <c r="M6" s="1006"/>
      <c r="N6" s="1006"/>
      <c r="O6" s="1006"/>
      <c r="P6" s="1006"/>
      <c r="Q6" s="1006"/>
      <c r="R6" s="1006"/>
      <c r="S6" s="1006"/>
      <c r="T6" s="1006"/>
      <c r="U6" s="1006"/>
      <c r="V6" s="1006"/>
      <c r="W6" s="1006"/>
      <c r="X6" s="1006"/>
      <c r="Y6" s="1006"/>
      <c r="Z6" s="1006"/>
      <c r="AA6" s="1006"/>
      <c r="AB6" s="1006"/>
      <c r="AC6" s="1006"/>
      <c r="AD6" s="1006"/>
      <c r="AE6" s="1006"/>
      <c r="AF6" s="1006"/>
      <c r="AG6" s="1006"/>
      <c r="AH6" s="1006"/>
    </row>
    <row r="7" spans="1:38" s="966" customFormat="1" ht="18">
      <c r="A7" s="967" t="s">
        <v>1685</v>
      </c>
      <c r="B7" s="965"/>
      <c r="C7" s="965"/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965"/>
      <c r="Q7" s="965"/>
      <c r="R7" s="965"/>
      <c r="S7" s="965"/>
      <c r="T7" s="965"/>
      <c r="U7" s="965"/>
      <c r="V7" s="965"/>
      <c r="W7" s="965"/>
      <c r="X7" s="965"/>
      <c r="Y7" s="965"/>
      <c r="Z7" s="965"/>
      <c r="AA7" s="965"/>
      <c r="AB7" s="965"/>
      <c r="AC7" s="965"/>
      <c r="AD7" s="965"/>
      <c r="AE7" s="965"/>
      <c r="AF7" s="965"/>
      <c r="AG7" s="965"/>
      <c r="AH7" s="965"/>
    </row>
    <row r="8" spans="1:38">
      <c r="A8" s="1130" t="s">
        <v>129</v>
      </c>
      <c r="B8" s="1133" t="s">
        <v>1610</v>
      </c>
      <c r="C8" s="955" t="s">
        <v>1618</v>
      </c>
      <c r="D8" s="1149" t="s">
        <v>1619</v>
      </c>
      <c r="E8" s="1150"/>
      <c r="F8" s="1150"/>
      <c r="G8" s="1150"/>
      <c r="H8" s="1150"/>
      <c r="I8" s="1150"/>
      <c r="J8" s="1150"/>
      <c r="K8" s="1150"/>
      <c r="L8" s="1150"/>
      <c r="M8" s="1150"/>
      <c r="N8" s="1150"/>
      <c r="O8" s="1150"/>
      <c r="P8" s="1150"/>
      <c r="Q8" s="1150"/>
      <c r="R8" s="1150"/>
      <c r="S8" s="1150"/>
      <c r="T8" s="1150"/>
      <c r="U8" s="1150"/>
      <c r="V8" s="1150"/>
      <c r="W8" s="1150"/>
      <c r="X8" s="1150"/>
      <c r="Y8" s="1150"/>
      <c r="Z8" s="1150"/>
      <c r="AA8" s="1150"/>
      <c r="AB8" s="1150"/>
      <c r="AC8" s="1150"/>
      <c r="AD8" s="1150"/>
      <c r="AE8" s="1150"/>
      <c r="AF8" s="1150"/>
      <c r="AG8" s="1150"/>
      <c r="AH8" s="1151"/>
    </row>
    <row r="9" spans="1:38" ht="15" customHeight="1">
      <c r="A9" s="1131"/>
      <c r="B9" s="1134"/>
      <c r="C9" s="1160">
        <v>42552</v>
      </c>
      <c r="D9" s="954" t="s">
        <v>1616</v>
      </c>
      <c r="E9" s="954" t="s">
        <v>1617</v>
      </c>
      <c r="F9" s="894" t="s">
        <v>1611</v>
      </c>
      <c r="G9" s="954" t="s">
        <v>1612</v>
      </c>
      <c r="H9" s="894" t="s">
        <v>1613</v>
      </c>
      <c r="I9" s="954" t="s">
        <v>1614</v>
      </c>
      <c r="J9" s="954" t="s">
        <v>1615</v>
      </c>
      <c r="K9" s="954" t="s">
        <v>1616</v>
      </c>
      <c r="L9" s="954" t="s">
        <v>1617</v>
      </c>
      <c r="M9" s="894" t="s">
        <v>1611</v>
      </c>
      <c r="N9" s="894" t="s">
        <v>1612</v>
      </c>
      <c r="O9" s="894" t="s">
        <v>1613</v>
      </c>
      <c r="P9" s="894" t="s">
        <v>1614</v>
      </c>
      <c r="Q9" s="894" t="s">
        <v>1615</v>
      </c>
      <c r="R9" s="954" t="s">
        <v>1616</v>
      </c>
      <c r="S9" s="954" t="s">
        <v>1617</v>
      </c>
      <c r="T9" s="894" t="s">
        <v>1611</v>
      </c>
      <c r="U9" s="894" t="s">
        <v>1612</v>
      </c>
      <c r="V9" s="894" t="s">
        <v>1613</v>
      </c>
      <c r="W9" s="894" t="s">
        <v>1614</v>
      </c>
      <c r="X9" s="894" t="s">
        <v>1615</v>
      </c>
      <c r="Y9" s="954" t="s">
        <v>1616</v>
      </c>
      <c r="Z9" s="954" t="s">
        <v>1617</v>
      </c>
      <c r="AA9" s="894" t="s">
        <v>1611</v>
      </c>
      <c r="AB9" s="894" t="s">
        <v>1612</v>
      </c>
      <c r="AC9" s="894" t="s">
        <v>1613</v>
      </c>
      <c r="AD9" s="894" t="s">
        <v>1614</v>
      </c>
      <c r="AE9" s="894" t="s">
        <v>1615</v>
      </c>
      <c r="AF9" s="954" t="s">
        <v>1616</v>
      </c>
      <c r="AG9" s="954" t="s">
        <v>1617</v>
      </c>
      <c r="AH9" s="894" t="s">
        <v>1611</v>
      </c>
      <c r="AI9" s="893"/>
      <c r="AJ9" s="893"/>
      <c r="AK9" s="893"/>
      <c r="AL9" s="893"/>
    </row>
    <row r="10" spans="1:38" ht="15" customHeight="1">
      <c r="A10" s="1132"/>
      <c r="B10" s="1135"/>
      <c r="C10" s="1161"/>
      <c r="D10" s="968">
        <v>1</v>
      </c>
      <c r="E10" s="954">
        <v>2</v>
      </c>
      <c r="F10" s="894">
        <v>3</v>
      </c>
      <c r="G10" s="954">
        <v>4</v>
      </c>
      <c r="H10" s="894">
        <v>5</v>
      </c>
      <c r="I10" s="954">
        <v>6</v>
      </c>
      <c r="J10" s="954">
        <v>7</v>
      </c>
      <c r="K10" s="954">
        <v>8</v>
      </c>
      <c r="L10" s="954">
        <v>9</v>
      </c>
      <c r="M10" s="894">
        <v>10</v>
      </c>
      <c r="N10" s="894">
        <v>11</v>
      </c>
      <c r="O10" s="894">
        <v>12</v>
      </c>
      <c r="P10" s="894">
        <v>13</v>
      </c>
      <c r="Q10" s="894">
        <v>14</v>
      </c>
      <c r="R10" s="954">
        <v>15</v>
      </c>
      <c r="S10" s="954">
        <v>16</v>
      </c>
      <c r="T10" s="894">
        <v>17</v>
      </c>
      <c r="U10" s="894">
        <v>18</v>
      </c>
      <c r="V10" s="894">
        <v>19</v>
      </c>
      <c r="W10" s="894">
        <v>20</v>
      </c>
      <c r="X10" s="894">
        <v>21</v>
      </c>
      <c r="Y10" s="954">
        <v>22</v>
      </c>
      <c r="Z10" s="954">
        <v>23</v>
      </c>
      <c r="AA10" s="894">
        <v>24</v>
      </c>
      <c r="AB10" s="894">
        <v>25</v>
      </c>
      <c r="AC10" s="894">
        <v>26</v>
      </c>
      <c r="AD10" s="894">
        <v>27</v>
      </c>
      <c r="AE10" s="894">
        <v>28</v>
      </c>
      <c r="AF10" s="954">
        <v>29</v>
      </c>
      <c r="AG10" s="954">
        <v>30</v>
      </c>
      <c r="AH10" s="894">
        <v>31</v>
      </c>
      <c r="AI10" s="893"/>
      <c r="AJ10" s="893"/>
      <c r="AK10" s="893"/>
      <c r="AL10" s="893"/>
    </row>
    <row r="11" spans="1:38">
      <c r="A11" s="1114">
        <v>17</v>
      </c>
      <c r="B11" s="908" t="s">
        <v>1609</v>
      </c>
      <c r="C11" s="1127">
        <v>42552</v>
      </c>
      <c r="D11" s="913"/>
      <c r="E11" s="932"/>
      <c r="F11" s="932" t="s">
        <v>1661</v>
      </c>
      <c r="G11" s="933"/>
      <c r="H11" s="933"/>
      <c r="I11" s="933"/>
      <c r="J11" s="933"/>
      <c r="K11" s="933"/>
      <c r="L11" s="933"/>
      <c r="M11" s="933"/>
      <c r="N11" s="933"/>
      <c r="O11" s="933"/>
      <c r="P11" s="933"/>
      <c r="Q11" s="933"/>
      <c r="R11" s="933"/>
      <c r="S11" s="933"/>
      <c r="T11" s="933"/>
      <c r="U11" s="933"/>
      <c r="V11" s="933"/>
      <c r="W11" s="933"/>
      <c r="X11" s="933"/>
      <c r="Y11" s="933"/>
      <c r="Z11" s="933"/>
      <c r="AA11" s="933"/>
      <c r="AB11" s="933"/>
      <c r="AC11" s="933"/>
      <c r="AD11" s="933"/>
      <c r="AE11" s="933"/>
      <c r="AF11" s="933"/>
      <c r="AG11" s="939"/>
      <c r="AH11" s="939"/>
    </row>
    <row r="12" spans="1:38">
      <c r="A12" s="1115"/>
      <c r="B12" s="908" t="s">
        <v>1622</v>
      </c>
      <c r="C12" s="1128"/>
      <c r="D12" s="913"/>
      <c r="E12" s="932"/>
      <c r="F12" s="932"/>
      <c r="G12" s="933"/>
      <c r="H12" s="932"/>
      <c r="I12" s="933"/>
      <c r="J12" s="933"/>
      <c r="K12" s="933"/>
      <c r="L12" s="933"/>
      <c r="M12" s="932" t="s">
        <v>1661</v>
      </c>
      <c r="N12" s="933"/>
      <c r="O12" s="933"/>
      <c r="P12" s="933"/>
      <c r="Q12" s="933"/>
      <c r="R12" s="933"/>
      <c r="S12" s="933"/>
      <c r="T12" s="933"/>
      <c r="U12" s="933"/>
      <c r="V12" s="933"/>
      <c r="W12" s="933"/>
      <c r="X12" s="933"/>
      <c r="Y12" s="933"/>
      <c r="Z12" s="933"/>
      <c r="AA12" s="933"/>
      <c r="AB12" s="933"/>
      <c r="AC12" s="933"/>
      <c r="AD12" s="933"/>
      <c r="AE12" s="933"/>
      <c r="AF12" s="933"/>
      <c r="AG12" s="939"/>
      <c r="AH12" s="939"/>
    </row>
    <row r="13" spans="1:38">
      <c r="A13" s="1115"/>
      <c r="B13" s="908" t="s">
        <v>1623</v>
      </c>
      <c r="C13" s="1128"/>
      <c r="D13" s="913"/>
      <c r="E13" s="933"/>
      <c r="F13" s="932"/>
      <c r="G13" s="932"/>
      <c r="H13" s="932"/>
      <c r="I13" s="933"/>
      <c r="J13" s="933"/>
      <c r="K13" s="933"/>
      <c r="L13" s="933"/>
      <c r="M13" s="933"/>
      <c r="N13" s="932" t="s">
        <v>1661</v>
      </c>
      <c r="O13" s="933"/>
      <c r="P13" s="933"/>
      <c r="Q13" s="933"/>
      <c r="R13" s="933"/>
      <c r="S13" s="933"/>
      <c r="T13" s="933"/>
      <c r="U13" s="933"/>
      <c r="V13" s="933"/>
      <c r="W13" s="933"/>
      <c r="X13" s="933"/>
      <c r="Y13" s="933"/>
      <c r="Z13" s="933"/>
      <c r="AA13" s="933"/>
      <c r="AB13" s="933"/>
      <c r="AC13" s="933"/>
      <c r="AD13" s="933"/>
      <c r="AE13" s="933"/>
      <c r="AF13" s="933"/>
      <c r="AG13" s="939"/>
      <c r="AH13" s="939"/>
      <c r="AI13" s="661"/>
      <c r="AJ13" s="661"/>
      <c r="AK13" s="661"/>
      <c r="AL13" s="661"/>
    </row>
    <row r="14" spans="1:38">
      <c r="A14" s="1115"/>
      <c r="B14" s="908" t="s">
        <v>1624</v>
      </c>
      <c r="C14" s="1128"/>
      <c r="D14" s="913"/>
      <c r="E14" s="933"/>
      <c r="F14" s="932"/>
      <c r="G14" s="933"/>
      <c r="H14" s="932"/>
      <c r="I14" s="933"/>
      <c r="J14" s="933"/>
      <c r="K14" s="933"/>
      <c r="L14" s="933"/>
      <c r="M14" s="933"/>
      <c r="N14" s="933"/>
      <c r="O14" s="932" t="s">
        <v>1661</v>
      </c>
      <c r="P14" s="933"/>
      <c r="Q14" s="933"/>
      <c r="R14" s="933"/>
      <c r="S14" s="933"/>
      <c r="T14" s="933"/>
      <c r="U14" s="933"/>
      <c r="V14" s="933"/>
      <c r="W14" s="933"/>
      <c r="X14" s="933"/>
      <c r="Y14" s="933"/>
      <c r="Z14" s="933"/>
      <c r="AA14" s="933"/>
      <c r="AB14" s="933"/>
      <c r="AC14" s="933"/>
      <c r="AD14" s="933"/>
      <c r="AE14" s="933"/>
      <c r="AF14" s="933"/>
      <c r="AG14" s="939"/>
      <c r="AH14" s="939"/>
      <c r="AI14" s="661"/>
      <c r="AJ14" s="661"/>
      <c r="AK14" s="661"/>
      <c r="AL14" s="661"/>
    </row>
    <row r="15" spans="1:38">
      <c r="A15" s="1115"/>
      <c r="B15" s="908" t="s">
        <v>1625</v>
      </c>
      <c r="C15" s="1128"/>
      <c r="D15" s="913"/>
      <c r="E15" s="933"/>
      <c r="F15" s="932"/>
      <c r="G15" s="933"/>
      <c r="H15" s="932"/>
      <c r="I15" s="932"/>
      <c r="J15" s="932"/>
      <c r="K15" s="932"/>
      <c r="L15" s="933"/>
      <c r="M15" s="933"/>
      <c r="N15" s="933"/>
      <c r="O15" s="933"/>
      <c r="P15" s="932" t="s">
        <v>1661</v>
      </c>
      <c r="Q15" s="933"/>
      <c r="R15" s="933"/>
      <c r="S15" s="933"/>
      <c r="T15" s="933"/>
      <c r="U15" s="933"/>
      <c r="V15" s="933"/>
      <c r="W15" s="933"/>
      <c r="X15" s="933"/>
      <c r="Y15" s="933"/>
      <c r="Z15" s="933"/>
      <c r="AA15" s="933"/>
      <c r="AB15" s="933"/>
      <c r="AC15" s="933"/>
      <c r="AD15" s="933"/>
      <c r="AE15" s="933"/>
      <c r="AF15" s="933"/>
      <c r="AG15" s="939"/>
      <c r="AH15" s="939"/>
      <c r="AI15" s="661"/>
      <c r="AJ15" s="661"/>
      <c r="AK15" s="661"/>
      <c r="AL15" s="661"/>
    </row>
    <row r="16" spans="1:38">
      <c r="A16" s="1115"/>
      <c r="B16" s="908" t="s">
        <v>1626</v>
      </c>
      <c r="C16" s="1128"/>
      <c r="D16" s="913"/>
      <c r="E16" s="933"/>
      <c r="F16" s="933"/>
      <c r="G16" s="932"/>
      <c r="H16" s="933"/>
      <c r="I16" s="935"/>
      <c r="J16" s="935"/>
      <c r="K16" s="932"/>
      <c r="L16" s="932"/>
      <c r="M16" s="932"/>
      <c r="N16" s="933"/>
      <c r="O16" s="933"/>
      <c r="P16" s="933"/>
      <c r="Q16" s="932" t="s">
        <v>1661</v>
      </c>
      <c r="R16" s="933"/>
      <c r="S16" s="933"/>
      <c r="T16" s="933"/>
      <c r="U16" s="933"/>
      <c r="V16" s="933"/>
      <c r="W16" s="933"/>
      <c r="X16" s="933"/>
      <c r="Y16" s="933"/>
      <c r="Z16" s="933"/>
      <c r="AA16" s="933"/>
      <c r="AB16" s="933"/>
      <c r="AC16" s="933"/>
      <c r="AD16" s="933"/>
      <c r="AE16" s="933"/>
      <c r="AF16" s="933"/>
      <c r="AG16" s="939"/>
      <c r="AH16" s="939"/>
    </row>
    <row r="17" spans="1:34">
      <c r="A17" s="1115"/>
      <c r="B17" s="908" t="s">
        <v>1627</v>
      </c>
      <c r="C17" s="1128"/>
      <c r="D17" s="912"/>
      <c r="E17" s="935"/>
      <c r="F17" s="935"/>
      <c r="G17" s="935"/>
      <c r="H17" s="935"/>
      <c r="I17" s="935"/>
      <c r="J17" s="935"/>
      <c r="K17" s="932"/>
      <c r="L17" s="932"/>
      <c r="M17" s="932"/>
      <c r="N17" s="932"/>
      <c r="O17" s="933"/>
      <c r="P17" s="932"/>
      <c r="Q17" s="933"/>
      <c r="R17" s="933"/>
      <c r="S17" s="935"/>
      <c r="T17" s="932" t="s">
        <v>1661</v>
      </c>
      <c r="U17" s="935"/>
      <c r="V17" s="935"/>
      <c r="W17" s="935"/>
      <c r="X17" s="933"/>
      <c r="Y17" s="935"/>
      <c r="Z17" s="935"/>
      <c r="AA17" s="935"/>
      <c r="AB17" s="935"/>
      <c r="AC17" s="935"/>
      <c r="AD17" s="935"/>
      <c r="AE17" s="935"/>
      <c r="AF17" s="935"/>
      <c r="AG17" s="935"/>
      <c r="AH17" s="935"/>
    </row>
    <row r="18" spans="1:34">
      <c r="A18" s="1115"/>
      <c r="B18" s="908" t="s">
        <v>1628</v>
      </c>
      <c r="C18" s="1128"/>
      <c r="D18" s="900"/>
      <c r="E18" s="933"/>
      <c r="F18" s="933"/>
      <c r="G18" s="933"/>
      <c r="H18" s="933"/>
      <c r="I18" s="933"/>
      <c r="J18" s="932"/>
      <c r="K18" s="932"/>
      <c r="L18" s="932"/>
      <c r="M18" s="933"/>
      <c r="N18" s="932"/>
      <c r="O18" s="933"/>
      <c r="P18" s="932"/>
      <c r="Q18" s="933"/>
      <c r="R18" s="933"/>
      <c r="S18" s="933"/>
      <c r="T18" s="933"/>
      <c r="U18" s="932" t="s">
        <v>1661</v>
      </c>
      <c r="V18" s="933"/>
      <c r="W18" s="933"/>
      <c r="X18" s="933"/>
      <c r="Y18" s="933"/>
      <c r="Z18" s="933"/>
      <c r="AA18" s="933"/>
      <c r="AB18" s="933"/>
      <c r="AC18" s="933"/>
      <c r="AD18" s="933"/>
      <c r="AE18" s="933"/>
      <c r="AF18" s="933"/>
      <c r="AG18" s="933"/>
      <c r="AH18" s="933"/>
    </row>
    <row r="19" spans="1:34">
      <c r="A19" s="1115"/>
      <c r="B19" s="908" t="s">
        <v>1629</v>
      </c>
      <c r="C19" s="1128"/>
      <c r="D19" s="912"/>
      <c r="E19" s="935"/>
      <c r="F19" s="935"/>
      <c r="G19" s="935"/>
      <c r="H19" s="935"/>
      <c r="I19" s="935"/>
      <c r="J19" s="935"/>
      <c r="K19" s="932"/>
      <c r="L19" s="932"/>
      <c r="M19" s="933"/>
      <c r="N19" s="932"/>
      <c r="O19" s="932"/>
      <c r="P19" s="932"/>
      <c r="Q19" s="933"/>
      <c r="R19" s="933"/>
      <c r="S19" s="933"/>
      <c r="T19" s="935"/>
      <c r="U19" s="935"/>
      <c r="V19" s="932" t="s">
        <v>1661</v>
      </c>
      <c r="W19" s="935"/>
      <c r="X19" s="933"/>
      <c r="Y19" s="935"/>
      <c r="Z19" s="935"/>
      <c r="AA19" s="935"/>
      <c r="AB19" s="935"/>
      <c r="AC19" s="935"/>
      <c r="AD19" s="935"/>
      <c r="AE19" s="935"/>
      <c r="AF19" s="935"/>
      <c r="AG19" s="935"/>
      <c r="AH19" s="935"/>
    </row>
    <row r="20" spans="1:34">
      <c r="A20" s="1115"/>
      <c r="B20" s="908" t="s">
        <v>1630</v>
      </c>
      <c r="C20" s="1128"/>
      <c r="D20" s="912"/>
      <c r="E20" s="935"/>
      <c r="F20" s="935"/>
      <c r="G20" s="935"/>
      <c r="H20" s="935"/>
      <c r="I20" s="935"/>
      <c r="J20" s="935"/>
      <c r="K20" s="932"/>
      <c r="L20" s="933"/>
      <c r="M20" s="935"/>
      <c r="N20" s="932"/>
      <c r="O20" s="933"/>
      <c r="P20" s="932"/>
      <c r="Q20" s="933"/>
      <c r="R20" s="932"/>
      <c r="S20" s="932"/>
      <c r="T20" s="932"/>
      <c r="U20" s="933"/>
      <c r="V20" s="935"/>
      <c r="W20" s="932" t="s">
        <v>1661</v>
      </c>
      <c r="X20" s="933"/>
      <c r="Y20" s="935"/>
      <c r="Z20" s="935"/>
      <c r="AA20" s="935"/>
      <c r="AB20" s="935"/>
      <c r="AC20" s="935"/>
      <c r="AD20" s="935"/>
      <c r="AE20" s="935"/>
      <c r="AF20" s="935"/>
      <c r="AG20" s="935"/>
      <c r="AH20" s="935"/>
    </row>
    <row r="21" spans="1:34">
      <c r="A21" s="1115"/>
      <c r="B21" s="908" t="s">
        <v>1631</v>
      </c>
      <c r="C21" s="1128"/>
      <c r="D21" s="912"/>
      <c r="E21" s="935"/>
      <c r="F21" s="935"/>
      <c r="G21" s="935"/>
      <c r="H21" s="935"/>
      <c r="I21" s="935"/>
      <c r="J21" s="935"/>
      <c r="K21" s="935"/>
      <c r="L21" s="935"/>
      <c r="M21" s="933"/>
      <c r="N21" s="932"/>
      <c r="O21" s="933"/>
      <c r="P21" s="932"/>
      <c r="Q21" s="932"/>
      <c r="R21" s="932"/>
      <c r="S21" s="932"/>
      <c r="T21" s="933"/>
      <c r="U21" s="932"/>
      <c r="V21" s="933"/>
      <c r="W21" s="935"/>
      <c r="X21" s="932" t="s">
        <v>1661</v>
      </c>
      <c r="Y21" s="935"/>
      <c r="Z21" s="935"/>
      <c r="AA21" s="935"/>
      <c r="AB21" s="935"/>
      <c r="AC21" s="935"/>
      <c r="AD21" s="935"/>
      <c r="AE21" s="935"/>
      <c r="AF21" s="935"/>
      <c r="AG21" s="935"/>
      <c r="AH21" s="935"/>
    </row>
    <row r="22" spans="1:34">
      <c r="A22" s="1115"/>
      <c r="B22" s="908" t="s">
        <v>1632</v>
      </c>
      <c r="C22" s="1128"/>
      <c r="D22" s="900"/>
      <c r="E22" s="933"/>
      <c r="F22" s="933"/>
      <c r="G22" s="933"/>
      <c r="H22" s="933"/>
      <c r="I22" s="933"/>
      <c r="J22" s="933"/>
      <c r="K22" s="933"/>
      <c r="L22" s="933"/>
      <c r="M22" s="935"/>
      <c r="N22" s="935"/>
      <c r="O22" s="935"/>
      <c r="P22" s="935"/>
      <c r="Q22" s="935"/>
      <c r="R22" s="933"/>
      <c r="S22" s="933"/>
      <c r="T22" s="932"/>
      <c r="U22" s="932"/>
      <c r="V22" s="933"/>
      <c r="W22" s="933"/>
      <c r="X22" s="933"/>
      <c r="Y22" s="933"/>
      <c r="Z22" s="933"/>
      <c r="AA22" s="932" t="s">
        <v>1661</v>
      </c>
      <c r="AB22" s="933"/>
      <c r="AC22" s="933"/>
      <c r="AD22" s="933"/>
      <c r="AE22" s="935"/>
      <c r="AF22" s="933"/>
      <c r="AG22" s="933"/>
      <c r="AH22" s="933"/>
    </row>
    <row r="23" spans="1:34">
      <c r="A23" s="1115"/>
      <c r="B23" s="908" t="s">
        <v>1633</v>
      </c>
      <c r="C23" s="1128"/>
      <c r="D23" s="900"/>
      <c r="E23" s="933"/>
      <c r="F23" s="933"/>
      <c r="G23" s="933"/>
      <c r="H23" s="933"/>
      <c r="I23" s="933"/>
      <c r="J23" s="933"/>
      <c r="K23" s="933"/>
      <c r="L23" s="933"/>
      <c r="M23" s="935"/>
      <c r="N23" s="935"/>
      <c r="O23" s="935"/>
      <c r="P23" s="935"/>
      <c r="Q23" s="935"/>
      <c r="R23" s="933"/>
      <c r="S23" s="933"/>
      <c r="T23" s="932"/>
      <c r="U23" s="932"/>
      <c r="V23" s="933"/>
      <c r="W23" s="933"/>
      <c r="X23" s="933"/>
      <c r="Y23" s="933"/>
      <c r="Z23" s="933"/>
      <c r="AA23" s="932"/>
      <c r="AB23" s="932" t="s">
        <v>1661</v>
      </c>
      <c r="AC23" s="933"/>
      <c r="AD23" s="933"/>
      <c r="AE23" s="935"/>
      <c r="AF23" s="933"/>
      <c r="AG23" s="933"/>
      <c r="AH23" s="933"/>
    </row>
    <row r="24" spans="1:34">
      <c r="A24" s="1115"/>
      <c r="B24" s="908" t="s">
        <v>1644</v>
      </c>
      <c r="C24" s="1128"/>
      <c r="D24" s="900"/>
      <c r="E24" s="933"/>
      <c r="F24" s="933"/>
      <c r="G24" s="933"/>
      <c r="H24" s="933"/>
      <c r="I24" s="933"/>
      <c r="J24" s="933"/>
      <c r="K24" s="933"/>
      <c r="L24" s="933"/>
      <c r="M24" s="935"/>
      <c r="N24" s="935"/>
      <c r="O24" s="935"/>
      <c r="P24" s="935"/>
      <c r="Q24" s="935"/>
      <c r="R24" s="933"/>
      <c r="S24" s="933"/>
      <c r="T24" s="932"/>
      <c r="U24" s="932"/>
      <c r="V24" s="933"/>
      <c r="W24" s="933"/>
      <c r="X24" s="933"/>
      <c r="Y24" s="933"/>
      <c r="Z24" s="933"/>
      <c r="AA24" s="932"/>
      <c r="AB24" s="933"/>
      <c r="AC24" s="932" t="s">
        <v>1661</v>
      </c>
      <c r="AD24" s="933"/>
      <c r="AE24" s="935"/>
      <c r="AF24" s="933"/>
      <c r="AG24" s="933"/>
      <c r="AH24" s="933"/>
    </row>
    <row r="25" spans="1:34">
      <c r="A25" s="1115"/>
      <c r="B25" s="908" t="s">
        <v>1645</v>
      </c>
      <c r="C25" s="1128"/>
      <c r="D25" s="900"/>
      <c r="E25" s="933"/>
      <c r="F25" s="933"/>
      <c r="G25" s="933"/>
      <c r="H25" s="933"/>
      <c r="I25" s="933"/>
      <c r="J25" s="933"/>
      <c r="K25" s="933"/>
      <c r="L25" s="933"/>
      <c r="M25" s="935"/>
      <c r="N25" s="935"/>
      <c r="O25" s="935"/>
      <c r="P25" s="935"/>
      <c r="Q25" s="935"/>
      <c r="R25" s="933"/>
      <c r="S25" s="933"/>
      <c r="T25" s="932"/>
      <c r="U25" s="932"/>
      <c r="V25" s="933"/>
      <c r="W25" s="933"/>
      <c r="X25" s="933"/>
      <c r="Y25" s="933"/>
      <c r="Z25" s="933"/>
      <c r="AA25" s="932"/>
      <c r="AB25" s="933"/>
      <c r="AC25" s="933"/>
      <c r="AD25" s="932" t="s">
        <v>1661</v>
      </c>
      <c r="AE25" s="935"/>
      <c r="AF25" s="933"/>
      <c r="AG25" s="933"/>
      <c r="AH25" s="933"/>
    </row>
    <row r="26" spans="1:34">
      <c r="A26" s="1115"/>
      <c r="B26" s="908" t="s">
        <v>1646</v>
      </c>
      <c r="C26" s="1128"/>
      <c r="D26" s="912"/>
      <c r="E26" s="935"/>
      <c r="F26" s="935"/>
      <c r="G26" s="935"/>
      <c r="H26" s="935"/>
      <c r="I26" s="935"/>
      <c r="J26" s="935"/>
      <c r="K26" s="935"/>
      <c r="L26" s="935"/>
      <c r="M26" s="935"/>
      <c r="N26" s="935"/>
      <c r="O26" s="935"/>
      <c r="P26" s="935"/>
      <c r="Q26" s="932"/>
      <c r="R26" s="933"/>
      <c r="S26" s="932"/>
      <c r="T26" s="932"/>
      <c r="U26" s="932"/>
      <c r="V26" s="932"/>
      <c r="W26" s="935"/>
      <c r="X26" s="935"/>
      <c r="Y26" s="935"/>
      <c r="Z26" s="935"/>
      <c r="AA26" s="935"/>
      <c r="AB26" s="935"/>
      <c r="AC26" s="932"/>
      <c r="AD26" s="935"/>
      <c r="AE26" s="932" t="s">
        <v>1661</v>
      </c>
      <c r="AF26" s="935"/>
      <c r="AG26" s="935"/>
      <c r="AH26" s="932"/>
    </row>
    <row r="27" spans="1:34">
      <c r="A27" s="1116"/>
      <c r="B27" s="908" t="s">
        <v>1647</v>
      </c>
      <c r="C27" s="1129"/>
      <c r="D27" s="912"/>
      <c r="E27" s="935"/>
      <c r="F27" s="935"/>
      <c r="G27" s="935"/>
      <c r="H27" s="935"/>
      <c r="I27" s="935"/>
      <c r="J27" s="935"/>
      <c r="K27" s="935"/>
      <c r="L27" s="935"/>
      <c r="M27" s="935"/>
      <c r="N27" s="935"/>
      <c r="O27" s="935"/>
      <c r="P27" s="935"/>
      <c r="Q27" s="932"/>
      <c r="R27" s="933"/>
      <c r="S27" s="932"/>
      <c r="T27" s="932"/>
      <c r="U27" s="932"/>
      <c r="V27" s="932"/>
      <c r="W27" s="935"/>
      <c r="X27" s="935"/>
      <c r="Y27" s="935"/>
      <c r="Z27" s="935"/>
      <c r="AA27" s="935"/>
      <c r="AB27" s="935"/>
      <c r="AC27" s="932"/>
      <c r="AD27" s="935"/>
      <c r="AE27" s="935"/>
      <c r="AF27" s="935"/>
      <c r="AG27" s="935"/>
      <c r="AH27" s="932" t="s">
        <v>1661</v>
      </c>
    </row>
    <row r="28" spans="1:34">
      <c r="A28" s="1114"/>
      <c r="B28" s="1140"/>
      <c r="C28" s="1127">
        <v>42583</v>
      </c>
      <c r="D28" s="894" t="s">
        <v>1612</v>
      </c>
      <c r="E28" s="894" t="s">
        <v>1613</v>
      </c>
      <c r="F28" s="894" t="s">
        <v>1614</v>
      </c>
      <c r="G28" s="894" t="s">
        <v>1615</v>
      </c>
      <c r="H28" s="954" t="s">
        <v>1616</v>
      </c>
      <c r="I28" s="954" t="s">
        <v>1617</v>
      </c>
      <c r="J28" s="894" t="s">
        <v>1611</v>
      </c>
      <c r="K28" s="894" t="s">
        <v>1612</v>
      </c>
      <c r="L28" s="894" t="s">
        <v>1613</v>
      </c>
      <c r="M28" s="894" t="s">
        <v>1614</v>
      </c>
      <c r="N28" s="894" t="s">
        <v>1615</v>
      </c>
      <c r="O28" s="954" t="s">
        <v>1616</v>
      </c>
      <c r="P28" s="954" t="s">
        <v>1617</v>
      </c>
      <c r="Q28" s="894" t="s">
        <v>1611</v>
      </c>
      <c r="R28" s="954" t="s">
        <v>1612</v>
      </c>
      <c r="S28" s="894" t="s">
        <v>1613</v>
      </c>
      <c r="T28" s="894" t="s">
        <v>1614</v>
      </c>
      <c r="U28" s="894" t="s">
        <v>1615</v>
      </c>
      <c r="V28" s="954" t="s">
        <v>1616</v>
      </c>
      <c r="W28" s="954" t="s">
        <v>1617</v>
      </c>
      <c r="X28" s="894" t="s">
        <v>1611</v>
      </c>
      <c r="Y28" s="894" t="s">
        <v>1612</v>
      </c>
      <c r="Z28" s="894" t="s">
        <v>1613</v>
      </c>
      <c r="AA28" s="894" t="s">
        <v>1614</v>
      </c>
      <c r="AB28" s="894" t="s">
        <v>1615</v>
      </c>
      <c r="AC28" s="954" t="s">
        <v>1616</v>
      </c>
      <c r="AD28" s="954" t="s">
        <v>1617</v>
      </c>
      <c r="AE28" s="894" t="s">
        <v>1611</v>
      </c>
      <c r="AF28" s="894" t="s">
        <v>1612</v>
      </c>
      <c r="AG28" s="894" t="s">
        <v>1613</v>
      </c>
      <c r="AH28" s="894" t="s">
        <v>1614</v>
      </c>
    </row>
    <row r="29" spans="1:34">
      <c r="A29" s="1116"/>
      <c r="B29" s="1138"/>
      <c r="C29" s="1138"/>
      <c r="D29" s="895">
        <v>1</v>
      </c>
      <c r="E29" s="894">
        <v>2</v>
      </c>
      <c r="F29" s="894">
        <v>3</v>
      </c>
      <c r="G29" s="894">
        <v>4</v>
      </c>
      <c r="H29" s="954">
        <v>5</v>
      </c>
      <c r="I29" s="954">
        <v>6</v>
      </c>
      <c r="J29" s="894">
        <v>7</v>
      </c>
      <c r="K29" s="894">
        <v>8</v>
      </c>
      <c r="L29" s="894">
        <v>9</v>
      </c>
      <c r="M29" s="894">
        <v>10</v>
      </c>
      <c r="N29" s="894">
        <v>11</v>
      </c>
      <c r="O29" s="954">
        <v>12</v>
      </c>
      <c r="P29" s="954">
        <v>13</v>
      </c>
      <c r="Q29" s="894">
        <v>14</v>
      </c>
      <c r="R29" s="954">
        <v>15</v>
      </c>
      <c r="S29" s="894">
        <v>16</v>
      </c>
      <c r="T29" s="894">
        <v>17</v>
      </c>
      <c r="U29" s="894">
        <v>18</v>
      </c>
      <c r="V29" s="954">
        <v>19</v>
      </c>
      <c r="W29" s="954">
        <v>20</v>
      </c>
      <c r="X29" s="894">
        <v>21</v>
      </c>
      <c r="Y29" s="894">
        <v>22</v>
      </c>
      <c r="Z29" s="894">
        <v>23</v>
      </c>
      <c r="AA29" s="894">
        <v>24</v>
      </c>
      <c r="AB29" s="894">
        <v>25</v>
      </c>
      <c r="AC29" s="954">
        <v>26</v>
      </c>
      <c r="AD29" s="954">
        <v>27</v>
      </c>
      <c r="AE29" s="894">
        <v>28</v>
      </c>
      <c r="AF29" s="894">
        <v>29</v>
      </c>
      <c r="AG29" s="894">
        <v>30</v>
      </c>
      <c r="AH29" s="894">
        <v>31</v>
      </c>
    </row>
    <row r="30" spans="1:34">
      <c r="A30" s="1114">
        <v>18</v>
      </c>
      <c r="B30" s="908" t="s">
        <v>1609</v>
      </c>
      <c r="C30" s="1127">
        <v>42583</v>
      </c>
      <c r="D30" s="913" t="s">
        <v>1621</v>
      </c>
      <c r="E30" s="900"/>
      <c r="F30" s="913"/>
      <c r="G30" s="900"/>
      <c r="H30" s="900"/>
      <c r="I30" s="912"/>
      <c r="J30" s="912"/>
      <c r="K30" s="912"/>
      <c r="L30" s="912"/>
      <c r="M30" s="912"/>
      <c r="N30" s="912"/>
      <c r="O30" s="912"/>
      <c r="P30" s="912"/>
      <c r="Q30" s="912"/>
      <c r="R30" s="912"/>
      <c r="S30" s="912"/>
      <c r="T30" s="913"/>
      <c r="U30" s="912"/>
      <c r="V30" s="900"/>
      <c r="W30" s="912"/>
      <c r="X30" s="912"/>
      <c r="Y30" s="912"/>
      <c r="Z30" s="912"/>
      <c r="AA30" s="912"/>
      <c r="AB30" s="912"/>
      <c r="AC30" s="912"/>
      <c r="AD30" s="912"/>
      <c r="AE30" s="912"/>
      <c r="AF30" s="912"/>
      <c r="AG30" s="899"/>
      <c r="AH30" s="899"/>
    </row>
    <row r="31" spans="1:34">
      <c r="A31" s="1115"/>
      <c r="B31" s="908" t="s">
        <v>1622</v>
      </c>
      <c r="C31" s="1128"/>
      <c r="D31" s="913"/>
      <c r="E31" s="913" t="s">
        <v>1621</v>
      </c>
      <c r="F31" s="913"/>
      <c r="G31" s="913"/>
      <c r="H31" s="913"/>
      <c r="I31" s="900"/>
      <c r="J31" s="900"/>
      <c r="K31" s="900"/>
      <c r="L31" s="912"/>
      <c r="M31" s="912"/>
      <c r="N31" s="912"/>
      <c r="O31" s="912"/>
      <c r="P31" s="912"/>
      <c r="Q31" s="912"/>
      <c r="R31" s="912"/>
      <c r="S31" s="912"/>
      <c r="T31" s="913"/>
      <c r="U31" s="912"/>
      <c r="V31" s="900"/>
      <c r="W31" s="912"/>
      <c r="X31" s="912"/>
      <c r="Y31" s="912"/>
      <c r="Z31" s="912"/>
      <c r="AA31" s="912"/>
      <c r="AB31" s="912"/>
      <c r="AC31" s="912"/>
      <c r="AD31" s="912"/>
      <c r="AE31" s="912"/>
      <c r="AF31" s="912"/>
      <c r="AG31" s="899"/>
      <c r="AH31" s="899"/>
    </row>
    <row r="32" spans="1:34">
      <c r="A32" s="1115"/>
      <c r="B32" s="908" t="s">
        <v>1623</v>
      </c>
      <c r="C32" s="1128"/>
      <c r="D32" s="913"/>
      <c r="E32" s="913"/>
      <c r="F32" s="913" t="s">
        <v>1621</v>
      </c>
      <c r="G32" s="913"/>
      <c r="H32" s="913"/>
      <c r="I32" s="900"/>
      <c r="J32" s="913"/>
      <c r="K32" s="900"/>
      <c r="L32" s="900"/>
      <c r="M32" s="912"/>
      <c r="N32" s="912"/>
      <c r="O32" s="912"/>
      <c r="P32" s="912"/>
      <c r="Q32" s="912"/>
      <c r="R32" s="912"/>
      <c r="S32" s="912"/>
      <c r="T32" s="913"/>
      <c r="U32" s="912"/>
      <c r="V32" s="900"/>
      <c r="W32" s="912"/>
      <c r="X32" s="912"/>
      <c r="Y32" s="912"/>
      <c r="Z32" s="912"/>
      <c r="AA32" s="912"/>
      <c r="AB32" s="912"/>
      <c r="AC32" s="912"/>
      <c r="AD32" s="912"/>
      <c r="AE32" s="912"/>
      <c r="AF32" s="912"/>
      <c r="AG32" s="899"/>
      <c r="AH32" s="899"/>
    </row>
    <row r="33" spans="1:34">
      <c r="A33" s="1115"/>
      <c r="B33" s="908" t="s">
        <v>1624</v>
      </c>
      <c r="C33" s="1128"/>
      <c r="D33" s="913"/>
      <c r="E33" s="913"/>
      <c r="F33" s="913"/>
      <c r="G33" s="913" t="s">
        <v>1621</v>
      </c>
      <c r="H33" s="913"/>
      <c r="I33" s="913"/>
      <c r="J33" s="913"/>
      <c r="K33" s="900"/>
      <c r="L33" s="900"/>
      <c r="M33" s="912"/>
      <c r="N33" s="912"/>
      <c r="O33" s="912"/>
      <c r="P33" s="912"/>
      <c r="Q33" s="912"/>
      <c r="R33" s="912"/>
      <c r="S33" s="912"/>
      <c r="T33" s="913"/>
      <c r="U33" s="912"/>
      <c r="V33" s="900"/>
      <c r="W33" s="912"/>
      <c r="X33" s="912"/>
      <c r="Y33" s="912"/>
      <c r="Z33" s="912"/>
      <c r="AA33" s="912"/>
      <c r="AB33" s="912"/>
      <c r="AC33" s="912"/>
      <c r="AD33" s="912"/>
      <c r="AE33" s="912"/>
      <c r="AF33" s="912"/>
      <c r="AG33" s="899"/>
      <c r="AH33" s="899"/>
    </row>
    <row r="34" spans="1:34">
      <c r="A34" s="1115"/>
      <c r="B34" s="908" t="s">
        <v>1625</v>
      </c>
      <c r="C34" s="1128"/>
      <c r="D34" s="913"/>
      <c r="E34" s="900"/>
      <c r="F34" s="912"/>
      <c r="G34" s="912"/>
      <c r="H34" s="913"/>
      <c r="I34" s="900"/>
      <c r="J34" s="913" t="s">
        <v>1621</v>
      </c>
      <c r="K34" s="900"/>
      <c r="L34" s="900"/>
      <c r="M34" s="912"/>
      <c r="N34" s="912"/>
      <c r="O34" s="912"/>
      <c r="P34" s="912"/>
      <c r="Q34" s="912"/>
      <c r="R34" s="912"/>
      <c r="S34" s="912"/>
      <c r="T34" s="913"/>
      <c r="U34" s="912"/>
      <c r="V34" s="900"/>
      <c r="W34" s="912"/>
      <c r="X34" s="912"/>
      <c r="Y34" s="912"/>
      <c r="Z34" s="912"/>
      <c r="AA34" s="912"/>
      <c r="AB34" s="912"/>
      <c r="AC34" s="912"/>
      <c r="AD34" s="912"/>
      <c r="AE34" s="912"/>
      <c r="AF34" s="912"/>
      <c r="AG34" s="899"/>
      <c r="AH34" s="899"/>
    </row>
    <row r="35" spans="1:34">
      <c r="A35" s="1115"/>
      <c r="B35" s="908" t="s">
        <v>1626</v>
      </c>
      <c r="C35" s="1128"/>
      <c r="D35" s="912"/>
      <c r="E35" s="912"/>
      <c r="F35" s="912"/>
      <c r="G35" s="912"/>
      <c r="H35" s="913"/>
      <c r="I35" s="900"/>
      <c r="J35" s="913"/>
      <c r="K35" s="913" t="s">
        <v>1621</v>
      </c>
      <c r="L35" s="900"/>
      <c r="M35" s="913"/>
      <c r="N35" s="900"/>
      <c r="O35" s="900"/>
      <c r="P35" s="912"/>
      <c r="Q35" s="912"/>
      <c r="R35" s="912"/>
      <c r="S35" s="912"/>
      <c r="T35" s="913"/>
      <c r="U35" s="912"/>
      <c r="V35" s="900"/>
      <c r="W35" s="912"/>
      <c r="X35" s="912"/>
      <c r="Y35" s="912"/>
      <c r="Z35" s="912"/>
      <c r="AA35" s="912"/>
      <c r="AB35" s="912"/>
      <c r="AC35" s="912"/>
      <c r="AD35" s="912"/>
      <c r="AE35" s="912"/>
      <c r="AF35" s="912"/>
      <c r="AG35" s="899"/>
      <c r="AH35" s="899"/>
    </row>
    <row r="36" spans="1:34">
      <c r="A36" s="1115"/>
      <c r="B36" s="908" t="s">
        <v>1627</v>
      </c>
      <c r="C36" s="1128"/>
      <c r="D36" s="912"/>
      <c r="E36" s="912"/>
      <c r="F36" s="912"/>
      <c r="G36" s="912"/>
      <c r="H36" s="913"/>
      <c r="I36" s="900"/>
      <c r="J36" s="912"/>
      <c r="K36" s="913"/>
      <c r="L36" s="913" t="s">
        <v>1621</v>
      </c>
      <c r="M36" s="913"/>
      <c r="N36" s="913"/>
      <c r="O36" s="913"/>
      <c r="P36" s="900"/>
      <c r="Q36" s="900"/>
      <c r="R36" s="900"/>
      <c r="S36" s="912"/>
      <c r="T36" s="913"/>
      <c r="U36" s="912"/>
      <c r="V36" s="900"/>
      <c r="W36" s="912"/>
      <c r="X36" s="912"/>
      <c r="Y36" s="912"/>
      <c r="Z36" s="912"/>
      <c r="AA36" s="912"/>
      <c r="AB36" s="912"/>
      <c r="AC36" s="912"/>
      <c r="AD36" s="912"/>
      <c r="AE36" s="912"/>
      <c r="AF36" s="912"/>
      <c r="AG36" s="899"/>
      <c r="AH36" s="899"/>
    </row>
    <row r="37" spans="1:34">
      <c r="A37" s="1115"/>
      <c r="B37" s="908" t="s">
        <v>1628</v>
      </c>
      <c r="C37" s="1128"/>
      <c r="D37" s="912"/>
      <c r="E37" s="912"/>
      <c r="F37" s="912"/>
      <c r="G37" s="912"/>
      <c r="H37" s="912"/>
      <c r="I37" s="912"/>
      <c r="J37" s="912"/>
      <c r="K37" s="913"/>
      <c r="L37" s="913"/>
      <c r="M37" s="913" t="s">
        <v>1621</v>
      </c>
      <c r="N37" s="913"/>
      <c r="O37" s="913"/>
      <c r="P37" s="900"/>
      <c r="Q37" s="913"/>
      <c r="R37" s="900"/>
      <c r="S37" s="912"/>
      <c r="T37" s="900"/>
      <c r="U37" s="912"/>
      <c r="V37" s="900"/>
      <c r="W37" s="912"/>
      <c r="X37" s="912"/>
      <c r="Y37" s="912"/>
      <c r="Z37" s="912"/>
      <c r="AA37" s="912"/>
      <c r="AB37" s="912"/>
      <c r="AC37" s="912"/>
      <c r="AD37" s="912"/>
      <c r="AE37" s="912"/>
      <c r="AF37" s="912"/>
      <c r="AG37" s="899"/>
      <c r="AH37" s="899"/>
    </row>
    <row r="38" spans="1:34">
      <c r="A38" s="1115"/>
      <c r="B38" s="908" t="s">
        <v>1629</v>
      </c>
      <c r="C38" s="1128"/>
      <c r="D38" s="912"/>
      <c r="E38" s="912"/>
      <c r="F38" s="912"/>
      <c r="G38" s="912"/>
      <c r="H38" s="912"/>
      <c r="I38" s="912"/>
      <c r="J38" s="912"/>
      <c r="K38" s="913"/>
      <c r="L38" s="913"/>
      <c r="M38" s="913"/>
      <c r="N38" s="913" t="s">
        <v>1621</v>
      </c>
      <c r="O38" s="913"/>
      <c r="P38" s="913"/>
      <c r="Q38" s="913"/>
      <c r="R38" s="900"/>
      <c r="S38" s="913"/>
      <c r="T38" s="913"/>
      <c r="U38" s="912"/>
      <c r="V38" s="900"/>
      <c r="W38" s="912"/>
      <c r="X38" s="912"/>
      <c r="Y38" s="912"/>
      <c r="Z38" s="912"/>
      <c r="AA38" s="912"/>
      <c r="AB38" s="912"/>
      <c r="AC38" s="912"/>
      <c r="AD38" s="912"/>
      <c r="AE38" s="912"/>
      <c r="AF38" s="912"/>
      <c r="AG38" s="899"/>
      <c r="AH38" s="899"/>
    </row>
    <row r="39" spans="1:34">
      <c r="A39" s="1115"/>
      <c r="B39" s="908" t="s">
        <v>1630</v>
      </c>
      <c r="C39" s="1128"/>
      <c r="D39" s="912"/>
      <c r="E39" s="912"/>
      <c r="F39" s="912"/>
      <c r="G39" s="912"/>
      <c r="H39" s="912"/>
      <c r="I39" s="912"/>
      <c r="J39" s="912"/>
      <c r="K39" s="913"/>
      <c r="L39" s="900"/>
      <c r="M39" s="912"/>
      <c r="N39" s="912"/>
      <c r="O39" s="913"/>
      <c r="P39" s="900"/>
      <c r="Q39" s="913" t="s">
        <v>1621</v>
      </c>
      <c r="R39" s="900"/>
      <c r="S39" s="900"/>
      <c r="T39" s="913"/>
      <c r="U39" s="912"/>
      <c r="V39" s="900"/>
      <c r="W39" s="912"/>
      <c r="X39" s="912"/>
      <c r="Y39" s="912"/>
      <c r="Z39" s="912"/>
      <c r="AA39" s="912"/>
      <c r="AB39" s="912"/>
      <c r="AC39" s="912"/>
      <c r="AD39" s="912"/>
      <c r="AE39" s="912"/>
      <c r="AF39" s="912"/>
      <c r="AG39" s="899"/>
      <c r="AH39" s="899"/>
    </row>
    <row r="40" spans="1:34">
      <c r="A40" s="1115"/>
      <c r="B40" s="908" t="s">
        <v>1631</v>
      </c>
      <c r="C40" s="1128"/>
      <c r="D40" s="912"/>
      <c r="E40" s="912"/>
      <c r="F40" s="912"/>
      <c r="G40" s="912"/>
      <c r="H40" s="912"/>
      <c r="I40" s="912"/>
      <c r="J40" s="912"/>
      <c r="K40" s="912"/>
      <c r="L40" s="912"/>
      <c r="M40" s="912"/>
      <c r="N40" s="912"/>
      <c r="O40" s="913"/>
      <c r="P40" s="900"/>
      <c r="Q40" s="913"/>
      <c r="R40" s="913"/>
      <c r="S40" s="913" t="s">
        <v>1621</v>
      </c>
      <c r="T40" s="912"/>
      <c r="U40" s="912"/>
      <c r="V40" s="900"/>
      <c r="W40" s="912"/>
      <c r="X40" s="912"/>
      <c r="Y40" s="912"/>
      <c r="Z40" s="912"/>
      <c r="AA40" s="912"/>
      <c r="AB40" s="912"/>
      <c r="AC40" s="912"/>
      <c r="AD40" s="912"/>
      <c r="AE40" s="912"/>
      <c r="AF40" s="912"/>
      <c r="AG40" s="899"/>
      <c r="AH40" s="899"/>
    </row>
    <row r="41" spans="1:34">
      <c r="A41" s="1115"/>
      <c r="B41" s="908" t="s">
        <v>1632</v>
      </c>
      <c r="C41" s="1128"/>
      <c r="D41" s="912"/>
      <c r="E41" s="912"/>
      <c r="F41" s="912"/>
      <c r="G41" s="912"/>
      <c r="H41" s="912"/>
      <c r="I41" s="912"/>
      <c r="J41" s="912"/>
      <c r="K41" s="912"/>
      <c r="L41" s="912"/>
      <c r="M41" s="912"/>
      <c r="N41" s="912"/>
      <c r="O41" s="913"/>
      <c r="P41" s="900"/>
      <c r="Q41" s="912"/>
      <c r="R41" s="913"/>
      <c r="S41" s="912"/>
      <c r="T41" s="913" t="s">
        <v>1621</v>
      </c>
      <c r="U41" s="912"/>
      <c r="V41" s="900"/>
      <c r="W41" s="912"/>
      <c r="X41" s="912"/>
      <c r="Y41" s="912"/>
      <c r="Z41" s="912"/>
      <c r="AA41" s="912"/>
      <c r="AB41" s="912"/>
      <c r="AC41" s="912"/>
      <c r="AD41" s="912"/>
      <c r="AE41" s="912"/>
      <c r="AF41" s="912"/>
      <c r="AG41" s="899"/>
      <c r="AH41" s="899"/>
    </row>
    <row r="42" spans="1:34">
      <c r="A42" s="1115"/>
      <c r="B42" s="908" t="s">
        <v>1633</v>
      </c>
      <c r="C42" s="1128"/>
      <c r="D42" s="912"/>
      <c r="E42" s="912"/>
      <c r="F42" s="912"/>
      <c r="G42" s="912"/>
      <c r="H42" s="912"/>
      <c r="I42" s="912"/>
      <c r="J42" s="912"/>
      <c r="K42" s="912"/>
      <c r="L42" s="912"/>
      <c r="M42" s="912"/>
      <c r="N42" s="912"/>
      <c r="O42" s="913"/>
      <c r="P42" s="900"/>
      <c r="Q42" s="912"/>
      <c r="R42" s="913"/>
      <c r="S42" s="912"/>
      <c r="T42" s="912"/>
      <c r="U42" s="913" t="s">
        <v>1621</v>
      </c>
      <c r="V42" s="900"/>
      <c r="W42" s="912"/>
      <c r="X42" s="912"/>
      <c r="Y42" s="912"/>
      <c r="Z42" s="912"/>
      <c r="AA42" s="912"/>
      <c r="AB42" s="912"/>
      <c r="AC42" s="912"/>
      <c r="AD42" s="912"/>
      <c r="AE42" s="912"/>
      <c r="AF42" s="912"/>
      <c r="AG42" s="899"/>
      <c r="AH42" s="899"/>
    </row>
    <row r="43" spans="1:34">
      <c r="A43" s="1115"/>
      <c r="B43" s="908" t="s">
        <v>1644</v>
      </c>
      <c r="C43" s="1128"/>
      <c r="D43" s="912"/>
      <c r="E43" s="912"/>
      <c r="F43" s="912"/>
      <c r="G43" s="912"/>
      <c r="H43" s="912"/>
      <c r="I43" s="912"/>
      <c r="J43" s="912"/>
      <c r="K43" s="912"/>
      <c r="L43" s="912"/>
      <c r="M43" s="912"/>
      <c r="N43" s="912"/>
      <c r="O43" s="913"/>
      <c r="P43" s="900"/>
      <c r="Q43" s="912"/>
      <c r="R43" s="913"/>
      <c r="S43" s="913"/>
      <c r="T43" s="913"/>
      <c r="U43" s="912"/>
      <c r="V43" s="900"/>
      <c r="W43" s="912"/>
      <c r="X43" s="913" t="s">
        <v>1621</v>
      </c>
      <c r="Y43" s="912"/>
      <c r="Z43" s="912"/>
      <c r="AA43" s="912"/>
      <c r="AB43" s="912"/>
      <c r="AC43" s="912"/>
      <c r="AD43" s="912"/>
      <c r="AE43" s="913"/>
      <c r="AF43" s="912"/>
      <c r="AG43" s="899"/>
      <c r="AH43" s="899"/>
    </row>
    <row r="44" spans="1:34">
      <c r="A44" s="1115"/>
      <c r="B44" s="908" t="s">
        <v>1645</v>
      </c>
      <c r="C44" s="1128"/>
      <c r="D44" s="912"/>
      <c r="E44" s="912"/>
      <c r="F44" s="912"/>
      <c r="G44" s="912"/>
      <c r="H44" s="912"/>
      <c r="I44" s="912"/>
      <c r="J44" s="912"/>
      <c r="K44" s="912"/>
      <c r="L44" s="912"/>
      <c r="M44" s="912"/>
      <c r="N44" s="912"/>
      <c r="O44" s="913"/>
      <c r="P44" s="900"/>
      <c r="Q44" s="912"/>
      <c r="R44" s="913"/>
      <c r="S44" s="913"/>
      <c r="T44" s="913"/>
      <c r="U44" s="912"/>
      <c r="V44" s="900"/>
      <c r="W44" s="912"/>
      <c r="X44" s="912"/>
      <c r="Y44" s="913" t="s">
        <v>1621</v>
      </c>
      <c r="Z44" s="912"/>
      <c r="AA44" s="912"/>
      <c r="AB44" s="912"/>
      <c r="AC44" s="912"/>
      <c r="AD44" s="912"/>
      <c r="AE44" s="912"/>
      <c r="AF44" s="913"/>
      <c r="AG44" s="899"/>
      <c r="AH44" s="899"/>
    </row>
    <row r="45" spans="1:34">
      <c r="A45" s="1115"/>
      <c r="B45" s="994" t="s">
        <v>1646</v>
      </c>
      <c r="C45" s="1128"/>
      <c r="D45" s="991"/>
      <c r="E45" s="991"/>
      <c r="F45" s="991"/>
      <c r="G45" s="991"/>
      <c r="H45" s="991"/>
      <c r="I45" s="991"/>
      <c r="J45" s="991"/>
      <c r="K45" s="991"/>
      <c r="L45" s="991"/>
      <c r="M45" s="991"/>
      <c r="N45" s="991"/>
      <c r="O45" s="991"/>
      <c r="P45" s="991"/>
      <c r="Q45" s="991"/>
      <c r="R45" s="991"/>
      <c r="S45" s="991"/>
      <c r="T45" s="992"/>
      <c r="U45" s="992"/>
      <c r="V45" s="992"/>
      <c r="W45" s="991"/>
      <c r="X45" s="912"/>
      <c r="Y45" s="912"/>
      <c r="Z45" s="913" t="s">
        <v>1621</v>
      </c>
      <c r="AA45" s="912"/>
      <c r="AB45" s="991"/>
      <c r="AC45" s="991"/>
      <c r="AD45" s="991"/>
      <c r="AE45" s="991"/>
      <c r="AF45" s="991"/>
      <c r="AG45" s="992"/>
      <c r="AH45" s="995"/>
    </row>
    <row r="46" spans="1:34" s="595" customFormat="1" ht="13.5" thickBot="1">
      <c r="A46" s="1116"/>
      <c r="B46" s="996" t="s">
        <v>1647</v>
      </c>
      <c r="C46" s="1129"/>
      <c r="D46" s="912"/>
      <c r="E46" s="912"/>
      <c r="F46" s="912"/>
      <c r="G46" s="912"/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3"/>
      <c r="U46" s="913"/>
      <c r="V46" s="913"/>
      <c r="W46" s="912"/>
      <c r="X46" s="997"/>
      <c r="Y46" s="997"/>
      <c r="Z46" s="997"/>
      <c r="AA46" s="998" t="s">
        <v>1621</v>
      </c>
      <c r="AB46" s="912"/>
      <c r="AC46" s="912"/>
      <c r="AD46" s="912"/>
      <c r="AE46" s="912"/>
      <c r="AF46" s="912"/>
      <c r="AG46" s="913"/>
      <c r="AH46" s="899"/>
    </row>
    <row r="47" spans="1:34">
      <c r="A47" s="903"/>
      <c r="B47" s="904"/>
      <c r="C47" s="905"/>
      <c r="D47" s="661"/>
      <c r="E47" s="661"/>
      <c r="F47" s="906"/>
      <c r="G47" s="661"/>
      <c r="H47" s="661"/>
      <c r="I47" s="661"/>
      <c r="J47" s="661"/>
      <c r="K47" s="661"/>
      <c r="L47" s="661"/>
      <c r="M47" s="661"/>
      <c r="N47" s="661"/>
      <c r="O47" s="661"/>
      <c r="P47" s="661"/>
      <c r="Q47" s="661"/>
      <c r="R47" s="661"/>
      <c r="S47" s="661"/>
      <c r="T47" s="661"/>
      <c r="U47" s="661"/>
      <c r="V47" s="661"/>
      <c r="W47" s="661"/>
      <c r="X47" s="231"/>
      <c r="Y47" s="231"/>
      <c r="Z47" s="231"/>
      <c r="AA47" s="231"/>
      <c r="AB47" s="661"/>
      <c r="AC47" s="661"/>
      <c r="AD47" s="661"/>
      <c r="AE47" s="661"/>
      <c r="AF47" s="661"/>
      <c r="AG47" s="661"/>
      <c r="AH47" s="661"/>
    </row>
    <row r="48" spans="1:34">
      <c r="B48" s="247" t="s">
        <v>1662</v>
      </c>
      <c r="C48" s="896"/>
    </row>
    <row r="49" spans="1:34">
      <c r="B49" s="247"/>
      <c r="C49" s="896"/>
    </row>
    <row r="50" spans="1:34">
      <c r="B50" s="247"/>
      <c r="C50" s="896"/>
    </row>
    <row r="51" spans="1:34">
      <c r="B51" s="247"/>
      <c r="C51" s="896"/>
    </row>
    <row r="52" spans="1:34" ht="15.75">
      <c r="A52" s="1117" t="s">
        <v>3</v>
      </c>
      <c r="B52" s="1117"/>
      <c r="C52" s="1117"/>
      <c r="D52" s="1117"/>
      <c r="E52" s="1117"/>
      <c r="F52" s="1117"/>
      <c r="G52" s="1117"/>
      <c r="H52" s="1117"/>
      <c r="I52" s="1117"/>
      <c r="J52" s="1117"/>
      <c r="K52" s="1117"/>
      <c r="L52" s="1117"/>
      <c r="M52" s="1117"/>
      <c r="N52" s="1117"/>
      <c r="O52" s="1117"/>
      <c r="P52" s="1117"/>
      <c r="Q52" s="1117"/>
      <c r="R52" s="1117"/>
      <c r="S52" s="1117"/>
      <c r="T52" s="1117"/>
      <c r="U52" s="1117"/>
      <c r="V52" s="1117"/>
      <c r="W52" s="1117"/>
      <c r="X52" s="1117"/>
      <c r="Y52" s="1117"/>
      <c r="Z52" s="1117"/>
      <c r="AA52" s="1117"/>
      <c r="AB52" s="1117"/>
      <c r="AC52" s="1117"/>
      <c r="AD52" s="1117"/>
      <c r="AE52" s="1117"/>
      <c r="AF52" s="1117"/>
      <c r="AG52" s="1117"/>
      <c r="AH52" s="1117"/>
    </row>
    <row r="53" spans="1:34" ht="15.75">
      <c r="A53" s="1117" t="s">
        <v>1586</v>
      </c>
      <c r="B53" s="1117"/>
      <c r="C53" s="1117"/>
      <c r="D53" s="1117"/>
      <c r="E53" s="1117"/>
      <c r="F53" s="1117"/>
      <c r="G53" s="1117"/>
      <c r="H53" s="1117"/>
      <c r="I53" s="1117"/>
      <c r="J53" s="1117"/>
      <c r="K53" s="1117"/>
      <c r="L53" s="1117"/>
      <c r="M53" s="1117"/>
      <c r="N53" s="1117"/>
      <c r="O53" s="1117"/>
      <c r="P53" s="1117"/>
      <c r="Q53" s="1117"/>
      <c r="R53" s="1117"/>
      <c r="S53" s="1117"/>
      <c r="T53" s="1117"/>
      <c r="U53" s="1117"/>
      <c r="V53" s="1117"/>
      <c r="W53" s="1117"/>
      <c r="X53" s="1117"/>
      <c r="Y53" s="1117"/>
      <c r="Z53" s="1117"/>
      <c r="AA53" s="1117"/>
      <c r="AB53" s="1117"/>
      <c r="AC53" s="1117"/>
      <c r="AD53" s="1117"/>
      <c r="AE53" s="1117"/>
      <c r="AF53" s="1117"/>
      <c r="AG53" s="1117"/>
      <c r="AH53" s="1117"/>
    </row>
    <row r="54" spans="1:34" ht="18">
      <c r="A54" s="1118" t="s">
        <v>1666</v>
      </c>
      <c r="B54" s="111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8"/>
      <c r="N54" s="1118"/>
      <c r="O54" s="1118"/>
      <c r="P54" s="1118"/>
      <c r="Q54" s="1118"/>
      <c r="R54" s="1118"/>
      <c r="S54" s="1118"/>
      <c r="T54" s="1118"/>
      <c r="U54" s="1118"/>
      <c r="V54" s="1118"/>
      <c r="W54" s="1118"/>
      <c r="X54" s="1118"/>
      <c r="Y54" s="1118"/>
      <c r="Z54" s="1118"/>
      <c r="AA54" s="1118"/>
      <c r="AB54" s="1118"/>
      <c r="AC54" s="1118"/>
      <c r="AD54" s="1118"/>
      <c r="AE54" s="1118"/>
      <c r="AF54" s="1118"/>
      <c r="AG54" s="1118"/>
      <c r="AH54" s="1118"/>
    </row>
    <row r="55" spans="1:34" ht="18">
      <c r="A55" s="1118" t="s">
        <v>1587</v>
      </c>
      <c r="B55" s="1118"/>
      <c r="C55" s="1118"/>
      <c r="D55" s="1118"/>
      <c r="E55" s="1118"/>
      <c r="F55" s="1118"/>
      <c r="G55" s="1118"/>
      <c r="H55" s="1118"/>
      <c r="I55" s="1118"/>
      <c r="J55" s="1118"/>
      <c r="K55" s="1118"/>
      <c r="L55" s="1118"/>
      <c r="M55" s="1118"/>
      <c r="N55" s="1118"/>
      <c r="O55" s="1118"/>
      <c r="P55" s="1118"/>
      <c r="Q55" s="1118"/>
      <c r="R55" s="1118"/>
      <c r="S55" s="1118"/>
      <c r="T55" s="1118"/>
      <c r="U55" s="1118"/>
      <c r="V55" s="1118"/>
      <c r="W55" s="1118"/>
      <c r="X55" s="1118"/>
      <c r="Y55" s="1118"/>
      <c r="Z55" s="1118"/>
      <c r="AA55" s="1118"/>
      <c r="AB55" s="1118"/>
      <c r="AC55" s="1118"/>
      <c r="AD55" s="1118"/>
      <c r="AE55" s="1118"/>
      <c r="AF55" s="1118"/>
      <c r="AG55" s="1118"/>
      <c r="AH55" s="1118"/>
    </row>
    <row r="56" spans="1:34" ht="18">
      <c r="A56" s="1118" t="s">
        <v>1667</v>
      </c>
      <c r="B56" s="1118"/>
      <c r="C56" s="1118"/>
      <c r="D56" s="1118"/>
      <c r="E56" s="1118"/>
      <c r="F56" s="1118"/>
      <c r="G56" s="1118"/>
      <c r="H56" s="1118"/>
      <c r="I56" s="1118"/>
      <c r="J56" s="1118"/>
      <c r="K56" s="1118"/>
      <c r="L56" s="1118"/>
      <c r="M56" s="1118"/>
      <c r="N56" s="1118"/>
      <c r="O56" s="1118"/>
      <c r="P56" s="1118"/>
      <c r="Q56" s="1118"/>
      <c r="R56" s="1118"/>
      <c r="S56" s="1118"/>
      <c r="T56" s="1118"/>
      <c r="U56" s="1118"/>
      <c r="V56" s="1118"/>
      <c r="W56" s="1118"/>
      <c r="X56" s="1118"/>
      <c r="Y56" s="1118"/>
      <c r="Z56" s="1118"/>
      <c r="AA56" s="1118"/>
      <c r="AB56" s="1118"/>
      <c r="AC56" s="1118"/>
      <c r="AD56" s="1118"/>
      <c r="AE56" s="1118"/>
      <c r="AF56" s="1118"/>
      <c r="AG56" s="1118"/>
      <c r="AH56" s="1118"/>
    </row>
    <row r="57" spans="1:34" ht="15.75">
      <c r="A57" s="915" t="s">
        <v>1608</v>
      </c>
      <c r="B57" s="1006"/>
      <c r="C57" s="1006"/>
      <c r="D57" s="1006"/>
      <c r="E57" s="1006"/>
      <c r="F57" s="1006"/>
      <c r="G57" s="1006"/>
      <c r="H57" s="1006"/>
      <c r="I57" s="1006"/>
      <c r="J57" s="1006"/>
      <c r="K57" s="1006"/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6"/>
      <c r="Y57" s="1006"/>
      <c r="Z57" s="1006"/>
      <c r="AA57" s="1006"/>
      <c r="AB57" s="1006"/>
      <c r="AC57" s="1006"/>
      <c r="AD57" s="1006"/>
      <c r="AE57" s="1006"/>
      <c r="AF57" s="1006"/>
      <c r="AG57" s="1006"/>
      <c r="AH57" s="1006"/>
    </row>
    <row r="58" spans="1:34" s="966" customFormat="1" ht="18">
      <c r="A58" s="967" t="s">
        <v>1679</v>
      </c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  <c r="AB58" s="965"/>
      <c r="AC58" s="965"/>
      <c r="AD58" s="965"/>
      <c r="AE58" s="965"/>
      <c r="AF58" s="965"/>
      <c r="AG58" s="965"/>
      <c r="AH58" s="965"/>
    </row>
    <row r="59" spans="1:34">
      <c r="A59" s="1130" t="s">
        <v>129</v>
      </c>
      <c r="B59" s="1133" t="s">
        <v>1610</v>
      </c>
      <c r="C59" s="955" t="s">
        <v>1618</v>
      </c>
      <c r="D59" s="1149" t="s">
        <v>1619</v>
      </c>
      <c r="E59" s="1150"/>
      <c r="F59" s="1150"/>
      <c r="G59" s="1150"/>
      <c r="H59" s="1150"/>
      <c r="I59" s="1150"/>
      <c r="J59" s="1150"/>
      <c r="K59" s="1150"/>
      <c r="L59" s="1150"/>
      <c r="M59" s="1150"/>
      <c r="N59" s="1150"/>
      <c r="O59" s="1150"/>
      <c r="P59" s="1150"/>
      <c r="Q59" s="1150"/>
      <c r="R59" s="1150"/>
      <c r="S59" s="1150"/>
      <c r="T59" s="1150"/>
      <c r="U59" s="1150"/>
      <c r="V59" s="1150"/>
      <c r="W59" s="1150"/>
      <c r="X59" s="1150"/>
      <c r="Y59" s="1150"/>
      <c r="Z59" s="1150"/>
      <c r="AA59" s="1150"/>
      <c r="AB59" s="1150"/>
      <c r="AC59" s="1150"/>
      <c r="AD59" s="1150"/>
      <c r="AE59" s="1150"/>
      <c r="AF59" s="1150"/>
      <c r="AG59" s="1150"/>
      <c r="AH59" s="1151"/>
    </row>
    <row r="60" spans="1:34">
      <c r="A60" s="1131"/>
      <c r="B60" s="1134"/>
      <c r="C60" s="1160">
        <v>42552</v>
      </c>
      <c r="D60" s="954" t="s">
        <v>1616</v>
      </c>
      <c r="E60" s="954" t="s">
        <v>1617</v>
      </c>
      <c r="F60" s="894" t="s">
        <v>1611</v>
      </c>
      <c r="G60" s="954" t="s">
        <v>1612</v>
      </c>
      <c r="H60" s="894" t="s">
        <v>1613</v>
      </c>
      <c r="I60" s="954" t="s">
        <v>1614</v>
      </c>
      <c r="J60" s="954" t="s">
        <v>1615</v>
      </c>
      <c r="K60" s="954" t="s">
        <v>1616</v>
      </c>
      <c r="L60" s="954" t="s">
        <v>1617</v>
      </c>
      <c r="M60" s="894" t="s">
        <v>1611</v>
      </c>
      <c r="N60" s="894" t="s">
        <v>1612</v>
      </c>
      <c r="O60" s="894" t="s">
        <v>1613</v>
      </c>
      <c r="P60" s="894" t="s">
        <v>1614</v>
      </c>
      <c r="Q60" s="894" t="s">
        <v>1615</v>
      </c>
      <c r="R60" s="954" t="s">
        <v>1616</v>
      </c>
      <c r="S60" s="954" t="s">
        <v>1617</v>
      </c>
      <c r="T60" s="894" t="s">
        <v>1611</v>
      </c>
      <c r="U60" s="894" t="s">
        <v>1612</v>
      </c>
      <c r="V60" s="894" t="s">
        <v>1613</v>
      </c>
      <c r="W60" s="894" t="s">
        <v>1614</v>
      </c>
      <c r="X60" s="894" t="s">
        <v>1615</v>
      </c>
      <c r="Y60" s="954" t="s">
        <v>1616</v>
      </c>
      <c r="Z60" s="954" t="s">
        <v>1617</v>
      </c>
      <c r="AA60" s="894" t="s">
        <v>1611</v>
      </c>
      <c r="AB60" s="894" t="s">
        <v>1612</v>
      </c>
      <c r="AC60" s="894" t="s">
        <v>1613</v>
      </c>
      <c r="AD60" s="894" t="s">
        <v>1614</v>
      </c>
      <c r="AE60" s="894" t="s">
        <v>1615</v>
      </c>
      <c r="AF60" s="954" t="s">
        <v>1616</v>
      </c>
      <c r="AG60" s="954" t="s">
        <v>1617</v>
      </c>
      <c r="AH60" s="894" t="s">
        <v>1611</v>
      </c>
    </row>
    <row r="61" spans="1:34">
      <c r="A61" s="1132"/>
      <c r="B61" s="1135"/>
      <c r="C61" s="1161"/>
      <c r="D61" s="968">
        <v>1</v>
      </c>
      <c r="E61" s="954">
        <v>2</v>
      </c>
      <c r="F61" s="894">
        <v>3</v>
      </c>
      <c r="G61" s="954">
        <v>4</v>
      </c>
      <c r="H61" s="894">
        <v>5</v>
      </c>
      <c r="I61" s="954">
        <v>6</v>
      </c>
      <c r="J61" s="954">
        <v>7</v>
      </c>
      <c r="K61" s="954">
        <v>8</v>
      </c>
      <c r="L61" s="954">
        <v>9</v>
      </c>
      <c r="M61" s="894">
        <v>10</v>
      </c>
      <c r="N61" s="894">
        <v>11</v>
      </c>
      <c r="O61" s="894">
        <v>12</v>
      </c>
      <c r="P61" s="894">
        <v>13</v>
      </c>
      <c r="Q61" s="894">
        <v>14</v>
      </c>
      <c r="R61" s="954">
        <v>15</v>
      </c>
      <c r="S61" s="954">
        <v>16</v>
      </c>
      <c r="T61" s="894">
        <v>17</v>
      </c>
      <c r="U61" s="894">
        <v>18</v>
      </c>
      <c r="V61" s="894">
        <v>19</v>
      </c>
      <c r="W61" s="894">
        <v>20</v>
      </c>
      <c r="X61" s="894">
        <v>21</v>
      </c>
      <c r="Y61" s="954">
        <v>22</v>
      </c>
      <c r="Z61" s="954">
        <v>23</v>
      </c>
      <c r="AA61" s="894">
        <v>24</v>
      </c>
      <c r="AB61" s="894">
        <v>25</v>
      </c>
      <c r="AC61" s="894">
        <v>26</v>
      </c>
      <c r="AD61" s="894">
        <v>27</v>
      </c>
      <c r="AE61" s="894">
        <v>28</v>
      </c>
      <c r="AF61" s="954">
        <v>29</v>
      </c>
      <c r="AG61" s="954">
        <v>30</v>
      </c>
      <c r="AH61" s="894">
        <v>31</v>
      </c>
    </row>
    <row r="62" spans="1:34">
      <c r="A62" s="1136">
        <v>17</v>
      </c>
      <c r="B62" s="908" t="s">
        <v>1609</v>
      </c>
      <c r="C62" s="1127">
        <v>42552</v>
      </c>
      <c r="D62" s="913"/>
      <c r="E62" s="932"/>
      <c r="F62" s="934" t="s">
        <v>1661</v>
      </c>
      <c r="G62" s="933"/>
      <c r="H62" s="933"/>
      <c r="I62" s="933"/>
      <c r="J62" s="933"/>
      <c r="K62" s="933"/>
      <c r="L62" s="933"/>
      <c r="M62" s="932"/>
      <c r="N62" s="933"/>
      <c r="O62" s="933"/>
      <c r="P62" s="933"/>
      <c r="Q62" s="933"/>
      <c r="R62" s="933"/>
      <c r="S62" s="933"/>
      <c r="T62" s="933"/>
      <c r="U62" s="933"/>
      <c r="V62" s="933"/>
      <c r="W62" s="933"/>
      <c r="X62" s="933"/>
      <c r="Y62" s="933"/>
      <c r="Z62" s="933"/>
      <c r="AA62" s="933"/>
      <c r="AB62" s="933"/>
      <c r="AC62" s="933"/>
      <c r="AD62" s="933"/>
      <c r="AE62" s="933"/>
      <c r="AF62" s="933"/>
      <c r="AG62" s="939"/>
      <c r="AH62" s="939"/>
    </row>
    <row r="63" spans="1:34">
      <c r="A63" s="1136"/>
      <c r="B63" s="908" t="s">
        <v>1622</v>
      </c>
      <c r="C63" s="1128"/>
      <c r="D63" s="913"/>
      <c r="E63" s="932"/>
      <c r="F63" s="932"/>
      <c r="G63" s="933"/>
      <c r="H63" s="933"/>
      <c r="I63" s="933"/>
      <c r="J63" s="933"/>
      <c r="K63" s="933"/>
      <c r="L63" s="933"/>
      <c r="M63" s="934" t="s">
        <v>1661</v>
      </c>
      <c r="N63" s="933"/>
      <c r="O63" s="933"/>
      <c r="P63" s="933"/>
      <c r="Q63" s="933"/>
      <c r="R63" s="933"/>
      <c r="S63" s="933"/>
      <c r="T63" s="933"/>
      <c r="U63" s="933"/>
      <c r="V63" s="933"/>
      <c r="W63" s="933"/>
      <c r="X63" s="933"/>
      <c r="Y63" s="933"/>
      <c r="Z63" s="933"/>
      <c r="AA63" s="933"/>
      <c r="AB63" s="933"/>
      <c r="AC63" s="933"/>
      <c r="AD63" s="933"/>
      <c r="AE63" s="933"/>
      <c r="AF63" s="933"/>
      <c r="AG63" s="939"/>
      <c r="AH63" s="939"/>
    </row>
    <row r="64" spans="1:34">
      <c r="A64" s="1136"/>
      <c r="B64" s="908" t="s">
        <v>1623</v>
      </c>
      <c r="C64" s="1137"/>
      <c r="D64" s="913"/>
      <c r="E64" s="932"/>
      <c r="F64" s="932"/>
      <c r="G64" s="933"/>
      <c r="H64" s="932"/>
      <c r="I64" s="933"/>
      <c r="J64" s="933"/>
      <c r="K64" s="933"/>
      <c r="L64" s="933"/>
      <c r="M64" s="933"/>
      <c r="N64" s="934" t="s">
        <v>1661</v>
      </c>
      <c r="O64" s="933"/>
      <c r="P64" s="933"/>
      <c r="Q64" s="933"/>
      <c r="R64" s="933"/>
      <c r="S64" s="933"/>
      <c r="T64" s="933"/>
      <c r="U64" s="933"/>
      <c r="V64" s="933"/>
      <c r="W64" s="933"/>
      <c r="X64" s="933"/>
      <c r="Y64" s="933"/>
      <c r="Z64" s="933"/>
      <c r="AA64" s="933"/>
      <c r="AB64" s="933"/>
      <c r="AC64" s="933"/>
      <c r="AD64" s="933"/>
      <c r="AE64" s="933"/>
      <c r="AF64" s="933"/>
      <c r="AG64" s="939"/>
      <c r="AH64" s="939"/>
    </row>
    <row r="65" spans="1:34">
      <c r="A65" s="1136"/>
      <c r="B65" s="908" t="s">
        <v>1624</v>
      </c>
      <c r="C65" s="1137"/>
      <c r="D65" s="913"/>
      <c r="E65" s="933"/>
      <c r="F65" s="932"/>
      <c r="G65" s="932"/>
      <c r="H65" s="932"/>
      <c r="I65" s="933"/>
      <c r="J65" s="933"/>
      <c r="K65" s="933"/>
      <c r="L65" s="933"/>
      <c r="M65" s="933"/>
      <c r="N65" s="933"/>
      <c r="O65" s="934" t="s">
        <v>1661</v>
      </c>
      <c r="P65" s="933"/>
      <c r="Q65" s="933"/>
      <c r="R65" s="933"/>
      <c r="S65" s="933"/>
      <c r="T65" s="933"/>
      <c r="U65" s="933"/>
      <c r="V65" s="933"/>
      <c r="W65" s="933"/>
      <c r="X65" s="933"/>
      <c r="Y65" s="933"/>
      <c r="Z65" s="933"/>
      <c r="AA65" s="933"/>
      <c r="AB65" s="933"/>
      <c r="AC65" s="933"/>
      <c r="AD65" s="933"/>
      <c r="AE65" s="933"/>
      <c r="AF65" s="933"/>
      <c r="AG65" s="939"/>
      <c r="AH65" s="939"/>
    </row>
    <row r="66" spans="1:34">
      <c r="A66" s="1136"/>
      <c r="B66" s="908" t="s">
        <v>1625</v>
      </c>
      <c r="C66" s="1137"/>
      <c r="D66" s="913"/>
      <c r="E66" s="933"/>
      <c r="F66" s="932"/>
      <c r="G66" s="933"/>
      <c r="H66" s="932"/>
      <c r="I66" s="933"/>
      <c r="J66" s="933"/>
      <c r="K66" s="933"/>
      <c r="L66" s="933"/>
      <c r="M66" s="933"/>
      <c r="N66" s="933"/>
      <c r="O66" s="933"/>
      <c r="P66" s="934" t="s">
        <v>1661</v>
      </c>
      <c r="Q66" s="933"/>
      <c r="R66" s="933"/>
      <c r="S66" s="933"/>
      <c r="T66" s="933"/>
      <c r="U66" s="933"/>
      <c r="V66" s="933"/>
      <c r="W66" s="933"/>
      <c r="X66" s="933"/>
      <c r="Y66" s="933"/>
      <c r="Z66" s="933"/>
      <c r="AA66" s="933"/>
      <c r="AB66" s="933"/>
      <c r="AC66" s="933"/>
      <c r="AD66" s="933"/>
      <c r="AE66" s="933"/>
      <c r="AF66" s="933"/>
      <c r="AG66" s="939"/>
      <c r="AH66" s="939"/>
    </row>
    <row r="67" spans="1:34">
      <c r="A67" s="1136"/>
      <c r="B67" s="908" t="s">
        <v>1626</v>
      </c>
      <c r="C67" s="1137"/>
      <c r="D67" s="913"/>
      <c r="E67" s="933"/>
      <c r="F67" s="932"/>
      <c r="G67" s="933"/>
      <c r="H67" s="932"/>
      <c r="I67" s="932"/>
      <c r="J67" s="932"/>
      <c r="K67" s="932"/>
      <c r="L67" s="933"/>
      <c r="M67" s="933"/>
      <c r="N67" s="933"/>
      <c r="O67" s="933"/>
      <c r="P67" s="933"/>
      <c r="Q67" s="934" t="s">
        <v>1661</v>
      </c>
      <c r="R67" s="933"/>
      <c r="S67" s="933"/>
      <c r="T67" s="933"/>
      <c r="U67" s="933"/>
      <c r="V67" s="933"/>
      <c r="W67" s="933"/>
      <c r="X67" s="933"/>
      <c r="Y67" s="933"/>
      <c r="Z67" s="933"/>
      <c r="AA67" s="933"/>
      <c r="AB67" s="933"/>
      <c r="AC67" s="933"/>
      <c r="AD67" s="933"/>
      <c r="AE67" s="933"/>
      <c r="AF67" s="933"/>
      <c r="AG67" s="939"/>
      <c r="AH67" s="939"/>
    </row>
    <row r="68" spans="1:34">
      <c r="A68" s="1136"/>
      <c r="B68" s="908" t="s">
        <v>1627</v>
      </c>
      <c r="C68" s="1137"/>
      <c r="D68" s="913"/>
      <c r="E68" s="933"/>
      <c r="F68" s="933"/>
      <c r="G68" s="932"/>
      <c r="H68" s="933"/>
      <c r="I68" s="935"/>
      <c r="J68" s="935"/>
      <c r="K68" s="932"/>
      <c r="L68" s="932"/>
      <c r="M68" s="933"/>
      <c r="N68" s="932"/>
      <c r="O68" s="933"/>
      <c r="P68" s="933"/>
      <c r="Q68" s="933"/>
      <c r="R68" s="933"/>
      <c r="S68" s="933"/>
      <c r="T68" s="934" t="s">
        <v>1661</v>
      </c>
      <c r="U68" s="933"/>
      <c r="V68" s="933"/>
      <c r="W68" s="933"/>
      <c r="X68" s="933"/>
      <c r="Y68" s="933"/>
      <c r="Z68" s="933"/>
      <c r="AA68" s="933"/>
      <c r="AB68" s="933"/>
      <c r="AC68" s="933"/>
      <c r="AD68" s="933"/>
      <c r="AE68" s="933"/>
      <c r="AF68" s="933"/>
      <c r="AG68" s="939"/>
      <c r="AH68" s="939"/>
    </row>
    <row r="69" spans="1:34">
      <c r="A69" s="1136"/>
      <c r="B69" s="908" t="s">
        <v>1628</v>
      </c>
      <c r="C69" s="1137"/>
      <c r="D69" s="912"/>
      <c r="E69" s="935"/>
      <c r="F69" s="935"/>
      <c r="G69" s="935"/>
      <c r="H69" s="935"/>
      <c r="I69" s="935"/>
      <c r="J69" s="935"/>
      <c r="K69" s="932"/>
      <c r="L69" s="932"/>
      <c r="M69" s="932"/>
      <c r="N69" s="932"/>
      <c r="O69" s="933"/>
      <c r="P69" s="932"/>
      <c r="Q69" s="933"/>
      <c r="R69" s="933"/>
      <c r="S69" s="935"/>
      <c r="T69" s="935"/>
      <c r="U69" s="934" t="s">
        <v>1661</v>
      </c>
      <c r="V69" s="935"/>
      <c r="W69" s="935"/>
      <c r="X69" s="935"/>
      <c r="Y69" s="935"/>
      <c r="Z69" s="935"/>
      <c r="AA69" s="935"/>
      <c r="AB69" s="935"/>
      <c r="AC69" s="935"/>
      <c r="AD69" s="935"/>
      <c r="AE69" s="935"/>
      <c r="AF69" s="935"/>
      <c r="AG69" s="935"/>
      <c r="AH69" s="935"/>
    </row>
    <row r="70" spans="1:34">
      <c r="A70" s="1136"/>
      <c r="B70" s="908" t="s">
        <v>1629</v>
      </c>
      <c r="C70" s="1137"/>
      <c r="D70" s="900"/>
      <c r="E70" s="933"/>
      <c r="F70" s="933"/>
      <c r="G70" s="933"/>
      <c r="H70" s="933"/>
      <c r="I70" s="933"/>
      <c r="J70" s="932"/>
      <c r="K70" s="932"/>
      <c r="L70" s="932"/>
      <c r="M70" s="933"/>
      <c r="N70" s="932"/>
      <c r="O70" s="933"/>
      <c r="P70" s="932"/>
      <c r="Q70" s="933"/>
      <c r="R70" s="933"/>
      <c r="S70" s="933"/>
      <c r="T70" s="933"/>
      <c r="U70" s="933"/>
      <c r="V70" s="934" t="s">
        <v>1661</v>
      </c>
      <c r="W70" s="933"/>
      <c r="X70" s="933"/>
      <c r="Y70" s="933"/>
      <c r="Z70" s="933"/>
      <c r="AA70" s="933"/>
      <c r="AB70" s="933"/>
      <c r="AC70" s="933"/>
      <c r="AD70" s="933"/>
      <c r="AE70" s="933"/>
      <c r="AF70" s="933"/>
      <c r="AG70" s="933"/>
      <c r="AH70" s="933"/>
    </row>
    <row r="71" spans="1:34">
      <c r="A71" s="1136"/>
      <c r="B71" s="908" t="s">
        <v>1630</v>
      </c>
      <c r="C71" s="1137"/>
      <c r="D71" s="912"/>
      <c r="E71" s="935"/>
      <c r="F71" s="935"/>
      <c r="G71" s="935"/>
      <c r="H71" s="935"/>
      <c r="I71" s="935"/>
      <c r="J71" s="935"/>
      <c r="K71" s="932"/>
      <c r="L71" s="932"/>
      <c r="M71" s="933"/>
      <c r="N71" s="932"/>
      <c r="O71" s="932"/>
      <c r="P71" s="932"/>
      <c r="Q71" s="933"/>
      <c r="R71" s="933"/>
      <c r="S71" s="933"/>
      <c r="T71" s="935"/>
      <c r="U71" s="935"/>
      <c r="V71" s="935"/>
      <c r="W71" s="934" t="s">
        <v>1661</v>
      </c>
      <c r="X71" s="935"/>
      <c r="Y71" s="935"/>
      <c r="Z71" s="935"/>
      <c r="AA71" s="935"/>
      <c r="AB71" s="935"/>
      <c r="AC71" s="935"/>
      <c r="AD71" s="935"/>
      <c r="AE71" s="935"/>
      <c r="AF71" s="935"/>
      <c r="AG71" s="935"/>
      <c r="AH71" s="935"/>
    </row>
    <row r="72" spans="1:34">
      <c r="A72" s="1136"/>
      <c r="B72" s="908" t="s">
        <v>1631</v>
      </c>
      <c r="C72" s="1137"/>
      <c r="D72" s="912"/>
      <c r="E72" s="935"/>
      <c r="F72" s="935"/>
      <c r="G72" s="935"/>
      <c r="H72" s="935"/>
      <c r="I72" s="935"/>
      <c r="J72" s="935"/>
      <c r="K72" s="932"/>
      <c r="L72" s="933"/>
      <c r="M72" s="935"/>
      <c r="N72" s="932"/>
      <c r="O72" s="933"/>
      <c r="P72" s="932"/>
      <c r="Q72" s="933"/>
      <c r="R72" s="932"/>
      <c r="S72" s="932"/>
      <c r="T72" s="933"/>
      <c r="U72" s="932"/>
      <c r="V72" s="933"/>
      <c r="W72" s="935"/>
      <c r="X72" s="934" t="s">
        <v>1661</v>
      </c>
      <c r="Y72" s="935"/>
      <c r="Z72" s="935"/>
      <c r="AA72" s="935"/>
      <c r="AB72" s="935"/>
      <c r="AC72" s="935"/>
      <c r="AD72" s="935"/>
      <c r="AE72" s="935"/>
      <c r="AF72" s="935"/>
      <c r="AG72" s="935"/>
      <c r="AH72" s="935"/>
    </row>
    <row r="73" spans="1:34">
      <c r="A73" s="1136"/>
      <c r="B73" s="908" t="s">
        <v>1632</v>
      </c>
      <c r="C73" s="1137"/>
      <c r="D73" s="912"/>
      <c r="E73" s="935"/>
      <c r="F73" s="935"/>
      <c r="G73" s="935"/>
      <c r="H73" s="935"/>
      <c r="I73" s="935"/>
      <c r="J73" s="935"/>
      <c r="K73" s="935"/>
      <c r="L73" s="935"/>
      <c r="M73" s="933"/>
      <c r="N73" s="932"/>
      <c r="O73" s="933"/>
      <c r="P73" s="932"/>
      <c r="Q73" s="932"/>
      <c r="R73" s="932"/>
      <c r="S73" s="932"/>
      <c r="T73" s="933"/>
      <c r="U73" s="932"/>
      <c r="V73" s="933"/>
      <c r="W73" s="935"/>
      <c r="X73" s="935"/>
      <c r="Y73" s="935"/>
      <c r="Z73" s="935"/>
      <c r="AA73" s="934" t="s">
        <v>1661</v>
      </c>
      <c r="AB73" s="935"/>
      <c r="AC73" s="935"/>
      <c r="AD73" s="935"/>
      <c r="AE73" s="935"/>
      <c r="AF73" s="935"/>
      <c r="AG73" s="935"/>
      <c r="AH73" s="935"/>
    </row>
    <row r="74" spans="1:34">
      <c r="A74" s="1136"/>
      <c r="B74" s="908" t="s">
        <v>1633</v>
      </c>
      <c r="C74" s="1137"/>
      <c r="D74" s="900"/>
      <c r="E74" s="933"/>
      <c r="F74" s="933"/>
      <c r="G74" s="933"/>
      <c r="H74" s="933"/>
      <c r="I74" s="933"/>
      <c r="J74" s="933"/>
      <c r="K74" s="933"/>
      <c r="L74" s="933"/>
      <c r="M74" s="935"/>
      <c r="N74" s="935"/>
      <c r="O74" s="935"/>
      <c r="P74" s="935"/>
      <c r="Q74" s="935"/>
      <c r="R74" s="933"/>
      <c r="S74" s="933"/>
      <c r="T74" s="932"/>
      <c r="U74" s="932"/>
      <c r="V74" s="933"/>
      <c r="W74" s="933"/>
      <c r="X74" s="933"/>
      <c r="Y74" s="933"/>
      <c r="Z74" s="933"/>
      <c r="AA74" s="933"/>
      <c r="AB74" s="934" t="s">
        <v>1661</v>
      </c>
      <c r="AC74" s="933"/>
      <c r="AD74" s="933"/>
      <c r="AE74" s="933"/>
      <c r="AF74" s="933"/>
      <c r="AG74" s="933"/>
      <c r="AH74" s="933"/>
    </row>
    <row r="75" spans="1:34">
      <c r="A75" s="1136"/>
      <c r="B75" s="908" t="s">
        <v>1644</v>
      </c>
      <c r="C75" s="1137"/>
      <c r="D75" s="900"/>
      <c r="E75" s="933"/>
      <c r="F75" s="933"/>
      <c r="G75" s="933"/>
      <c r="H75" s="933"/>
      <c r="I75" s="933"/>
      <c r="J75" s="933"/>
      <c r="K75" s="933"/>
      <c r="L75" s="933"/>
      <c r="M75" s="935"/>
      <c r="N75" s="935"/>
      <c r="O75" s="935"/>
      <c r="P75" s="935"/>
      <c r="Q75" s="935"/>
      <c r="R75" s="933"/>
      <c r="S75" s="933"/>
      <c r="T75" s="932"/>
      <c r="U75" s="932"/>
      <c r="V75" s="933"/>
      <c r="W75" s="933"/>
      <c r="X75" s="933"/>
      <c r="Y75" s="933"/>
      <c r="Z75" s="933"/>
      <c r="AA75" s="933"/>
      <c r="AB75" s="932"/>
      <c r="AC75" s="934" t="s">
        <v>1661</v>
      </c>
      <c r="AD75" s="933"/>
      <c r="AE75" s="933"/>
      <c r="AF75" s="933"/>
      <c r="AG75" s="933"/>
      <c r="AH75" s="933"/>
    </row>
    <row r="76" spans="1:34">
      <c r="A76" s="1136"/>
      <c r="B76" s="908" t="s">
        <v>1645</v>
      </c>
      <c r="C76" s="1137"/>
      <c r="D76" s="900"/>
      <c r="E76" s="933"/>
      <c r="F76" s="933"/>
      <c r="G76" s="933"/>
      <c r="H76" s="933"/>
      <c r="I76" s="933"/>
      <c r="J76" s="933"/>
      <c r="K76" s="933"/>
      <c r="L76" s="933"/>
      <c r="M76" s="935"/>
      <c r="N76" s="935"/>
      <c r="O76" s="935"/>
      <c r="P76" s="935"/>
      <c r="Q76" s="935"/>
      <c r="R76" s="933"/>
      <c r="S76" s="933"/>
      <c r="T76" s="932"/>
      <c r="U76" s="932"/>
      <c r="V76" s="933"/>
      <c r="W76" s="933"/>
      <c r="X76" s="933"/>
      <c r="Y76" s="933"/>
      <c r="Z76" s="933"/>
      <c r="AA76" s="933"/>
      <c r="AB76" s="932"/>
      <c r="AC76" s="933"/>
      <c r="AD76" s="934" t="s">
        <v>1661</v>
      </c>
      <c r="AE76" s="933"/>
      <c r="AF76" s="933"/>
      <c r="AG76" s="933"/>
      <c r="AH76" s="933"/>
    </row>
    <row r="77" spans="1:34">
      <c r="A77" s="1136"/>
      <c r="B77" s="908" t="s">
        <v>1646</v>
      </c>
      <c r="C77" s="1137"/>
      <c r="D77" s="900"/>
      <c r="E77" s="933"/>
      <c r="F77" s="933"/>
      <c r="G77" s="933"/>
      <c r="H77" s="933"/>
      <c r="I77" s="933"/>
      <c r="J77" s="933"/>
      <c r="K77" s="933"/>
      <c r="L77" s="933"/>
      <c r="M77" s="935"/>
      <c r="N77" s="935"/>
      <c r="O77" s="935"/>
      <c r="P77" s="935"/>
      <c r="Q77" s="935"/>
      <c r="R77" s="933"/>
      <c r="S77" s="933"/>
      <c r="T77" s="932"/>
      <c r="U77" s="932"/>
      <c r="V77" s="933"/>
      <c r="W77" s="933"/>
      <c r="X77" s="933"/>
      <c r="Y77" s="933"/>
      <c r="Z77" s="933"/>
      <c r="AA77" s="933"/>
      <c r="AB77" s="932"/>
      <c r="AC77" s="933"/>
      <c r="AD77" s="933"/>
      <c r="AE77" s="934" t="s">
        <v>1661</v>
      </c>
      <c r="AF77" s="933"/>
      <c r="AG77" s="933"/>
      <c r="AH77" s="933"/>
    </row>
    <row r="78" spans="1:34">
      <c r="A78" s="1136"/>
      <c r="B78" s="908" t="s">
        <v>1647</v>
      </c>
      <c r="C78" s="1138"/>
      <c r="D78" s="912"/>
      <c r="E78" s="935"/>
      <c r="F78" s="935"/>
      <c r="G78" s="935"/>
      <c r="H78" s="935"/>
      <c r="I78" s="935"/>
      <c r="J78" s="935"/>
      <c r="K78" s="935"/>
      <c r="L78" s="935"/>
      <c r="M78" s="935"/>
      <c r="N78" s="935"/>
      <c r="O78" s="935"/>
      <c r="P78" s="935"/>
      <c r="Q78" s="932"/>
      <c r="R78" s="933"/>
      <c r="S78" s="932"/>
      <c r="T78" s="932"/>
      <c r="U78" s="932"/>
      <c r="V78" s="932"/>
      <c r="W78" s="935"/>
      <c r="X78" s="935"/>
      <c r="Y78" s="935"/>
      <c r="Z78" s="935"/>
      <c r="AA78" s="935"/>
      <c r="AB78" s="935"/>
      <c r="AC78" s="932"/>
      <c r="AD78" s="935"/>
      <c r="AE78" s="935"/>
      <c r="AF78" s="935"/>
      <c r="AG78" s="935"/>
      <c r="AH78" s="934" t="s">
        <v>1661</v>
      </c>
    </row>
    <row r="79" spans="1:34">
      <c r="A79" s="1114"/>
      <c r="B79" s="1140"/>
      <c r="C79" s="1127">
        <v>42583</v>
      </c>
      <c r="D79" s="894" t="s">
        <v>1612</v>
      </c>
      <c r="E79" s="894" t="s">
        <v>1613</v>
      </c>
      <c r="F79" s="894" t="s">
        <v>1614</v>
      </c>
      <c r="G79" s="894" t="s">
        <v>1615</v>
      </c>
      <c r="H79" s="954" t="s">
        <v>1616</v>
      </c>
      <c r="I79" s="954" t="s">
        <v>1617</v>
      </c>
      <c r="J79" s="894" t="s">
        <v>1611</v>
      </c>
      <c r="K79" s="894" t="s">
        <v>1612</v>
      </c>
      <c r="L79" s="894" t="s">
        <v>1613</v>
      </c>
      <c r="M79" s="894" t="s">
        <v>1614</v>
      </c>
      <c r="N79" s="894" t="s">
        <v>1615</v>
      </c>
      <c r="O79" s="954" t="s">
        <v>1616</v>
      </c>
      <c r="P79" s="954" t="s">
        <v>1617</v>
      </c>
      <c r="Q79" s="894" t="s">
        <v>1611</v>
      </c>
      <c r="R79" s="954" t="s">
        <v>1612</v>
      </c>
      <c r="S79" s="894" t="s">
        <v>1613</v>
      </c>
      <c r="T79" s="894" t="s">
        <v>1614</v>
      </c>
      <c r="U79" s="894" t="s">
        <v>1615</v>
      </c>
      <c r="V79" s="954" t="s">
        <v>1616</v>
      </c>
      <c r="W79" s="954" t="s">
        <v>1617</v>
      </c>
      <c r="X79" s="894" t="s">
        <v>1611</v>
      </c>
      <c r="Y79" s="894" t="s">
        <v>1612</v>
      </c>
      <c r="Z79" s="894" t="s">
        <v>1613</v>
      </c>
      <c r="AA79" s="894" t="s">
        <v>1614</v>
      </c>
      <c r="AB79" s="894" t="s">
        <v>1615</v>
      </c>
      <c r="AC79" s="954" t="s">
        <v>1616</v>
      </c>
      <c r="AD79" s="954" t="s">
        <v>1617</v>
      </c>
      <c r="AE79" s="894" t="s">
        <v>1611</v>
      </c>
      <c r="AF79" s="894" t="s">
        <v>1612</v>
      </c>
      <c r="AG79" s="894" t="s">
        <v>1613</v>
      </c>
      <c r="AH79" s="894" t="s">
        <v>1614</v>
      </c>
    </row>
    <row r="80" spans="1:34">
      <c r="A80" s="1116"/>
      <c r="B80" s="1138"/>
      <c r="C80" s="1138"/>
      <c r="D80" s="895">
        <v>1</v>
      </c>
      <c r="E80" s="894">
        <v>2</v>
      </c>
      <c r="F80" s="894">
        <v>3</v>
      </c>
      <c r="G80" s="894">
        <v>4</v>
      </c>
      <c r="H80" s="954">
        <v>5</v>
      </c>
      <c r="I80" s="954">
        <v>6</v>
      </c>
      <c r="J80" s="894">
        <v>7</v>
      </c>
      <c r="K80" s="894">
        <v>8</v>
      </c>
      <c r="L80" s="894">
        <v>9</v>
      </c>
      <c r="M80" s="894">
        <v>10</v>
      </c>
      <c r="N80" s="894">
        <v>11</v>
      </c>
      <c r="O80" s="954">
        <v>12</v>
      </c>
      <c r="P80" s="954">
        <v>13</v>
      </c>
      <c r="Q80" s="894">
        <v>14</v>
      </c>
      <c r="R80" s="954">
        <v>15</v>
      </c>
      <c r="S80" s="894">
        <v>16</v>
      </c>
      <c r="T80" s="894">
        <v>17</v>
      </c>
      <c r="U80" s="894">
        <v>18</v>
      </c>
      <c r="V80" s="954">
        <v>19</v>
      </c>
      <c r="W80" s="954">
        <v>20</v>
      </c>
      <c r="X80" s="894">
        <v>21</v>
      </c>
      <c r="Y80" s="894">
        <v>22</v>
      </c>
      <c r="Z80" s="894">
        <v>23</v>
      </c>
      <c r="AA80" s="894">
        <v>24</v>
      </c>
      <c r="AB80" s="894">
        <v>25</v>
      </c>
      <c r="AC80" s="954">
        <v>26</v>
      </c>
      <c r="AD80" s="954">
        <v>27</v>
      </c>
      <c r="AE80" s="894">
        <v>28</v>
      </c>
      <c r="AF80" s="894">
        <v>29</v>
      </c>
      <c r="AG80" s="894">
        <v>30</v>
      </c>
      <c r="AH80" s="894">
        <v>31</v>
      </c>
    </row>
    <row r="81" spans="1:34">
      <c r="A81" s="1124">
        <v>18</v>
      </c>
      <c r="B81" s="908" t="s">
        <v>1609</v>
      </c>
      <c r="C81" s="1127">
        <v>42583</v>
      </c>
      <c r="D81" s="934" t="s">
        <v>1621</v>
      </c>
      <c r="E81" s="900"/>
      <c r="F81" s="913"/>
      <c r="G81" s="900"/>
      <c r="H81" s="900"/>
      <c r="I81" s="912"/>
      <c r="J81" s="912"/>
      <c r="K81" s="912"/>
      <c r="L81" s="912"/>
      <c r="M81" s="912"/>
      <c r="N81" s="912"/>
      <c r="O81" s="912"/>
      <c r="P81" s="912"/>
      <c r="Q81" s="912"/>
      <c r="R81" s="912"/>
      <c r="S81" s="912"/>
      <c r="T81" s="913"/>
      <c r="U81" s="912"/>
      <c r="V81" s="900"/>
      <c r="W81" s="912"/>
      <c r="X81" s="912"/>
      <c r="Y81" s="912"/>
      <c r="Z81" s="912"/>
      <c r="AA81" s="912"/>
      <c r="AB81" s="912"/>
      <c r="AC81" s="912"/>
      <c r="AD81" s="912"/>
      <c r="AE81" s="912"/>
      <c r="AF81" s="912"/>
      <c r="AG81" s="899"/>
      <c r="AH81" s="899"/>
    </row>
    <row r="82" spans="1:34">
      <c r="A82" s="1124"/>
      <c r="B82" s="908" t="s">
        <v>1622</v>
      </c>
      <c r="C82" s="1137"/>
      <c r="D82" s="913"/>
      <c r="E82" s="934" t="s">
        <v>1621</v>
      </c>
      <c r="F82" s="913"/>
      <c r="G82" s="913"/>
      <c r="H82" s="913"/>
      <c r="I82" s="900"/>
      <c r="J82" s="900"/>
      <c r="K82" s="900"/>
      <c r="L82" s="912"/>
      <c r="M82" s="912"/>
      <c r="N82" s="912"/>
      <c r="O82" s="912"/>
      <c r="P82" s="912"/>
      <c r="Q82" s="912"/>
      <c r="R82" s="912"/>
      <c r="S82" s="912"/>
      <c r="T82" s="913"/>
      <c r="U82" s="912"/>
      <c r="V82" s="900"/>
      <c r="W82" s="912"/>
      <c r="X82" s="912"/>
      <c r="Y82" s="912"/>
      <c r="Z82" s="912"/>
      <c r="AA82" s="912"/>
      <c r="AB82" s="912"/>
      <c r="AC82" s="912"/>
      <c r="AD82" s="912"/>
      <c r="AE82" s="912"/>
      <c r="AF82" s="912"/>
      <c r="AG82" s="899"/>
      <c r="AH82" s="899"/>
    </row>
    <row r="83" spans="1:34">
      <c r="A83" s="1124"/>
      <c r="B83" s="908" t="s">
        <v>1623</v>
      </c>
      <c r="C83" s="1137"/>
      <c r="D83" s="913"/>
      <c r="E83" s="913"/>
      <c r="F83" s="934" t="s">
        <v>1621</v>
      </c>
      <c r="G83" s="913"/>
      <c r="H83" s="913"/>
      <c r="I83" s="900"/>
      <c r="J83" s="913"/>
      <c r="K83" s="900"/>
      <c r="L83" s="900"/>
      <c r="M83" s="912"/>
      <c r="N83" s="912"/>
      <c r="O83" s="912"/>
      <c r="P83" s="912"/>
      <c r="Q83" s="912"/>
      <c r="R83" s="912"/>
      <c r="S83" s="912"/>
      <c r="T83" s="913"/>
      <c r="U83" s="912"/>
      <c r="V83" s="900"/>
      <c r="W83" s="912"/>
      <c r="X83" s="912"/>
      <c r="Y83" s="912"/>
      <c r="Z83" s="912"/>
      <c r="AA83" s="912"/>
      <c r="AB83" s="912"/>
      <c r="AC83" s="912"/>
      <c r="AD83" s="912"/>
      <c r="AE83" s="912"/>
      <c r="AF83" s="912"/>
      <c r="AG83" s="899"/>
      <c r="AH83" s="899"/>
    </row>
    <row r="84" spans="1:34">
      <c r="A84" s="1124"/>
      <c r="B84" s="908" t="s">
        <v>1624</v>
      </c>
      <c r="C84" s="1137"/>
      <c r="D84" s="913"/>
      <c r="E84" s="913"/>
      <c r="F84" s="913"/>
      <c r="G84" s="913"/>
      <c r="H84" s="913"/>
      <c r="I84" s="913"/>
      <c r="J84" s="934" t="s">
        <v>1621</v>
      </c>
      <c r="K84" s="900"/>
      <c r="L84" s="900"/>
      <c r="M84" s="912"/>
      <c r="N84" s="912"/>
      <c r="O84" s="912"/>
      <c r="P84" s="912"/>
      <c r="Q84" s="912"/>
      <c r="R84" s="912"/>
      <c r="S84" s="912"/>
      <c r="T84" s="913"/>
      <c r="U84" s="912"/>
      <c r="V84" s="900"/>
      <c r="W84" s="912"/>
      <c r="X84" s="912"/>
      <c r="Y84" s="912"/>
      <c r="Z84" s="912"/>
      <c r="AA84" s="912"/>
      <c r="AB84" s="912"/>
      <c r="AC84" s="912"/>
      <c r="AD84" s="912"/>
      <c r="AE84" s="912"/>
      <c r="AF84" s="912"/>
      <c r="AG84" s="899"/>
      <c r="AH84" s="899"/>
    </row>
    <row r="85" spans="1:34">
      <c r="A85" s="1124"/>
      <c r="B85" s="908" t="s">
        <v>1625</v>
      </c>
      <c r="C85" s="1137"/>
      <c r="D85" s="913"/>
      <c r="E85" s="900"/>
      <c r="F85" s="912"/>
      <c r="G85" s="912"/>
      <c r="H85" s="913"/>
      <c r="I85" s="900"/>
      <c r="J85" s="913"/>
      <c r="K85" s="934" t="s">
        <v>1621</v>
      </c>
      <c r="L85" s="900"/>
      <c r="M85" s="913"/>
      <c r="N85" s="912"/>
      <c r="O85" s="912"/>
      <c r="P85" s="912"/>
      <c r="Q85" s="912"/>
      <c r="R85" s="912"/>
      <c r="S85" s="912"/>
      <c r="T85" s="913"/>
      <c r="U85" s="912"/>
      <c r="V85" s="900"/>
      <c r="W85" s="912"/>
      <c r="X85" s="912"/>
      <c r="Y85" s="912"/>
      <c r="Z85" s="912"/>
      <c r="AA85" s="912"/>
      <c r="AB85" s="912"/>
      <c r="AC85" s="912"/>
      <c r="AD85" s="912"/>
      <c r="AE85" s="912"/>
      <c r="AF85" s="912"/>
      <c r="AG85" s="899"/>
      <c r="AH85" s="899"/>
    </row>
    <row r="86" spans="1:34">
      <c r="A86" s="1124"/>
      <c r="B86" s="908" t="s">
        <v>1626</v>
      </c>
      <c r="C86" s="1137"/>
      <c r="D86" s="912"/>
      <c r="E86" s="912"/>
      <c r="F86" s="912"/>
      <c r="G86" s="912"/>
      <c r="H86" s="913"/>
      <c r="I86" s="900"/>
      <c r="J86" s="912"/>
      <c r="K86" s="913"/>
      <c r="L86" s="934" t="s">
        <v>1621</v>
      </c>
      <c r="M86" s="913"/>
      <c r="N86" s="900"/>
      <c r="O86" s="900"/>
      <c r="P86" s="912"/>
      <c r="Q86" s="912"/>
      <c r="R86" s="912"/>
      <c r="S86" s="912"/>
      <c r="T86" s="913"/>
      <c r="U86" s="912"/>
      <c r="V86" s="900"/>
      <c r="W86" s="912"/>
      <c r="X86" s="912"/>
      <c r="Y86" s="912"/>
      <c r="Z86" s="912"/>
      <c r="AA86" s="912"/>
      <c r="AB86" s="912"/>
      <c r="AC86" s="912"/>
      <c r="AD86" s="912"/>
      <c r="AE86" s="912"/>
      <c r="AF86" s="912"/>
      <c r="AG86" s="899"/>
      <c r="AH86" s="899"/>
    </row>
    <row r="87" spans="1:34">
      <c r="A87" s="1124"/>
      <c r="B87" s="908" t="s">
        <v>1627</v>
      </c>
      <c r="C87" s="1137"/>
      <c r="D87" s="912"/>
      <c r="E87" s="912"/>
      <c r="F87" s="912"/>
      <c r="G87" s="912"/>
      <c r="H87" s="913"/>
      <c r="I87" s="900"/>
      <c r="J87" s="912"/>
      <c r="K87" s="913"/>
      <c r="L87" s="913"/>
      <c r="M87" s="934" t="s">
        <v>1621</v>
      </c>
      <c r="N87" s="913"/>
      <c r="O87" s="913"/>
      <c r="P87" s="900"/>
      <c r="Q87" s="900"/>
      <c r="R87" s="900"/>
      <c r="S87" s="912"/>
      <c r="T87" s="913"/>
      <c r="U87" s="912"/>
      <c r="V87" s="900"/>
      <c r="W87" s="912"/>
      <c r="X87" s="912"/>
      <c r="Y87" s="912"/>
      <c r="Z87" s="912"/>
      <c r="AA87" s="912"/>
      <c r="AB87" s="912"/>
      <c r="AC87" s="912"/>
      <c r="AD87" s="912"/>
      <c r="AE87" s="912"/>
      <c r="AF87" s="912"/>
      <c r="AG87" s="899"/>
      <c r="AH87" s="899"/>
    </row>
    <row r="88" spans="1:34">
      <c r="A88" s="1124"/>
      <c r="B88" s="908" t="s">
        <v>1628</v>
      </c>
      <c r="C88" s="1137"/>
      <c r="D88" s="912"/>
      <c r="E88" s="912"/>
      <c r="F88" s="912"/>
      <c r="G88" s="912"/>
      <c r="H88" s="912"/>
      <c r="I88" s="912"/>
      <c r="J88" s="912"/>
      <c r="K88" s="913"/>
      <c r="L88" s="913"/>
      <c r="M88" s="913"/>
      <c r="N88" s="913"/>
      <c r="O88" s="913"/>
      <c r="P88" s="900"/>
      <c r="Q88" s="913"/>
      <c r="R88" s="900"/>
      <c r="S88" s="934" t="s">
        <v>1621</v>
      </c>
      <c r="T88" s="900"/>
      <c r="U88" s="912"/>
      <c r="V88" s="900"/>
      <c r="W88" s="912"/>
      <c r="X88" s="912"/>
      <c r="Y88" s="912"/>
      <c r="Z88" s="912"/>
      <c r="AA88" s="912"/>
      <c r="AB88" s="912"/>
      <c r="AC88" s="912"/>
      <c r="AD88" s="912"/>
      <c r="AE88" s="912"/>
      <c r="AF88" s="912"/>
      <c r="AG88" s="899"/>
      <c r="AH88" s="899"/>
    </row>
    <row r="89" spans="1:34">
      <c r="A89" s="1124"/>
      <c r="B89" s="908" t="s">
        <v>1629</v>
      </c>
      <c r="C89" s="1137"/>
      <c r="D89" s="912"/>
      <c r="E89" s="912"/>
      <c r="F89" s="912"/>
      <c r="G89" s="912"/>
      <c r="H89" s="912"/>
      <c r="I89" s="912"/>
      <c r="J89" s="912"/>
      <c r="K89" s="913"/>
      <c r="L89" s="913"/>
      <c r="M89" s="913"/>
      <c r="N89" s="913"/>
      <c r="O89" s="913"/>
      <c r="P89" s="913"/>
      <c r="Q89" s="913"/>
      <c r="R89" s="900"/>
      <c r="S89" s="913"/>
      <c r="T89" s="934" t="s">
        <v>1621</v>
      </c>
      <c r="U89" s="912"/>
      <c r="V89" s="900"/>
      <c r="W89" s="912"/>
      <c r="X89" s="912"/>
      <c r="Y89" s="912"/>
      <c r="Z89" s="912"/>
      <c r="AA89" s="912"/>
      <c r="AB89" s="912"/>
      <c r="AC89" s="912"/>
      <c r="AD89" s="912"/>
      <c r="AE89" s="912"/>
      <c r="AF89" s="912"/>
      <c r="AG89" s="899"/>
      <c r="AH89" s="899"/>
    </row>
    <row r="90" spans="1:34">
      <c r="A90" s="1124"/>
      <c r="B90" s="908" t="s">
        <v>1630</v>
      </c>
      <c r="C90" s="1137"/>
      <c r="D90" s="912"/>
      <c r="E90" s="912"/>
      <c r="F90" s="912"/>
      <c r="G90" s="912"/>
      <c r="H90" s="912"/>
      <c r="I90" s="912"/>
      <c r="J90" s="912"/>
      <c r="K90" s="913"/>
      <c r="L90" s="900"/>
      <c r="M90" s="912"/>
      <c r="N90" s="912"/>
      <c r="O90" s="913"/>
      <c r="P90" s="900"/>
      <c r="Q90" s="913"/>
      <c r="R90" s="900"/>
      <c r="S90" s="900"/>
      <c r="T90" s="913"/>
      <c r="U90" s="912"/>
      <c r="V90" s="900"/>
      <c r="W90" s="912"/>
      <c r="X90" s="934" t="s">
        <v>1621</v>
      </c>
      <c r="Y90" s="912"/>
      <c r="Z90" s="912"/>
      <c r="AA90" s="912"/>
      <c r="AB90" s="912"/>
      <c r="AC90" s="912"/>
      <c r="AD90" s="912"/>
      <c r="AE90" s="912"/>
      <c r="AF90" s="912"/>
      <c r="AG90" s="899"/>
      <c r="AH90" s="899"/>
    </row>
    <row r="91" spans="1:34">
      <c r="A91" s="1124"/>
      <c r="B91" s="908" t="s">
        <v>1631</v>
      </c>
      <c r="C91" s="1137"/>
      <c r="D91" s="912"/>
      <c r="E91" s="912"/>
      <c r="F91" s="912"/>
      <c r="G91" s="912"/>
      <c r="H91" s="912"/>
      <c r="I91" s="912"/>
      <c r="J91" s="912"/>
      <c r="K91" s="912"/>
      <c r="L91" s="912"/>
      <c r="M91" s="912"/>
      <c r="N91" s="912"/>
      <c r="O91" s="913"/>
      <c r="P91" s="900"/>
      <c r="Q91" s="913"/>
      <c r="R91" s="913"/>
      <c r="S91" s="913"/>
      <c r="T91" s="900"/>
      <c r="U91" s="912"/>
      <c r="V91" s="900"/>
      <c r="W91" s="912"/>
      <c r="X91" s="912"/>
      <c r="Y91" s="934" t="s">
        <v>1621</v>
      </c>
      <c r="Z91" s="912"/>
      <c r="AA91" s="912"/>
      <c r="AB91" s="912"/>
      <c r="AC91" s="912"/>
      <c r="AD91" s="912"/>
      <c r="AE91" s="912"/>
      <c r="AF91" s="912"/>
      <c r="AG91" s="899"/>
      <c r="AH91" s="899"/>
    </row>
    <row r="92" spans="1:34">
      <c r="A92" s="1124"/>
      <c r="B92" s="908" t="s">
        <v>1632</v>
      </c>
      <c r="C92" s="1137"/>
      <c r="D92" s="912"/>
      <c r="E92" s="912"/>
      <c r="F92" s="912"/>
      <c r="G92" s="912"/>
      <c r="H92" s="912"/>
      <c r="I92" s="912"/>
      <c r="J92" s="912"/>
      <c r="K92" s="912"/>
      <c r="L92" s="912"/>
      <c r="M92" s="912"/>
      <c r="N92" s="912"/>
      <c r="O92" s="913"/>
      <c r="P92" s="900"/>
      <c r="Q92" s="912"/>
      <c r="R92" s="913"/>
      <c r="S92" s="913"/>
      <c r="T92" s="913"/>
      <c r="U92" s="912"/>
      <c r="V92" s="900"/>
      <c r="W92" s="912"/>
      <c r="X92" s="912"/>
      <c r="Y92" s="912"/>
      <c r="Z92" s="934" t="s">
        <v>1621</v>
      </c>
      <c r="AA92" s="912"/>
      <c r="AB92" s="912"/>
      <c r="AC92" s="912"/>
      <c r="AD92" s="912"/>
      <c r="AE92" s="912"/>
      <c r="AF92" s="912"/>
      <c r="AG92" s="899"/>
      <c r="AH92" s="899"/>
    </row>
    <row r="93" spans="1:34">
      <c r="A93" s="1124"/>
      <c r="B93" s="908" t="s">
        <v>1633</v>
      </c>
      <c r="C93" s="1137"/>
      <c r="D93" s="912"/>
      <c r="E93" s="912"/>
      <c r="F93" s="912"/>
      <c r="G93" s="912"/>
      <c r="H93" s="912"/>
      <c r="I93" s="912"/>
      <c r="J93" s="912"/>
      <c r="K93" s="912"/>
      <c r="L93" s="912"/>
      <c r="M93" s="912"/>
      <c r="N93" s="912"/>
      <c r="O93" s="913"/>
      <c r="P93" s="900"/>
      <c r="Q93" s="912"/>
      <c r="R93" s="913"/>
      <c r="S93" s="913"/>
      <c r="T93" s="913"/>
      <c r="U93" s="912"/>
      <c r="V93" s="900"/>
      <c r="W93" s="912"/>
      <c r="X93" s="912"/>
      <c r="Y93" s="912"/>
      <c r="Z93" s="912"/>
      <c r="AA93" s="934" t="s">
        <v>1621</v>
      </c>
      <c r="AB93" s="912"/>
      <c r="AC93" s="912"/>
      <c r="AD93" s="912"/>
      <c r="AE93" s="912"/>
      <c r="AF93" s="912"/>
      <c r="AG93" s="899"/>
      <c r="AH93" s="899"/>
    </row>
    <row r="94" spans="1:34">
      <c r="A94" s="1124"/>
      <c r="B94" s="908" t="s">
        <v>1644</v>
      </c>
      <c r="C94" s="1137"/>
      <c r="D94" s="912"/>
      <c r="E94" s="912"/>
      <c r="F94" s="912"/>
      <c r="G94" s="912"/>
      <c r="H94" s="912"/>
      <c r="I94" s="912"/>
      <c r="J94" s="912"/>
      <c r="K94" s="912"/>
      <c r="L94" s="912"/>
      <c r="M94" s="912"/>
      <c r="N94" s="912"/>
      <c r="O94" s="913"/>
      <c r="P94" s="900"/>
      <c r="Q94" s="912"/>
      <c r="R94" s="913"/>
      <c r="S94" s="913"/>
      <c r="T94" s="913"/>
      <c r="U94" s="912"/>
      <c r="V94" s="900"/>
      <c r="W94" s="912"/>
      <c r="X94" s="912"/>
      <c r="Y94" s="912"/>
      <c r="Z94" s="912"/>
      <c r="AA94" s="912"/>
      <c r="AB94" s="912"/>
      <c r="AC94" s="912"/>
      <c r="AD94" s="912"/>
      <c r="AE94" s="934" t="s">
        <v>1621</v>
      </c>
      <c r="AF94" s="912"/>
      <c r="AG94" s="899"/>
      <c r="AH94" s="899"/>
    </row>
    <row r="95" spans="1:34">
      <c r="A95" s="1124"/>
      <c r="B95" s="908" t="s">
        <v>1645</v>
      </c>
      <c r="C95" s="1137"/>
      <c r="D95" s="912"/>
      <c r="E95" s="912"/>
      <c r="F95" s="912"/>
      <c r="G95" s="912"/>
      <c r="H95" s="912"/>
      <c r="I95" s="912"/>
      <c r="J95" s="912"/>
      <c r="K95" s="912"/>
      <c r="L95" s="912"/>
      <c r="M95" s="912"/>
      <c r="N95" s="912"/>
      <c r="O95" s="913"/>
      <c r="P95" s="900"/>
      <c r="Q95" s="912"/>
      <c r="R95" s="913"/>
      <c r="S95" s="913"/>
      <c r="T95" s="913"/>
      <c r="U95" s="912"/>
      <c r="V95" s="900"/>
      <c r="W95" s="912"/>
      <c r="X95" s="912"/>
      <c r="Y95" s="912"/>
      <c r="Z95" s="912"/>
      <c r="AA95" s="912"/>
      <c r="AB95" s="912"/>
      <c r="AC95" s="912"/>
      <c r="AD95" s="912"/>
      <c r="AE95" s="912"/>
      <c r="AF95" s="934" t="s">
        <v>1621</v>
      </c>
      <c r="AG95" s="899"/>
      <c r="AH95" s="899"/>
    </row>
    <row r="96" spans="1:34">
      <c r="A96" s="1124"/>
      <c r="B96" s="908" t="s">
        <v>1646</v>
      </c>
      <c r="C96" s="1137"/>
      <c r="D96" s="912"/>
      <c r="E96" s="912"/>
      <c r="F96" s="912"/>
      <c r="G96" s="912"/>
      <c r="H96" s="912"/>
      <c r="I96" s="912"/>
      <c r="J96" s="912"/>
      <c r="K96" s="912"/>
      <c r="L96" s="912"/>
      <c r="M96" s="912"/>
      <c r="N96" s="912"/>
      <c r="O96" s="913"/>
      <c r="P96" s="900"/>
      <c r="Q96" s="912"/>
      <c r="R96" s="913"/>
      <c r="S96" s="913"/>
      <c r="T96" s="913"/>
      <c r="U96" s="912"/>
      <c r="V96" s="900"/>
      <c r="W96" s="912"/>
      <c r="X96" s="912"/>
      <c r="Y96" s="912"/>
      <c r="Z96" s="912"/>
      <c r="AA96" s="912"/>
      <c r="AB96" s="912"/>
      <c r="AC96" s="912"/>
      <c r="AD96" s="912"/>
      <c r="AE96" s="912"/>
      <c r="AF96" s="913"/>
      <c r="AG96" s="934" t="s">
        <v>1621</v>
      </c>
      <c r="AH96" s="899"/>
    </row>
    <row r="97" spans="1:34">
      <c r="A97" s="1124"/>
      <c r="B97" s="908" t="s">
        <v>1647</v>
      </c>
      <c r="C97" s="1138"/>
      <c r="D97" s="912"/>
      <c r="E97" s="912"/>
      <c r="F97" s="912"/>
      <c r="G97" s="912"/>
      <c r="H97" s="912"/>
      <c r="I97" s="912"/>
      <c r="J97" s="912"/>
      <c r="K97" s="912"/>
      <c r="L97" s="912"/>
      <c r="M97" s="912"/>
      <c r="N97" s="912"/>
      <c r="O97" s="912"/>
      <c r="P97" s="912"/>
      <c r="Q97" s="912"/>
      <c r="R97" s="912"/>
      <c r="S97" s="912"/>
      <c r="T97" s="913"/>
      <c r="U97" s="913"/>
      <c r="V97" s="913"/>
      <c r="W97" s="912"/>
      <c r="X97" s="912"/>
      <c r="Y97" s="912"/>
      <c r="Z97" s="912"/>
      <c r="AA97" s="912"/>
      <c r="AB97" s="912"/>
      <c r="AC97" s="912"/>
      <c r="AD97" s="912"/>
      <c r="AE97" s="912"/>
      <c r="AF97" s="912"/>
      <c r="AG97" s="913"/>
      <c r="AH97" s="934" t="s">
        <v>1621</v>
      </c>
    </row>
    <row r="98" spans="1:34">
      <c r="A98" s="903"/>
      <c r="B98" s="904"/>
      <c r="C98" s="905"/>
      <c r="D98" s="661"/>
      <c r="E98" s="661"/>
      <c r="F98" s="906"/>
      <c r="G98" s="661"/>
      <c r="H98" s="661"/>
      <c r="I98" s="661"/>
      <c r="J98" s="661"/>
      <c r="K98" s="661"/>
      <c r="L98" s="661"/>
      <c r="M98" s="661"/>
      <c r="N98" s="661"/>
      <c r="O98" s="661"/>
      <c r="P98" s="661"/>
      <c r="Q98" s="661"/>
      <c r="R98" s="661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</row>
    <row r="99" spans="1:34">
      <c r="B99" s="247" t="s">
        <v>1662</v>
      </c>
      <c r="C99" s="896"/>
    </row>
    <row r="103" spans="1:34" ht="15.75">
      <c r="A103" s="1117" t="s">
        <v>3</v>
      </c>
      <c r="B103" s="1117"/>
      <c r="C103" s="1117"/>
      <c r="D103" s="1117"/>
      <c r="E103" s="1117"/>
      <c r="F103" s="1117"/>
      <c r="G103" s="1117"/>
      <c r="H103" s="1117"/>
      <c r="I103" s="1117"/>
      <c r="J103" s="1117"/>
      <c r="K103" s="1117"/>
      <c r="L103" s="1117"/>
      <c r="M103" s="1117"/>
      <c r="N103" s="1117"/>
      <c r="O103" s="1117"/>
      <c r="P103" s="1117"/>
      <c r="Q103" s="1117"/>
      <c r="R103" s="1117"/>
      <c r="S103" s="1117"/>
      <c r="T103" s="1117"/>
      <c r="U103" s="1117"/>
      <c r="V103" s="1117"/>
      <c r="W103" s="1117"/>
      <c r="X103" s="1117"/>
      <c r="Y103" s="1117"/>
      <c r="Z103" s="1117"/>
      <c r="AA103" s="1117"/>
      <c r="AB103" s="1117"/>
      <c r="AC103" s="1117"/>
      <c r="AD103" s="1117"/>
      <c r="AE103" s="1117"/>
      <c r="AF103" s="1117"/>
      <c r="AG103" s="1117"/>
      <c r="AH103" s="1117"/>
    </row>
    <row r="104" spans="1:34" ht="15.75">
      <c r="A104" s="1117" t="s">
        <v>1586</v>
      </c>
      <c r="B104" s="1117"/>
      <c r="C104" s="1117"/>
      <c r="D104" s="1117"/>
      <c r="E104" s="1117"/>
      <c r="F104" s="1117"/>
      <c r="G104" s="1117"/>
      <c r="H104" s="1117"/>
      <c r="I104" s="1117"/>
      <c r="J104" s="1117"/>
      <c r="K104" s="1117"/>
      <c r="L104" s="1117"/>
      <c r="M104" s="1117"/>
      <c r="N104" s="1117"/>
      <c r="O104" s="1117"/>
      <c r="P104" s="1117"/>
      <c r="Q104" s="1117"/>
      <c r="R104" s="1117"/>
      <c r="S104" s="1117"/>
      <c r="T104" s="1117"/>
      <c r="U104" s="1117"/>
      <c r="V104" s="1117"/>
      <c r="W104" s="1117"/>
      <c r="X104" s="1117"/>
      <c r="Y104" s="1117"/>
      <c r="Z104" s="1117"/>
      <c r="AA104" s="1117"/>
      <c r="AB104" s="1117"/>
      <c r="AC104" s="1117"/>
      <c r="AD104" s="1117"/>
      <c r="AE104" s="1117"/>
      <c r="AF104" s="1117"/>
      <c r="AG104" s="1117"/>
      <c r="AH104" s="1117"/>
    </row>
    <row r="105" spans="1:34" ht="18">
      <c r="A105" s="1118" t="s">
        <v>1666</v>
      </c>
      <c r="B105" s="1118"/>
      <c r="C105" s="1118"/>
      <c r="D105" s="1118"/>
      <c r="E105" s="1118"/>
      <c r="F105" s="1118"/>
      <c r="G105" s="1118"/>
      <c r="H105" s="1118"/>
      <c r="I105" s="1118"/>
      <c r="J105" s="1118"/>
      <c r="K105" s="1118"/>
      <c r="L105" s="1118"/>
      <c r="M105" s="1118"/>
      <c r="N105" s="1118"/>
      <c r="O105" s="1118"/>
      <c r="P105" s="1118"/>
      <c r="Q105" s="1118"/>
      <c r="R105" s="1118"/>
      <c r="S105" s="1118"/>
      <c r="T105" s="1118"/>
      <c r="U105" s="1118"/>
      <c r="V105" s="1118"/>
      <c r="W105" s="1118"/>
      <c r="X105" s="1118"/>
      <c r="Y105" s="1118"/>
      <c r="Z105" s="1118"/>
      <c r="AA105" s="1118"/>
      <c r="AB105" s="1118"/>
      <c r="AC105" s="1118"/>
      <c r="AD105" s="1118"/>
      <c r="AE105" s="1118"/>
      <c r="AF105" s="1118"/>
      <c r="AG105" s="1118"/>
      <c r="AH105" s="1118"/>
    </row>
    <row r="106" spans="1:34" ht="18">
      <c r="A106" s="1118" t="s">
        <v>1587</v>
      </c>
      <c r="B106" s="1118"/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8"/>
      <c r="N106" s="1118"/>
      <c r="O106" s="1118"/>
      <c r="P106" s="1118"/>
      <c r="Q106" s="1118"/>
      <c r="R106" s="1118"/>
      <c r="S106" s="1118"/>
      <c r="T106" s="1118"/>
      <c r="U106" s="1118"/>
      <c r="V106" s="1118"/>
      <c r="W106" s="1118"/>
      <c r="X106" s="1118"/>
      <c r="Y106" s="1118"/>
      <c r="Z106" s="1118"/>
      <c r="AA106" s="1118"/>
      <c r="AB106" s="1118"/>
      <c r="AC106" s="1118"/>
      <c r="AD106" s="1118"/>
      <c r="AE106" s="1118"/>
      <c r="AF106" s="1118"/>
      <c r="AG106" s="1118"/>
      <c r="AH106" s="1118"/>
    </row>
    <row r="107" spans="1:34" ht="18">
      <c r="A107" s="1118" t="s">
        <v>1667</v>
      </c>
      <c r="B107" s="1118"/>
      <c r="C107" s="1118"/>
      <c r="D107" s="1118"/>
      <c r="E107" s="1118"/>
      <c r="F107" s="1118"/>
      <c r="G107" s="1118"/>
      <c r="H107" s="1118"/>
      <c r="I107" s="1118"/>
      <c r="J107" s="1118"/>
      <c r="K107" s="1118"/>
      <c r="L107" s="1118"/>
      <c r="M107" s="1118"/>
      <c r="N107" s="1118"/>
      <c r="O107" s="1118"/>
      <c r="P107" s="1118"/>
      <c r="Q107" s="1118"/>
      <c r="R107" s="1118"/>
      <c r="S107" s="1118"/>
      <c r="T107" s="1118"/>
      <c r="U107" s="1118"/>
      <c r="V107" s="1118"/>
      <c r="W107" s="1118"/>
      <c r="X107" s="1118"/>
      <c r="Y107" s="1118"/>
      <c r="Z107" s="1118"/>
      <c r="AA107" s="1118"/>
      <c r="AB107" s="1118"/>
      <c r="AC107" s="1118"/>
      <c r="AD107" s="1118"/>
      <c r="AE107" s="1118"/>
      <c r="AF107" s="1118"/>
      <c r="AG107" s="1118"/>
      <c r="AH107" s="1118"/>
    </row>
    <row r="108" spans="1:34" ht="15.75">
      <c r="A108" s="915" t="s">
        <v>1608</v>
      </c>
      <c r="B108" s="1006"/>
      <c r="C108" s="1006"/>
      <c r="D108" s="1006"/>
      <c r="E108" s="1006"/>
      <c r="F108" s="1006"/>
      <c r="G108" s="1006"/>
      <c r="H108" s="1006"/>
      <c r="I108" s="1006"/>
      <c r="J108" s="1006"/>
      <c r="K108" s="1006"/>
      <c r="L108" s="1006"/>
      <c r="M108" s="1006"/>
      <c r="N108" s="1006"/>
      <c r="O108" s="1006"/>
      <c r="P108" s="1006"/>
      <c r="Q108" s="1006"/>
      <c r="R108" s="1006"/>
      <c r="S108" s="1006"/>
      <c r="T108" s="1006"/>
      <c r="U108" s="1006"/>
      <c r="V108" s="1006"/>
      <c r="W108" s="1006"/>
      <c r="X108" s="1006"/>
      <c r="Y108" s="1006"/>
      <c r="Z108" s="1006"/>
      <c r="AA108" s="1006"/>
      <c r="AB108" s="1006"/>
      <c r="AC108" s="1006"/>
      <c r="AD108" s="1006"/>
      <c r="AE108" s="1006"/>
      <c r="AF108" s="1006"/>
      <c r="AG108" s="1006"/>
      <c r="AH108" s="1006"/>
    </row>
    <row r="109" spans="1:34">
      <c r="A109" s="902" t="s">
        <v>1680</v>
      </c>
    </row>
    <row r="110" spans="1:34">
      <c r="A110" s="1130" t="s">
        <v>129</v>
      </c>
      <c r="B110" s="1133" t="s">
        <v>1610</v>
      </c>
      <c r="C110" s="955" t="s">
        <v>1618</v>
      </c>
      <c r="D110" s="1149" t="s">
        <v>1619</v>
      </c>
      <c r="E110" s="1150"/>
      <c r="F110" s="1150"/>
      <c r="G110" s="1150"/>
      <c r="H110" s="1150"/>
      <c r="I110" s="1150"/>
      <c r="J110" s="1150"/>
      <c r="K110" s="1150"/>
      <c r="L110" s="1150"/>
      <c r="M110" s="1150"/>
      <c r="N110" s="1150"/>
      <c r="O110" s="1150"/>
      <c r="P110" s="1150"/>
      <c r="Q110" s="1150"/>
      <c r="R110" s="1150"/>
      <c r="S110" s="1150"/>
      <c r="T110" s="1150"/>
      <c r="U110" s="1150"/>
      <c r="V110" s="1150"/>
      <c r="W110" s="1150"/>
      <c r="X110" s="1150"/>
      <c r="Y110" s="1150"/>
      <c r="Z110" s="1150"/>
      <c r="AA110" s="1150"/>
      <c r="AB110" s="1150"/>
      <c r="AC110" s="1150"/>
      <c r="AD110" s="1150"/>
      <c r="AE110" s="1150"/>
      <c r="AF110" s="1150"/>
      <c r="AG110" s="1150"/>
      <c r="AH110" s="1151"/>
    </row>
    <row r="111" spans="1:34">
      <c r="A111" s="1131"/>
      <c r="B111" s="1134"/>
      <c r="C111" s="1160">
        <v>42552</v>
      </c>
      <c r="D111" s="954" t="s">
        <v>1616</v>
      </c>
      <c r="E111" s="954" t="s">
        <v>1617</v>
      </c>
      <c r="F111" s="894" t="s">
        <v>1611</v>
      </c>
      <c r="G111" s="954" t="s">
        <v>1612</v>
      </c>
      <c r="H111" s="894" t="s">
        <v>1613</v>
      </c>
      <c r="I111" s="954" t="s">
        <v>1614</v>
      </c>
      <c r="J111" s="954" t="s">
        <v>1615</v>
      </c>
      <c r="K111" s="954" t="s">
        <v>1616</v>
      </c>
      <c r="L111" s="954" t="s">
        <v>1617</v>
      </c>
      <c r="M111" s="894" t="s">
        <v>1611</v>
      </c>
      <c r="N111" s="894" t="s">
        <v>1612</v>
      </c>
      <c r="O111" s="894" t="s">
        <v>1613</v>
      </c>
      <c r="P111" s="894" t="s">
        <v>1614</v>
      </c>
      <c r="Q111" s="894" t="s">
        <v>1615</v>
      </c>
      <c r="R111" s="954" t="s">
        <v>1616</v>
      </c>
      <c r="S111" s="954" t="s">
        <v>1617</v>
      </c>
      <c r="T111" s="894" t="s">
        <v>1611</v>
      </c>
      <c r="U111" s="894" t="s">
        <v>1612</v>
      </c>
      <c r="V111" s="894" t="s">
        <v>1613</v>
      </c>
      <c r="W111" s="894" t="s">
        <v>1614</v>
      </c>
      <c r="X111" s="894" t="s">
        <v>1615</v>
      </c>
      <c r="Y111" s="954" t="s">
        <v>1616</v>
      </c>
      <c r="Z111" s="954" t="s">
        <v>1617</v>
      </c>
      <c r="AA111" s="894" t="s">
        <v>1611</v>
      </c>
      <c r="AB111" s="894" t="s">
        <v>1612</v>
      </c>
      <c r="AC111" s="894" t="s">
        <v>1613</v>
      </c>
      <c r="AD111" s="894" t="s">
        <v>1614</v>
      </c>
      <c r="AE111" s="894" t="s">
        <v>1615</v>
      </c>
      <c r="AF111" s="954" t="s">
        <v>1616</v>
      </c>
      <c r="AG111" s="954" t="s">
        <v>1617</v>
      </c>
      <c r="AH111" s="894" t="s">
        <v>1611</v>
      </c>
    </row>
    <row r="112" spans="1:34">
      <c r="A112" s="1132"/>
      <c r="B112" s="1135"/>
      <c r="C112" s="1161"/>
      <c r="D112" s="968">
        <v>1</v>
      </c>
      <c r="E112" s="954">
        <v>2</v>
      </c>
      <c r="F112" s="894">
        <v>3</v>
      </c>
      <c r="G112" s="954">
        <v>4</v>
      </c>
      <c r="H112" s="894">
        <v>5</v>
      </c>
      <c r="I112" s="954">
        <v>6</v>
      </c>
      <c r="J112" s="954">
        <v>7</v>
      </c>
      <c r="K112" s="954">
        <v>8</v>
      </c>
      <c r="L112" s="954">
        <v>9</v>
      </c>
      <c r="M112" s="894">
        <v>10</v>
      </c>
      <c r="N112" s="894">
        <v>11</v>
      </c>
      <c r="O112" s="894">
        <v>12</v>
      </c>
      <c r="P112" s="894">
        <v>13</v>
      </c>
      <c r="Q112" s="894">
        <v>14</v>
      </c>
      <c r="R112" s="954">
        <v>15</v>
      </c>
      <c r="S112" s="954">
        <v>16</v>
      </c>
      <c r="T112" s="894">
        <v>17</v>
      </c>
      <c r="U112" s="894">
        <v>18</v>
      </c>
      <c r="V112" s="894">
        <v>19</v>
      </c>
      <c r="W112" s="894">
        <v>20</v>
      </c>
      <c r="X112" s="894">
        <v>21</v>
      </c>
      <c r="Y112" s="954">
        <v>22</v>
      </c>
      <c r="Z112" s="954">
        <v>23</v>
      </c>
      <c r="AA112" s="894">
        <v>24</v>
      </c>
      <c r="AB112" s="894">
        <v>25</v>
      </c>
      <c r="AC112" s="894">
        <v>26</v>
      </c>
      <c r="AD112" s="894">
        <v>27</v>
      </c>
      <c r="AE112" s="894">
        <v>28</v>
      </c>
      <c r="AF112" s="954">
        <v>29</v>
      </c>
      <c r="AG112" s="954">
        <v>30</v>
      </c>
      <c r="AH112" s="894">
        <v>31</v>
      </c>
    </row>
    <row r="113" spans="1:34">
      <c r="A113" s="1136">
        <v>17</v>
      </c>
      <c r="B113" s="908" t="s">
        <v>1609</v>
      </c>
      <c r="C113" s="1127">
        <v>42552</v>
      </c>
      <c r="D113" s="913"/>
      <c r="E113" s="932"/>
      <c r="F113" s="932"/>
      <c r="G113" s="933"/>
      <c r="H113" s="933"/>
      <c r="I113" s="933"/>
      <c r="J113" s="933"/>
      <c r="K113" s="933"/>
      <c r="L113" s="933"/>
      <c r="M113" s="932" t="s">
        <v>1661</v>
      </c>
      <c r="N113" s="933"/>
      <c r="O113" s="933"/>
      <c r="P113" s="933"/>
      <c r="Q113" s="933"/>
      <c r="R113" s="933"/>
      <c r="S113" s="933"/>
      <c r="T113" s="933"/>
      <c r="U113" s="933"/>
      <c r="V113" s="933"/>
      <c r="W113" s="933"/>
      <c r="X113" s="933"/>
      <c r="Y113" s="933"/>
      <c r="Z113" s="933"/>
      <c r="AA113" s="933"/>
      <c r="AB113" s="933"/>
      <c r="AC113" s="933"/>
      <c r="AD113" s="933"/>
      <c r="AE113" s="933"/>
      <c r="AF113" s="933"/>
      <c r="AG113" s="939"/>
      <c r="AH113" s="939"/>
    </row>
    <row r="114" spans="1:34">
      <c r="A114" s="1136"/>
      <c r="B114" s="908" t="s">
        <v>1622</v>
      </c>
      <c r="C114" s="1137"/>
      <c r="D114" s="913"/>
      <c r="E114" s="932"/>
      <c r="F114" s="932"/>
      <c r="G114" s="933"/>
      <c r="H114" s="932"/>
      <c r="I114" s="933"/>
      <c r="J114" s="933"/>
      <c r="K114" s="933"/>
      <c r="L114" s="933"/>
      <c r="M114" s="933"/>
      <c r="N114" s="932" t="s">
        <v>1661</v>
      </c>
      <c r="O114" s="933"/>
      <c r="P114" s="933"/>
      <c r="Q114" s="933"/>
      <c r="R114" s="933"/>
      <c r="S114" s="933"/>
      <c r="T114" s="933"/>
      <c r="U114" s="933"/>
      <c r="V114" s="933"/>
      <c r="W114" s="933"/>
      <c r="X114" s="933"/>
      <c r="Y114" s="933"/>
      <c r="Z114" s="933"/>
      <c r="AA114" s="933"/>
      <c r="AB114" s="933"/>
      <c r="AC114" s="933"/>
      <c r="AD114" s="933"/>
      <c r="AE114" s="933"/>
      <c r="AF114" s="933"/>
      <c r="AG114" s="939"/>
      <c r="AH114" s="939"/>
    </row>
    <row r="115" spans="1:34">
      <c r="A115" s="1136"/>
      <c r="B115" s="908" t="s">
        <v>1623</v>
      </c>
      <c r="C115" s="1137"/>
      <c r="D115" s="913"/>
      <c r="E115" s="933"/>
      <c r="F115" s="932"/>
      <c r="G115" s="932"/>
      <c r="H115" s="932"/>
      <c r="I115" s="933"/>
      <c r="J115" s="933"/>
      <c r="K115" s="933"/>
      <c r="L115" s="933"/>
      <c r="M115" s="933"/>
      <c r="N115" s="933"/>
      <c r="O115" s="932" t="s">
        <v>1661</v>
      </c>
      <c r="P115" s="933"/>
      <c r="Q115" s="933"/>
      <c r="R115" s="933"/>
      <c r="S115" s="933"/>
      <c r="T115" s="933"/>
      <c r="U115" s="933"/>
      <c r="V115" s="933"/>
      <c r="W115" s="933"/>
      <c r="X115" s="933"/>
      <c r="Y115" s="933"/>
      <c r="Z115" s="933"/>
      <c r="AA115" s="933"/>
      <c r="AB115" s="933"/>
      <c r="AC115" s="933"/>
      <c r="AD115" s="933"/>
      <c r="AE115" s="933"/>
      <c r="AF115" s="933"/>
      <c r="AG115" s="939"/>
      <c r="AH115" s="939"/>
    </row>
    <row r="116" spans="1:34">
      <c r="A116" s="1136"/>
      <c r="B116" s="908" t="s">
        <v>1624</v>
      </c>
      <c r="C116" s="1137"/>
      <c r="D116" s="913"/>
      <c r="E116" s="933"/>
      <c r="F116" s="932"/>
      <c r="G116" s="933"/>
      <c r="H116" s="932"/>
      <c r="I116" s="933"/>
      <c r="J116" s="933"/>
      <c r="K116" s="933"/>
      <c r="L116" s="933"/>
      <c r="M116" s="933"/>
      <c r="N116" s="933"/>
      <c r="O116" s="933"/>
      <c r="P116" s="932" t="s">
        <v>1661</v>
      </c>
      <c r="Q116" s="933"/>
      <c r="R116" s="933"/>
      <c r="S116" s="933"/>
      <c r="T116" s="933"/>
      <c r="U116" s="933"/>
      <c r="V116" s="933"/>
      <c r="W116" s="933"/>
      <c r="X116" s="933"/>
      <c r="Y116" s="933"/>
      <c r="Z116" s="933"/>
      <c r="AA116" s="933"/>
      <c r="AB116" s="933"/>
      <c r="AC116" s="933"/>
      <c r="AD116" s="933"/>
      <c r="AE116" s="933"/>
      <c r="AF116" s="933"/>
      <c r="AG116" s="939"/>
      <c r="AH116" s="939"/>
    </row>
    <row r="117" spans="1:34">
      <c r="A117" s="1136"/>
      <c r="B117" s="908" t="s">
        <v>1625</v>
      </c>
      <c r="C117" s="1137"/>
      <c r="D117" s="913"/>
      <c r="E117" s="933"/>
      <c r="F117" s="932"/>
      <c r="G117" s="933"/>
      <c r="H117" s="932"/>
      <c r="I117" s="932"/>
      <c r="J117" s="932"/>
      <c r="K117" s="932"/>
      <c r="L117" s="933"/>
      <c r="M117" s="933"/>
      <c r="N117" s="933"/>
      <c r="O117" s="933"/>
      <c r="P117" s="933"/>
      <c r="Q117" s="932" t="s">
        <v>1661</v>
      </c>
      <c r="R117" s="933"/>
      <c r="S117" s="933"/>
      <c r="T117" s="933"/>
      <c r="U117" s="933"/>
      <c r="V117" s="933"/>
      <c r="W117" s="933"/>
      <c r="X117" s="933"/>
      <c r="Y117" s="933"/>
      <c r="Z117" s="933"/>
      <c r="AA117" s="933"/>
      <c r="AB117" s="933"/>
      <c r="AC117" s="933"/>
      <c r="AD117" s="933"/>
      <c r="AE117" s="933"/>
      <c r="AF117" s="933"/>
      <c r="AG117" s="939"/>
      <c r="AH117" s="939"/>
    </row>
    <row r="118" spans="1:34">
      <c r="A118" s="1136"/>
      <c r="B118" s="908" t="s">
        <v>1626</v>
      </c>
      <c r="C118" s="1137"/>
      <c r="D118" s="913"/>
      <c r="E118" s="933"/>
      <c r="F118" s="933"/>
      <c r="G118" s="932"/>
      <c r="H118" s="933"/>
      <c r="I118" s="935"/>
      <c r="J118" s="935"/>
      <c r="K118" s="932"/>
      <c r="L118" s="932"/>
      <c r="M118" s="933"/>
      <c r="N118" s="932"/>
      <c r="O118" s="933"/>
      <c r="P118" s="933"/>
      <c r="Q118" s="933"/>
      <c r="R118" s="933"/>
      <c r="S118" s="933"/>
      <c r="T118" s="932" t="s">
        <v>1661</v>
      </c>
      <c r="U118" s="933"/>
      <c r="V118" s="933"/>
      <c r="W118" s="933"/>
      <c r="X118" s="933"/>
      <c r="Y118" s="933"/>
      <c r="Z118" s="933"/>
      <c r="AA118" s="933"/>
      <c r="AB118" s="933"/>
      <c r="AC118" s="933"/>
      <c r="AD118" s="933"/>
      <c r="AE118" s="933"/>
      <c r="AF118" s="933"/>
      <c r="AG118" s="939"/>
      <c r="AH118" s="939"/>
    </row>
    <row r="119" spans="1:34">
      <c r="A119" s="1136"/>
      <c r="B119" s="908" t="s">
        <v>1627</v>
      </c>
      <c r="C119" s="1137"/>
      <c r="D119" s="912"/>
      <c r="E119" s="935"/>
      <c r="F119" s="935"/>
      <c r="G119" s="935"/>
      <c r="H119" s="935"/>
      <c r="I119" s="935"/>
      <c r="J119" s="935"/>
      <c r="K119" s="932"/>
      <c r="L119" s="932"/>
      <c r="M119" s="932"/>
      <c r="N119" s="932"/>
      <c r="O119" s="933"/>
      <c r="P119" s="932"/>
      <c r="Q119" s="933"/>
      <c r="R119" s="933"/>
      <c r="S119" s="935"/>
      <c r="T119" s="935"/>
      <c r="U119" s="932" t="s">
        <v>1661</v>
      </c>
      <c r="V119" s="935"/>
      <c r="W119" s="935"/>
      <c r="X119" s="935"/>
      <c r="Y119" s="935"/>
      <c r="Z119" s="935"/>
      <c r="AA119" s="935"/>
      <c r="AB119" s="935"/>
      <c r="AC119" s="935"/>
      <c r="AD119" s="935"/>
      <c r="AE119" s="935"/>
      <c r="AF119" s="935"/>
      <c r="AG119" s="935"/>
      <c r="AH119" s="935"/>
    </row>
    <row r="120" spans="1:34">
      <c r="A120" s="1136"/>
      <c r="B120" s="908" t="s">
        <v>1628</v>
      </c>
      <c r="C120" s="1137"/>
      <c r="D120" s="900"/>
      <c r="E120" s="933"/>
      <c r="F120" s="933"/>
      <c r="G120" s="933"/>
      <c r="H120" s="933"/>
      <c r="I120" s="933"/>
      <c r="J120" s="932"/>
      <c r="K120" s="932"/>
      <c r="L120" s="932"/>
      <c r="M120" s="933"/>
      <c r="N120" s="932"/>
      <c r="O120" s="933"/>
      <c r="P120" s="932"/>
      <c r="Q120" s="933"/>
      <c r="R120" s="933"/>
      <c r="S120" s="933"/>
      <c r="T120" s="933"/>
      <c r="U120" s="933"/>
      <c r="V120" s="932" t="s">
        <v>1661</v>
      </c>
      <c r="W120" s="933"/>
      <c r="X120" s="933"/>
      <c r="Y120" s="933"/>
      <c r="Z120" s="933"/>
      <c r="AA120" s="933"/>
      <c r="AB120" s="933"/>
      <c r="AC120" s="933"/>
      <c r="AD120" s="933"/>
      <c r="AE120" s="933"/>
      <c r="AF120" s="933"/>
      <c r="AG120" s="933"/>
      <c r="AH120" s="933"/>
    </row>
    <row r="121" spans="1:34">
      <c r="A121" s="1136"/>
      <c r="B121" s="908" t="s">
        <v>1629</v>
      </c>
      <c r="C121" s="1137"/>
      <c r="D121" s="912"/>
      <c r="E121" s="935"/>
      <c r="F121" s="935"/>
      <c r="G121" s="935"/>
      <c r="H121" s="935"/>
      <c r="I121" s="935"/>
      <c r="J121" s="935"/>
      <c r="K121" s="932"/>
      <c r="L121" s="932"/>
      <c r="M121" s="933"/>
      <c r="N121" s="932"/>
      <c r="O121" s="932"/>
      <c r="P121" s="932"/>
      <c r="Q121" s="933"/>
      <c r="R121" s="933"/>
      <c r="S121" s="933"/>
      <c r="T121" s="935"/>
      <c r="U121" s="935"/>
      <c r="V121" s="935"/>
      <c r="W121" s="932" t="s">
        <v>1661</v>
      </c>
      <c r="X121" s="935"/>
      <c r="Y121" s="935"/>
      <c r="Z121" s="935"/>
      <c r="AA121" s="935"/>
      <c r="AB121" s="935"/>
      <c r="AC121" s="935"/>
      <c r="AD121" s="935"/>
      <c r="AE121" s="935"/>
      <c r="AF121" s="935"/>
      <c r="AG121" s="935"/>
      <c r="AH121" s="935"/>
    </row>
    <row r="122" spans="1:34">
      <c r="A122" s="1136"/>
      <c r="B122" s="908" t="s">
        <v>1630</v>
      </c>
      <c r="C122" s="1137"/>
      <c r="D122" s="912"/>
      <c r="E122" s="935"/>
      <c r="F122" s="935"/>
      <c r="G122" s="935"/>
      <c r="H122" s="935"/>
      <c r="I122" s="935"/>
      <c r="J122" s="935"/>
      <c r="K122" s="932"/>
      <c r="L122" s="933"/>
      <c r="M122" s="935"/>
      <c r="N122" s="932"/>
      <c r="O122" s="933"/>
      <c r="P122" s="932"/>
      <c r="Q122" s="933"/>
      <c r="R122" s="932"/>
      <c r="S122" s="932"/>
      <c r="T122" s="933"/>
      <c r="U122" s="932"/>
      <c r="V122" s="933"/>
      <c r="W122" s="935"/>
      <c r="X122" s="932" t="s">
        <v>1661</v>
      </c>
      <c r="Y122" s="935"/>
      <c r="Z122" s="935"/>
      <c r="AA122" s="935"/>
      <c r="AB122" s="935"/>
      <c r="AC122" s="935"/>
      <c r="AD122" s="935"/>
      <c r="AE122" s="935"/>
      <c r="AF122" s="935"/>
      <c r="AG122" s="935"/>
      <c r="AH122" s="935"/>
    </row>
    <row r="123" spans="1:34">
      <c r="A123" s="1114"/>
      <c r="B123" s="1140"/>
      <c r="C123" s="1127">
        <v>42583</v>
      </c>
      <c r="D123" s="894" t="s">
        <v>1612</v>
      </c>
      <c r="E123" s="894" t="s">
        <v>1613</v>
      </c>
      <c r="F123" s="894" t="s">
        <v>1614</v>
      </c>
      <c r="G123" s="894" t="s">
        <v>1615</v>
      </c>
      <c r="H123" s="954" t="s">
        <v>1616</v>
      </c>
      <c r="I123" s="954" t="s">
        <v>1617</v>
      </c>
      <c r="J123" s="894" t="s">
        <v>1611</v>
      </c>
      <c r="K123" s="894" t="s">
        <v>1612</v>
      </c>
      <c r="L123" s="894" t="s">
        <v>1613</v>
      </c>
      <c r="M123" s="894" t="s">
        <v>1614</v>
      </c>
      <c r="N123" s="894" t="s">
        <v>1615</v>
      </c>
      <c r="O123" s="954" t="s">
        <v>1616</v>
      </c>
      <c r="P123" s="954" t="s">
        <v>1617</v>
      </c>
      <c r="Q123" s="894" t="s">
        <v>1611</v>
      </c>
      <c r="R123" s="954" t="s">
        <v>1612</v>
      </c>
      <c r="S123" s="894" t="s">
        <v>1613</v>
      </c>
      <c r="T123" s="894" t="s">
        <v>1614</v>
      </c>
      <c r="U123" s="894" t="s">
        <v>1615</v>
      </c>
      <c r="V123" s="954" t="s">
        <v>1616</v>
      </c>
      <c r="W123" s="954" t="s">
        <v>1617</v>
      </c>
      <c r="X123" s="894" t="s">
        <v>1611</v>
      </c>
      <c r="Y123" s="894" t="s">
        <v>1612</v>
      </c>
      <c r="Z123" s="894" t="s">
        <v>1613</v>
      </c>
      <c r="AA123" s="894" t="s">
        <v>1614</v>
      </c>
      <c r="AB123" s="894" t="s">
        <v>1615</v>
      </c>
      <c r="AC123" s="954" t="s">
        <v>1616</v>
      </c>
      <c r="AD123" s="954" t="s">
        <v>1617</v>
      </c>
      <c r="AE123" s="894" t="s">
        <v>1611</v>
      </c>
      <c r="AF123" s="894" t="s">
        <v>1612</v>
      </c>
      <c r="AG123" s="894" t="s">
        <v>1613</v>
      </c>
      <c r="AH123" s="894" t="s">
        <v>1614</v>
      </c>
    </row>
    <row r="124" spans="1:34">
      <c r="A124" s="1116"/>
      <c r="B124" s="1138"/>
      <c r="C124" s="1138"/>
      <c r="D124" s="895">
        <v>1</v>
      </c>
      <c r="E124" s="894">
        <v>2</v>
      </c>
      <c r="F124" s="894">
        <v>3</v>
      </c>
      <c r="G124" s="894">
        <v>4</v>
      </c>
      <c r="H124" s="954">
        <v>5</v>
      </c>
      <c r="I124" s="954">
        <v>6</v>
      </c>
      <c r="J124" s="894">
        <v>7</v>
      </c>
      <c r="K124" s="894">
        <v>8</v>
      </c>
      <c r="L124" s="894">
        <v>9</v>
      </c>
      <c r="M124" s="894">
        <v>10</v>
      </c>
      <c r="N124" s="894">
        <v>11</v>
      </c>
      <c r="O124" s="954">
        <v>12</v>
      </c>
      <c r="P124" s="954">
        <v>13</v>
      </c>
      <c r="Q124" s="894">
        <v>14</v>
      </c>
      <c r="R124" s="954">
        <v>15</v>
      </c>
      <c r="S124" s="894">
        <v>16</v>
      </c>
      <c r="T124" s="894">
        <v>17</v>
      </c>
      <c r="U124" s="894">
        <v>18</v>
      </c>
      <c r="V124" s="954">
        <v>19</v>
      </c>
      <c r="W124" s="954">
        <v>20</v>
      </c>
      <c r="X124" s="894">
        <v>21</v>
      </c>
      <c r="Y124" s="894">
        <v>22</v>
      </c>
      <c r="Z124" s="894">
        <v>23</v>
      </c>
      <c r="AA124" s="894">
        <v>24</v>
      </c>
      <c r="AB124" s="894">
        <v>25</v>
      </c>
      <c r="AC124" s="954">
        <v>26</v>
      </c>
      <c r="AD124" s="954">
        <v>27</v>
      </c>
      <c r="AE124" s="894">
        <v>28</v>
      </c>
      <c r="AF124" s="894">
        <v>29</v>
      </c>
      <c r="AG124" s="894">
        <v>30</v>
      </c>
      <c r="AH124" s="894">
        <v>31</v>
      </c>
    </row>
    <row r="125" spans="1:34">
      <c r="A125" s="1124">
        <v>18</v>
      </c>
      <c r="B125" s="908" t="s">
        <v>1609</v>
      </c>
      <c r="C125" s="1127">
        <v>42583</v>
      </c>
      <c r="D125" s="913" t="s">
        <v>1621</v>
      </c>
      <c r="E125" s="900"/>
      <c r="F125" s="913"/>
      <c r="G125" s="900"/>
      <c r="H125" s="900"/>
      <c r="I125" s="912"/>
      <c r="J125" s="912"/>
      <c r="K125" s="912"/>
      <c r="L125" s="912"/>
      <c r="M125" s="912"/>
      <c r="N125" s="912"/>
      <c r="O125" s="912"/>
      <c r="P125" s="912"/>
      <c r="Q125" s="912"/>
      <c r="R125" s="912"/>
      <c r="S125" s="912"/>
      <c r="T125" s="913"/>
      <c r="U125" s="912"/>
      <c r="V125" s="900"/>
      <c r="W125" s="912"/>
      <c r="X125" s="912"/>
      <c r="Y125" s="912"/>
      <c r="Z125" s="912"/>
      <c r="AA125" s="912"/>
      <c r="AB125" s="912"/>
      <c r="AC125" s="912"/>
      <c r="AD125" s="912"/>
      <c r="AE125" s="912"/>
      <c r="AF125" s="912"/>
      <c r="AG125" s="899"/>
      <c r="AH125" s="899"/>
    </row>
    <row r="126" spans="1:34">
      <c r="A126" s="1124"/>
      <c r="B126" s="908" t="s">
        <v>1622</v>
      </c>
      <c r="C126" s="1137"/>
      <c r="D126" s="913"/>
      <c r="E126" s="913" t="s">
        <v>1621</v>
      </c>
      <c r="F126" s="913"/>
      <c r="G126" s="913"/>
      <c r="H126" s="913"/>
      <c r="I126" s="900"/>
      <c r="J126" s="900"/>
      <c r="K126" s="900"/>
      <c r="L126" s="912"/>
      <c r="M126" s="912"/>
      <c r="N126" s="912"/>
      <c r="O126" s="912"/>
      <c r="P126" s="912"/>
      <c r="Q126" s="912"/>
      <c r="R126" s="912"/>
      <c r="S126" s="912"/>
      <c r="T126" s="913"/>
      <c r="U126" s="912"/>
      <c r="V126" s="900"/>
      <c r="W126" s="912"/>
      <c r="X126" s="912"/>
      <c r="Y126" s="912"/>
      <c r="Z126" s="912"/>
      <c r="AA126" s="912"/>
      <c r="AB126" s="912"/>
      <c r="AC126" s="912"/>
      <c r="AD126" s="912"/>
      <c r="AE126" s="912"/>
      <c r="AF126" s="912"/>
      <c r="AG126" s="899"/>
      <c r="AH126" s="899"/>
    </row>
    <row r="127" spans="1:34">
      <c r="A127" s="1124"/>
      <c r="B127" s="908" t="s">
        <v>1623</v>
      </c>
      <c r="C127" s="1137"/>
      <c r="D127" s="913"/>
      <c r="E127" s="913"/>
      <c r="F127" s="913" t="s">
        <v>1621</v>
      </c>
      <c r="G127" s="913"/>
      <c r="H127" s="913"/>
      <c r="I127" s="900"/>
      <c r="J127" s="913"/>
      <c r="K127" s="900"/>
      <c r="L127" s="900"/>
      <c r="M127" s="912"/>
      <c r="N127" s="912"/>
      <c r="O127" s="912"/>
      <c r="P127" s="912"/>
      <c r="Q127" s="912"/>
      <c r="R127" s="912"/>
      <c r="S127" s="912"/>
      <c r="T127" s="913"/>
      <c r="U127" s="912"/>
      <c r="V127" s="900"/>
      <c r="W127" s="912"/>
      <c r="X127" s="912"/>
      <c r="Y127" s="912"/>
      <c r="Z127" s="912"/>
      <c r="AA127" s="912"/>
      <c r="AB127" s="912"/>
      <c r="AC127" s="912"/>
      <c r="AD127" s="912"/>
      <c r="AE127" s="912"/>
      <c r="AF127" s="912"/>
      <c r="AG127" s="899"/>
      <c r="AH127" s="899"/>
    </row>
    <row r="128" spans="1:34">
      <c r="A128" s="1124"/>
      <c r="B128" s="908" t="s">
        <v>1624</v>
      </c>
      <c r="C128" s="1137"/>
      <c r="D128" s="913"/>
      <c r="E128" s="913"/>
      <c r="F128" s="913"/>
      <c r="G128" s="913"/>
      <c r="H128" s="913"/>
      <c r="I128" s="913"/>
      <c r="J128" s="913" t="s">
        <v>1621</v>
      </c>
      <c r="K128" s="900"/>
      <c r="L128" s="900"/>
      <c r="M128" s="912"/>
      <c r="N128" s="912"/>
      <c r="O128" s="912"/>
      <c r="P128" s="912"/>
      <c r="Q128" s="912"/>
      <c r="R128" s="912"/>
      <c r="S128" s="912"/>
      <c r="T128" s="913"/>
      <c r="U128" s="912"/>
      <c r="V128" s="900"/>
      <c r="W128" s="912"/>
      <c r="X128" s="912"/>
      <c r="Y128" s="912"/>
      <c r="Z128" s="912"/>
      <c r="AA128" s="912"/>
      <c r="AB128" s="912"/>
      <c r="AC128" s="912"/>
      <c r="AD128" s="912"/>
      <c r="AE128" s="912"/>
      <c r="AF128" s="912"/>
      <c r="AG128" s="899"/>
      <c r="AH128" s="899"/>
    </row>
    <row r="129" spans="1:34">
      <c r="A129" s="1124"/>
      <c r="B129" s="908" t="s">
        <v>1625</v>
      </c>
      <c r="C129" s="1137"/>
      <c r="D129" s="913"/>
      <c r="E129" s="900"/>
      <c r="F129" s="912"/>
      <c r="G129" s="912"/>
      <c r="H129" s="913"/>
      <c r="I129" s="900"/>
      <c r="J129" s="913"/>
      <c r="K129" s="913" t="s">
        <v>1621</v>
      </c>
      <c r="L129" s="900"/>
      <c r="M129" s="913"/>
      <c r="N129" s="912"/>
      <c r="O129" s="912"/>
      <c r="P129" s="912"/>
      <c r="Q129" s="912"/>
      <c r="R129" s="912"/>
      <c r="S129" s="912"/>
      <c r="T129" s="913"/>
      <c r="U129" s="912"/>
      <c r="V129" s="900"/>
      <c r="W129" s="912"/>
      <c r="X129" s="912"/>
      <c r="Y129" s="912"/>
      <c r="Z129" s="912"/>
      <c r="AA129" s="912"/>
      <c r="AB129" s="912"/>
      <c r="AC129" s="912"/>
      <c r="AD129" s="912"/>
      <c r="AE129" s="912"/>
      <c r="AF129" s="912"/>
      <c r="AG129" s="899"/>
      <c r="AH129" s="899"/>
    </row>
    <row r="130" spans="1:34">
      <c r="A130" s="1124"/>
      <c r="B130" s="908" t="s">
        <v>1626</v>
      </c>
      <c r="C130" s="1137"/>
      <c r="D130" s="912"/>
      <c r="E130" s="912"/>
      <c r="F130" s="912"/>
      <c r="G130" s="912"/>
      <c r="H130" s="913"/>
      <c r="I130" s="900"/>
      <c r="J130" s="912"/>
      <c r="K130" s="913"/>
      <c r="L130" s="913" t="s">
        <v>1621</v>
      </c>
      <c r="M130" s="913"/>
      <c r="N130" s="900"/>
      <c r="O130" s="900"/>
      <c r="P130" s="912"/>
      <c r="Q130" s="912"/>
      <c r="R130" s="912"/>
      <c r="S130" s="912"/>
      <c r="T130" s="913"/>
      <c r="U130" s="912"/>
      <c r="V130" s="900"/>
      <c r="W130" s="912"/>
      <c r="X130" s="912"/>
      <c r="Y130" s="912"/>
      <c r="Z130" s="912"/>
      <c r="AA130" s="912"/>
      <c r="AB130" s="912"/>
      <c r="AC130" s="912"/>
      <c r="AD130" s="912"/>
      <c r="AE130" s="912"/>
      <c r="AF130" s="912"/>
      <c r="AG130" s="899"/>
      <c r="AH130" s="899"/>
    </row>
    <row r="131" spans="1:34">
      <c r="A131" s="1124"/>
      <c r="B131" s="908" t="s">
        <v>1627</v>
      </c>
      <c r="C131" s="1137"/>
      <c r="D131" s="912"/>
      <c r="E131" s="912"/>
      <c r="F131" s="912"/>
      <c r="G131" s="912"/>
      <c r="H131" s="913"/>
      <c r="I131" s="900"/>
      <c r="J131" s="912"/>
      <c r="K131" s="913"/>
      <c r="L131" s="913"/>
      <c r="M131" s="913" t="s">
        <v>1621</v>
      </c>
      <c r="N131" s="913"/>
      <c r="O131" s="913"/>
      <c r="P131" s="900"/>
      <c r="Q131" s="900"/>
      <c r="R131" s="900"/>
      <c r="S131" s="912"/>
      <c r="T131" s="913"/>
      <c r="U131" s="912"/>
      <c r="V131" s="900"/>
      <c r="W131" s="912"/>
      <c r="X131" s="912"/>
      <c r="Y131" s="912"/>
      <c r="Z131" s="912"/>
      <c r="AA131" s="912"/>
      <c r="AB131" s="912"/>
      <c r="AC131" s="912"/>
      <c r="AD131" s="912"/>
      <c r="AE131" s="912"/>
      <c r="AF131" s="912"/>
      <c r="AG131" s="899"/>
      <c r="AH131" s="899"/>
    </row>
    <row r="132" spans="1:34">
      <c r="A132" s="1124"/>
      <c r="B132" s="908" t="s">
        <v>1628</v>
      </c>
      <c r="C132" s="1137"/>
      <c r="D132" s="912"/>
      <c r="E132" s="912"/>
      <c r="F132" s="912"/>
      <c r="G132" s="912"/>
      <c r="H132" s="912"/>
      <c r="I132" s="912"/>
      <c r="J132" s="912"/>
      <c r="K132" s="913"/>
      <c r="L132" s="913"/>
      <c r="M132" s="913"/>
      <c r="N132" s="913"/>
      <c r="O132" s="913"/>
      <c r="P132" s="900"/>
      <c r="Q132" s="913"/>
      <c r="R132" s="900"/>
      <c r="S132" s="913" t="s">
        <v>1621</v>
      </c>
      <c r="T132" s="900"/>
      <c r="U132" s="912"/>
      <c r="V132" s="900"/>
      <c r="W132" s="912"/>
      <c r="X132" s="912"/>
      <c r="Y132" s="912"/>
      <c r="Z132" s="912"/>
      <c r="AA132" s="912"/>
      <c r="AB132" s="912"/>
      <c r="AC132" s="912"/>
      <c r="AD132" s="912"/>
      <c r="AE132" s="912"/>
      <c r="AF132" s="912"/>
      <c r="AG132" s="899"/>
      <c r="AH132" s="899"/>
    </row>
    <row r="133" spans="1:34">
      <c r="A133" s="1124"/>
      <c r="B133" s="908" t="s">
        <v>1629</v>
      </c>
      <c r="C133" s="1137"/>
      <c r="D133" s="912"/>
      <c r="E133" s="912"/>
      <c r="F133" s="912"/>
      <c r="G133" s="912"/>
      <c r="H133" s="912"/>
      <c r="I133" s="912"/>
      <c r="J133" s="912"/>
      <c r="K133" s="913"/>
      <c r="L133" s="913"/>
      <c r="M133" s="913"/>
      <c r="N133" s="913"/>
      <c r="O133" s="913"/>
      <c r="P133" s="913"/>
      <c r="Q133" s="913"/>
      <c r="R133" s="900"/>
      <c r="S133" s="913"/>
      <c r="T133" s="913" t="s">
        <v>1621</v>
      </c>
      <c r="U133" s="912"/>
      <c r="V133" s="900"/>
      <c r="W133" s="912"/>
      <c r="X133" s="912"/>
      <c r="Y133" s="912"/>
      <c r="Z133" s="912"/>
      <c r="AA133" s="912"/>
      <c r="AB133" s="912"/>
      <c r="AC133" s="912"/>
      <c r="AD133" s="912"/>
      <c r="AE133" s="912"/>
      <c r="AF133" s="912"/>
      <c r="AG133" s="899"/>
      <c r="AH133" s="899"/>
    </row>
    <row r="134" spans="1:34">
      <c r="A134" s="1124"/>
      <c r="B134" s="908" t="s">
        <v>1630</v>
      </c>
      <c r="C134" s="1137"/>
      <c r="D134" s="912"/>
      <c r="E134" s="912"/>
      <c r="F134" s="912"/>
      <c r="G134" s="912"/>
      <c r="H134" s="912"/>
      <c r="I134" s="912"/>
      <c r="J134" s="912"/>
      <c r="K134" s="913"/>
      <c r="L134" s="900"/>
      <c r="M134" s="912"/>
      <c r="N134" s="912"/>
      <c r="O134" s="913"/>
      <c r="P134" s="900"/>
      <c r="Q134" s="913"/>
      <c r="R134" s="900"/>
      <c r="S134" s="900"/>
      <c r="T134" s="913"/>
      <c r="U134" s="912"/>
      <c r="V134" s="900"/>
      <c r="W134" s="912"/>
      <c r="X134" s="913" t="s">
        <v>1621</v>
      </c>
      <c r="Y134" s="912"/>
      <c r="Z134" s="912"/>
      <c r="AA134" s="912"/>
      <c r="AB134" s="912"/>
      <c r="AC134" s="912"/>
      <c r="AD134" s="912"/>
      <c r="AE134" s="912"/>
      <c r="AF134" s="912"/>
      <c r="AG134" s="899"/>
      <c r="AH134" s="899"/>
    </row>
    <row r="135" spans="1:34" ht="4.5" customHeight="1">
      <c r="A135" s="903"/>
      <c r="B135" s="904"/>
      <c r="C135" s="905"/>
      <c r="D135" s="661"/>
      <c r="E135" s="661"/>
      <c r="F135" s="906"/>
      <c r="G135" s="661"/>
      <c r="H135" s="661"/>
      <c r="I135" s="661"/>
      <c r="J135" s="661"/>
      <c r="K135" s="661"/>
      <c r="L135" s="661"/>
      <c r="M135" s="661"/>
      <c r="N135" s="661"/>
      <c r="O135" s="661"/>
      <c r="P135" s="661"/>
      <c r="Q135" s="661"/>
      <c r="R135" s="661"/>
      <c r="S135" s="661"/>
      <c r="T135" s="661"/>
      <c r="U135" s="661"/>
      <c r="V135" s="661"/>
      <c r="W135" s="661"/>
      <c r="X135" s="661"/>
      <c r="Y135" s="661"/>
      <c r="Z135" s="661"/>
      <c r="AA135" s="661"/>
      <c r="AB135" s="661"/>
      <c r="AC135" s="661"/>
      <c r="AD135" s="661"/>
      <c r="AE135" s="661"/>
      <c r="AF135" s="661"/>
      <c r="AG135" s="661"/>
      <c r="AH135" s="661"/>
    </row>
    <row r="136" spans="1:34">
      <c r="B136" s="247" t="s">
        <v>1662</v>
      </c>
      <c r="C136" s="896"/>
    </row>
    <row r="137" spans="1:34">
      <c r="B137" s="247"/>
      <c r="C137" s="896"/>
    </row>
    <row r="138" spans="1:34">
      <c r="B138" s="247"/>
      <c r="C138" s="896"/>
    </row>
    <row r="139" spans="1:34">
      <c r="B139" s="247"/>
      <c r="C139" s="896"/>
    </row>
    <row r="140" spans="1:34">
      <c r="B140" s="247"/>
      <c r="C140" s="896"/>
    </row>
    <row r="141" spans="1:34">
      <c r="B141" s="247"/>
      <c r="C141" s="896"/>
    </row>
    <row r="155" spans="1:34" ht="15.75">
      <c r="A155" s="1117" t="s">
        <v>3</v>
      </c>
      <c r="B155" s="1117"/>
      <c r="C155" s="1117"/>
      <c r="D155" s="1117"/>
      <c r="E155" s="1117"/>
      <c r="F155" s="1117"/>
      <c r="G155" s="1117"/>
      <c r="H155" s="1117"/>
      <c r="I155" s="1117"/>
      <c r="J155" s="1117"/>
      <c r="K155" s="1117"/>
      <c r="L155" s="1117"/>
      <c r="M155" s="1117"/>
      <c r="N155" s="1117"/>
      <c r="O155" s="1117"/>
      <c r="P155" s="1117"/>
      <c r="Q155" s="1117"/>
      <c r="R155" s="1117"/>
      <c r="S155" s="1117"/>
      <c r="T155" s="1117"/>
      <c r="U155" s="1117"/>
      <c r="V155" s="1117"/>
      <c r="W155" s="1117"/>
      <c r="X155" s="1117"/>
      <c r="Y155" s="1117"/>
      <c r="Z155" s="1117"/>
      <c r="AA155" s="1117"/>
      <c r="AB155" s="1117"/>
      <c r="AC155" s="1117"/>
      <c r="AD155" s="1117"/>
      <c r="AE155" s="1117"/>
      <c r="AF155" s="1117"/>
      <c r="AG155" s="1117"/>
      <c r="AH155" s="1117"/>
    </row>
    <row r="156" spans="1:34" ht="15.75">
      <c r="A156" s="1117" t="s">
        <v>1586</v>
      </c>
      <c r="B156" s="1117"/>
      <c r="C156" s="1117"/>
      <c r="D156" s="1117"/>
      <c r="E156" s="1117"/>
      <c r="F156" s="1117"/>
      <c r="G156" s="1117"/>
      <c r="H156" s="1117"/>
      <c r="I156" s="1117"/>
      <c r="J156" s="1117"/>
      <c r="K156" s="1117"/>
      <c r="L156" s="1117"/>
      <c r="M156" s="1117"/>
      <c r="N156" s="1117"/>
      <c r="O156" s="1117"/>
      <c r="P156" s="1117"/>
      <c r="Q156" s="1117"/>
      <c r="R156" s="1117"/>
      <c r="S156" s="1117"/>
      <c r="T156" s="1117"/>
      <c r="U156" s="1117"/>
      <c r="V156" s="1117"/>
      <c r="W156" s="1117"/>
      <c r="X156" s="1117"/>
      <c r="Y156" s="1117"/>
      <c r="Z156" s="1117"/>
      <c r="AA156" s="1117"/>
      <c r="AB156" s="1117"/>
      <c r="AC156" s="1117"/>
      <c r="AD156" s="1117"/>
      <c r="AE156" s="1117"/>
      <c r="AF156" s="1117"/>
      <c r="AG156" s="1117"/>
      <c r="AH156" s="1117"/>
    </row>
    <row r="157" spans="1:34" ht="18">
      <c r="A157" s="1118" t="s">
        <v>1666</v>
      </c>
      <c r="B157" s="1118"/>
      <c r="C157" s="1118"/>
      <c r="D157" s="1118"/>
      <c r="E157" s="1118"/>
      <c r="F157" s="1118"/>
      <c r="G157" s="1118"/>
      <c r="H157" s="1118"/>
      <c r="I157" s="1118"/>
      <c r="J157" s="1118"/>
      <c r="K157" s="1118"/>
      <c r="L157" s="1118"/>
      <c r="M157" s="1118"/>
      <c r="N157" s="1118"/>
      <c r="O157" s="1118"/>
      <c r="P157" s="1118"/>
      <c r="Q157" s="1118"/>
      <c r="R157" s="1118"/>
      <c r="S157" s="1118"/>
      <c r="T157" s="1118"/>
      <c r="U157" s="1118"/>
      <c r="V157" s="1118"/>
      <c r="W157" s="1118"/>
      <c r="X157" s="1118"/>
      <c r="Y157" s="1118"/>
      <c r="Z157" s="1118"/>
      <c r="AA157" s="1118"/>
      <c r="AB157" s="1118"/>
      <c r="AC157" s="1118"/>
      <c r="AD157" s="1118"/>
      <c r="AE157" s="1118"/>
      <c r="AF157" s="1118"/>
      <c r="AG157" s="1118"/>
      <c r="AH157" s="1118"/>
    </row>
    <row r="158" spans="1:34" ht="18">
      <c r="A158" s="1118" t="s">
        <v>1587</v>
      </c>
      <c r="B158" s="1118"/>
      <c r="C158" s="1118"/>
      <c r="D158" s="1118"/>
      <c r="E158" s="1118"/>
      <c r="F158" s="1118"/>
      <c r="G158" s="1118"/>
      <c r="H158" s="1118"/>
      <c r="I158" s="1118"/>
      <c r="J158" s="1118"/>
      <c r="K158" s="1118"/>
      <c r="L158" s="1118"/>
      <c r="M158" s="1118"/>
      <c r="N158" s="1118"/>
      <c r="O158" s="1118"/>
      <c r="P158" s="1118"/>
      <c r="Q158" s="1118"/>
      <c r="R158" s="1118"/>
      <c r="S158" s="1118"/>
      <c r="T158" s="1118"/>
      <c r="U158" s="1118"/>
      <c r="V158" s="1118"/>
      <c r="W158" s="1118"/>
      <c r="X158" s="1118"/>
      <c r="Y158" s="1118"/>
      <c r="Z158" s="1118"/>
      <c r="AA158" s="1118"/>
      <c r="AB158" s="1118"/>
      <c r="AC158" s="1118"/>
      <c r="AD158" s="1118"/>
      <c r="AE158" s="1118"/>
      <c r="AF158" s="1118"/>
      <c r="AG158" s="1118"/>
      <c r="AH158" s="1118"/>
    </row>
    <row r="159" spans="1:34" ht="18">
      <c r="A159" s="1118" t="s">
        <v>1667</v>
      </c>
      <c r="B159" s="1118"/>
      <c r="C159" s="1118"/>
      <c r="D159" s="1118"/>
      <c r="E159" s="1118"/>
      <c r="F159" s="1118"/>
      <c r="G159" s="1118"/>
      <c r="H159" s="1118"/>
      <c r="I159" s="1118"/>
      <c r="J159" s="1118"/>
      <c r="K159" s="1118"/>
      <c r="L159" s="1118"/>
      <c r="M159" s="1118"/>
      <c r="N159" s="1118"/>
      <c r="O159" s="1118"/>
      <c r="P159" s="1118"/>
      <c r="Q159" s="1118"/>
      <c r="R159" s="1118"/>
      <c r="S159" s="1118"/>
      <c r="T159" s="1118"/>
      <c r="U159" s="1118"/>
      <c r="V159" s="1118"/>
      <c r="W159" s="1118"/>
      <c r="X159" s="1118"/>
      <c r="Y159" s="1118"/>
      <c r="Z159" s="1118"/>
      <c r="AA159" s="1118"/>
      <c r="AB159" s="1118"/>
      <c r="AC159" s="1118"/>
      <c r="AD159" s="1118"/>
      <c r="AE159" s="1118"/>
      <c r="AF159" s="1118"/>
      <c r="AG159" s="1118"/>
      <c r="AH159" s="1118"/>
    </row>
    <row r="160" spans="1:34" ht="15.75">
      <c r="A160" s="915" t="s">
        <v>1608</v>
      </c>
      <c r="B160" s="1006"/>
      <c r="C160" s="1006"/>
      <c r="D160" s="1006"/>
      <c r="E160" s="1006"/>
      <c r="F160" s="1006"/>
      <c r="G160" s="1006"/>
      <c r="H160" s="1006"/>
      <c r="I160" s="1006"/>
      <c r="J160" s="1006"/>
      <c r="K160" s="1006"/>
      <c r="L160" s="1006"/>
      <c r="M160" s="1006"/>
      <c r="N160" s="1006"/>
      <c r="O160" s="1006"/>
      <c r="P160" s="1006"/>
      <c r="Q160" s="1006"/>
      <c r="R160" s="1006"/>
      <c r="S160" s="1006"/>
      <c r="T160" s="1006"/>
      <c r="U160" s="1006"/>
      <c r="V160" s="1006"/>
      <c r="W160" s="1006"/>
      <c r="X160" s="1006"/>
      <c r="Y160" s="1006"/>
      <c r="Z160" s="1006"/>
      <c r="AA160" s="1006"/>
      <c r="AB160" s="1006"/>
      <c r="AC160" s="1006"/>
      <c r="AD160" s="1006"/>
      <c r="AE160" s="1006"/>
      <c r="AF160" s="1006"/>
      <c r="AG160" s="1006"/>
      <c r="AH160" s="1006"/>
    </row>
    <row r="161" spans="1:34" ht="15.75">
      <c r="A161" s="902" t="s">
        <v>1681</v>
      </c>
      <c r="J161" s="1006"/>
      <c r="K161" s="1006"/>
      <c r="L161" s="1006"/>
      <c r="M161" s="1006"/>
      <c r="N161" s="1006"/>
      <c r="O161" s="1006"/>
      <c r="P161" s="1006"/>
      <c r="Q161" s="1006"/>
      <c r="R161" s="1006"/>
      <c r="S161" s="1006"/>
      <c r="T161" s="1006"/>
      <c r="U161" s="1006"/>
      <c r="V161" s="1006"/>
      <c r="W161" s="1006"/>
      <c r="X161" s="1006"/>
      <c r="Y161" s="1006"/>
      <c r="Z161" s="1006"/>
      <c r="AA161" s="1006"/>
      <c r="AB161" s="1006"/>
      <c r="AC161" s="1006"/>
      <c r="AD161" s="1006"/>
      <c r="AE161" s="1006"/>
      <c r="AF161" s="1006"/>
      <c r="AG161" s="1006"/>
      <c r="AH161" s="1006"/>
    </row>
    <row r="162" spans="1:34">
      <c r="A162" s="1130" t="s">
        <v>129</v>
      </c>
      <c r="B162" s="1133" t="s">
        <v>1610</v>
      </c>
      <c r="C162" s="955" t="s">
        <v>1618</v>
      </c>
      <c r="D162" s="1149" t="s">
        <v>1619</v>
      </c>
      <c r="E162" s="1150"/>
      <c r="F162" s="1150"/>
      <c r="G162" s="1150"/>
      <c r="H162" s="1150"/>
      <c r="I162" s="1150"/>
      <c r="J162" s="1150"/>
      <c r="K162" s="1150"/>
      <c r="L162" s="1150"/>
      <c r="M162" s="1150"/>
      <c r="N162" s="1150"/>
      <c r="O162" s="1150"/>
      <c r="P162" s="1150"/>
      <c r="Q162" s="1150"/>
      <c r="R162" s="1150"/>
      <c r="S162" s="1150"/>
      <c r="T162" s="1150"/>
      <c r="U162" s="1150"/>
      <c r="V162" s="1150"/>
      <c r="W162" s="1150"/>
      <c r="X162" s="1150"/>
      <c r="Y162" s="1150"/>
      <c r="Z162" s="1150"/>
      <c r="AA162" s="1150"/>
      <c r="AB162" s="1150"/>
      <c r="AC162" s="1150"/>
      <c r="AD162" s="1150"/>
      <c r="AE162" s="1150"/>
      <c r="AF162" s="1150"/>
      <c r="AG162" s="1150"/>
      <c r="AH162" s="1151"/>
    </row>
    <row r="163" spans="1:34">
      <c r="A163" s="1131"/>
      <c r="B163" s="1134"/>
      <c r="C163" s="1160">
        <v>42552</v>
      </c>
      <c r="D163" s="954" t="s">
        <v>1616</v>
      </c>
      <c r="E163" s="954" t="s">
        <v>1617</v>
      </c>
      <c r="F163" s="894" t="s">
        <v>1611</v>
      </c>
      <c r="G163" s="954" t="s">
        <v>1612</v>
      </c>
      <c r="H163" s="894" t="s">
        <v>1613</v>
      </c>
      <c r="I163" s="954" t="s">
        <v>1614</v>
      </c>
      <c r="J163" s="954" t="s">
        <v>1615</v>
      </c>
      <c r="K163" s="954" t="s">
        <v>1616</v>
      </c>
      <c r="L163" s="954" t="s">
        <v>1617</v>
      </c>
      <c r="M163" s="894" t="s">
        <v>1611</v>
      </c>
      <c r="N163" s="894" t="s">
        <v>1612</v>
      </c>
      <c r="O163" s="894" t="s">
        <v>1613</v>
      </c>
      <c r="P163" s="894" t="s">
        <v>1614</v>
      </c>
      <c r="Q163" s="894" t="s">
        <v>1615</v>
      </c>
      <c r="R163" s="954" t="s">
        <v>1616</v>
      </c>
      <c r="S163" s="954" t="s">
        <v>1617</v>
      </c>
      <c r="T163" s="894" t="s">
        <v>1611</v>
      </c>
      <c r="U163" s="894" t="s">
        <v>1612</v>
      </c>
      <c r="V163" s="894" t="s">
        <v>1613</v>
      </c>
      <c r="W163" s="894" t="s">
        <v>1614</v>
      </c>
      <c r="X163" s="894" t="s">
        <v>1615</v>
      </c>
      <c r="Y163" s="954" t="s">
        <v>1616</v>
      </c>
      <c r="Z163" s="954" t="s">
        <v>1617</v>
      </c>
      <c r="AA163" s="894" t="s">
        <v>1611</v>
      </c>
      <c r="AB163" s="894" t="s">
        <v>1612</v>
      </c>
      <c r="AC163" s="894" t="s">
        <v>1613</v>
      </c>
      <c r="AD163" s="894" t="s">
        <v>1614</v>
      </c>
      <c r="AE163" s="894" t="s">
        <v>1615</v>
      </c>
      <c r="AF163" s="954" t="s">
        <v>1616</v>
      </c>
      <c r="AG163" s="954" t="s">
        <v>1617</v>
      </c>
      <c r="AH163" s="894" t="s">
        <v>1611</v>
      </c>
    </row>
    <row r="164" spans="1:34">
      <c r="A164" s="1132"/>
      <c r="B164" s="1135"/>
      <c r="C164" s="1161"/>
      <c r="D164" s="968">
        <v>1</v>
      </c>
      <c r="E164" s="954">
        <v>2</v>
      </c>
      <c r="F164" s="894">
        <v>3</v>
      </c>
      <c r="G164" s="954">
        <v>4</v>
      </c>
      <c r="H164" s="894">
        <v>5</v>
      </c>
      <c r="I164" s="954">
        <v>6</v>
      </c>
      <c r="J164" s="954">
        <v>7</v>
      </c>
      <c r="K164" s="954">
        <v>8</v>
      </c>
      <c r="L164" s="954">
        <v>9</v>
      </c>
      <c r="M164" s="894">
        <v>10</v>
      </c>
      <c r="N164" s="894">
        <v>11</v>
      </c>
      <c r="O164" s="894">
        <v>12</v>
      </c>
      <c r="P164" s="894">
        <v>13</v>
      </c>
      <c r="Q164" s="894">
        <v>14</v>
      </c>
      <c r="R164" s="954">
        <v>15</v>
      </c>
      <c r="S164" s="954">
        <v>16</v>
      </c>
      <c r="T164" s="894">
        <v>17</v>
      </c>
      <c r="U164" s="894">
        <v>18</v>
      </c>
      <c r="V164" s="894">
        <v>19</v>
      </c>
      <c r="W164" s="894">
        <v>20</v>
      </c>
      <c r="X164" s="894">
        <v>21</v>
      </c>
      <c r="Y164" s="954">
        <v>22</v>
      </c>
      <c r="Z164" s="954">
        <v>23</v>
      </c>
      <c r="AA164" s="894">
        <v>24</v>
      </c>
      <c r="AB164" s="894">
        <v>25</v>
      </c>
      <c r="AC164" s="894">
        <v>26</v>
      </c>
      <c r="AD164" s="894">
        <v>27</v>
      </c>
      <c r="AE164" s="894">
        <v>28</v>
      </c>
      <c r="AF164" s="954">
        <v>29</v>
      </c>
      <c r="AG164" s="954">
        <v>30</v>
      </c>
      <c r="AH164" s="894">
        <v>31</v>
      </c>
    </row>
    <row r="165" spans="1:34">
      <c r="A165" s="1136">
        <v>17</v>
      </c>
      <c r="B165" s="908" t="s">
        <v>1609</v>
      </c>
      <c r="C165" s="1127">
        <v>42552</v>
      </c>
      <c r="D165" s="913"/>
      <c r="E165" s="932"/>
      <c r="F165" s="932"/>
      <c r="G165" s="933"/>
      <c r="H165" s="933"/>
      <c r="I165" s="933"/>
      <c r="J165" s="933"/>
      <c r="K165" s="933"/>
      <c r="L165" s="933"/>
      <c r="M165" s="932" t="s">
        <v>1661</v>
      </c>
      <c r="N165" s="933"/>
      <c r="O165" s="933"/>
      <c r="P165" s="933"/>
      <c r="Q165" s="933"/>
      <c r="R165" s="933"/>
      <c r="S165" s="933"/>
      <c r="T165" s="933"/>
      <c r="U165" s="933"/>
      <c r="V165" s="933"/>
      <c r="W165" s="933"/>
      <c r="X165" s="933"/>
      <c r="Y165" s="933"/>
      <c r="Z165" s="933"/>
      <c r="AA165" s="933"/>
      <c r="AB165" s="933"/>
      <c r="AC165" s="933"/>
      <c r="AD165" s="933"/>
      <c r="AE165" s="933"/>
      <c r="AF165" s="933"/>
      <c r="AG165" s="939"/>
      <c r="AH165" s="939"/>
    </row>
    <row r="166" spans="1:34">
      <c r="A166" s="1136"/>
      <c r="B166" s="908" t="s">
        <v>1622</v>
      </c>
      <c r="C166" s="1137"/>
      <c r="D166" s="913"/>
      <c r="E166" s="932"/>
      <c r="F166" s="932"/>
      <c r="G166" s="933"/>
      <c r="H166" s="932"/>
      <c r="I166" s="933"/>
      <c r="J166" s="933"/>
      <c r="K166" s="933"/>
      <c r="L166" s="933"/>
      <c r="M166" s="933"/>
      <c r="N166" s="932" t="s">
        <v>1661</v>
      </c>
      <c r="O166" s="933"/>
      <c r="P166" s="933"/>
      <c r="Q166" s="933"/>
      <c r="R166" s="933"/>
      <c r="S166" s="933"/>
      <c r="T166" s="933"/>
      <c r="U166" s="933"/>
      <c r="V166" s="933"/>
      <c r="W166" s="933"/>
      <c r="X166" s="933"/>
      <c r="Y166" s="933"/>
      <c r="Z166" s="933"/>
      <c r="AA166" s="933"/>
      <c r="AB166" s="933"/>
      <c r="AC166" s="933"/>
      <c r="AD166" s="933"/>
      <c r="AE166" s="933"/>
      <c r="AF166" s="933"/>
      <c r="AG166" s="939"/>
      <c r="AH166" s="939"/>
    </row>
    <row r="167" spans="1:34">
      <c r="A167" s="1136"/>
      <c r="B167" s="908" t="s">
        <v>1623</v>
      </c>
      <c r="C167" s="1137"/>
      <c r="D167" s="913"/>
      <c r="E167" s="933"/>
      <c r="F167" s="932"/>
      <c r="G167" s="932"/>
      <c r="H167" s="932"/>
      <c r="I167" s="933"/>
      <c r="J167" s="933"/>
      <c r="K167" s="933"/>
      <c r="L167" s="933"/>
      <c r="M167" s="933"/>
      <c r="N167" s="933"/>
      <c r="O167" s="932" t="s">
        <v>1661</v>
      </c>
      <c r="P167" s="933"/>
      <c r="Q167" s="933"/>
      <c r="R167" s="933"/>
      <c r="S167" s="933"/>
      <c r="T167" s="933"/>
      <c r="U167" s="933"/>
      <c r="V167" s="933"/>
      <c r="W167" s="933"/>
      <c r="X167" s="933"/>
      <c r="Y167" s="933"/>
      <c r="Z167" s="933"/>
      <c r="AA167" s="933"/>
      <c r="AB167" s="933"/>
      <c r="AC167" s="933"/>
      <c r="AD167" s="933"/>
      <c r="AE167" s="933"/>
      <c r="AF167" s="933"/>
      <c r="AG167" s="939"/>
      <c r="AH167" s="939"/>
    </row>
    <row r="168" spans="1:34">
      <c r="A168" s="1136"/>
      <c r="B168" s="908" t="s">
        <v>1624</v>
      </c>
      <c r="C168" s="1137"/>
      <c r="D168" s="913"/>
      <c r="E168" s="933"/>
      <c r="F168" s="932"/>
      <c r="G168" s="933"/>
      <c r="H168" s="932"/>
      <c r="I168" s="933"/>
      <c r="J168" s="933"/>
      <c r="K168" s="933"/>
      <c r="L168" s="933"/>
      <c r="M168" s="933"/>
      <c r="N168" s="933"/>
      <c r="O168" s="933"/>
      <c r="P168" s="932" t="s">
        <v>1661</v>
      </c>
      <c r="Q168" s="933"/>
      <c r="R168" s="933"/>
      <c r="S168" s="933"/>
      <c r="T168" s="933"/>
      <c r="U168" s="933"/>
      <c r="V168" s="933"/>
      <c r="W168" s="933"/>
      <c r="X168" s="933"/>
      <c r="Y168" s="933"/>
      <c r="Z168" s="933"/>
      <c r="AA168" s="933"/>
      <c r="AB168" s="933"/>
      <c r="AC168" s="933"/>
      <c r="AD168" s="933"/>
      <c r="AE168" s="933"/>
      <c r="AF168" s="933"/>
      <c r="AG168" s="939"/>
      <c r="AH168" s="939"/>
    </row>
    <row r="169" spans="1:34">
      <c r="A169" s="1136"/>
      <c r="B169" s="908" t="s">
        <v>1625</v>
      </c>
      <c r="C169" s="1137"/>
      <c r="D169" s="913"/>
      <c r="E169" s="933"/>
      <c r="F169" s="932"/>
      <c r="G169" s="933"/>
      <c r="H169" s="932"/>
      <c r="I169" s="932"/>
      <c r="J169" s="932"/>
      <c r="K169" s="932"/>
      <c r="L169" s="933"/>
      <c r="M169" s="933"/>
      <c r="N169" s="933"/>
      <c r="O169" s="933"/>
      <c r="P169" s="933"/>
      <c r="Q169" s="932" t="s">
        <v>1661</v>
      </c>
      <c r="R169" s="933"/>
      <c r="S169" s="933"/>
      <c r="T169" s="933"/>
      <c r="U169" s="933"/>
      <c r="V169" s="933"/>
      <c r="W169" s="933"/>
      <c r="X169" s="933"/>
      <c r="Y169" s="933"/>
      <c r="Z169" s="933"/>
      <c r="AA169" s="933"/>
      <c r="AB169" s="933"/>
      <c r="AC169" s="933"/>
      <c r="AD169" s="933"/>
      <c r="AE169" s="933"/>
      <c r="AF169" s="933"/>
      <c r="AG169" s="939"/>
      <c r="AH169" s="939"/>
    </row>
    <row r="170" spans="1:34">
      <c r="A170" s="1136"/>
      <c r="B170" s="908" t="s">
        <v>1626</v>
      </c>
      <c r="C170" s="1137"/>
      <c r="D170" s="913"/>
      <c r="E170" s="933"/>
      <c r="F170" s="933"/>
      <c r="G170" s="932"/>
      <c r="H170" s="933"/>
      <c r="I170" s="935"/>
      <c r="J170" s="935"/>
      <c r="K170" s="932"/>
      <c r="L170" s="932"/>
      <c r="M170" s="933"/>
      <c r="N170" s="932"/>
      <c r="O170" s="933"/>
      <c r="P170" s="933"/>
      <c r="Q170" s="933"/>
      <c r="R170" s="933"/>
      <c r="S170" s="933"/>
      <c r="T170" s="932" t="s">
        <v>1661</v>
      </c>
      <c r="U170" s="933"/>
      <c r="V170" s="933"/>
      <c r="W170" s="933"/>
      <c r="X170" s="933"/>
      <c r="Y170" s="933"/>
      <c r="Z170" s="933"/>
      <c r="AA170" s="933"/>
      <c r="AB170" s="933"/>
      <c r="AC170" s="933"/>
      <c r="AD170" s="933"/>
      <c r="AE170" s="933"/>
      <c r="AF170" s="933"/>
      <c r="AG170" s="939"/>
      <c r="AH170" s="939"/>
    </row>
    <row r="171" spans="1:34">
      <c r="A171" s="1136"/>
      <c r="B171" s="908" t="s">
        <v>1627</v>
      </c>
      <c r="C171" s="1137"/>
      <c r="D171" s="912"/>
      <c r="E171" s="935"/>
      <c r="F171" s="935"/>
      <c r="G171" s="935"/>
      <c r="H171" s="935"/>
      <c r="I171" s="935"/>
      <c r="J171" s="935"/>
      <c r="K171" s="932"/>
      <c r="L171" s="932"/>
      <c r="M171" s="932"/>
      <c r="N171" s="932"/>
      <c r="O171" s="933"/>
      <c r="P171" s="932"/>
      <c r="Q171" s="933"/>
      <c r="R171" s="933"/>
      <c r="S171" s="935"/>
      <c r="T171" s="935"/>
      <c r="U171" s="932" t="s">
        <v>1661</v>
      </c>
      <c r="V171" s="935"/>
      <c r="W171" s="935"/>
      <c r="X171" s="935"/>
      <c r="Y171" s="935"/>
      <c r="Z171" s="935"/>
      <c r="AA171" s="935"/>
      <c r="AB171" s="935"/>
      <c r="AC171" s="935"/>
      <c r="AD171" s="935"/>
      <c r="AE171" s="935"/>
      <c r="AF171" s="935"/>
      <c r="AG171" s="935"/>
      <c r="AH171" s="935"/>
    </row>
    <row r="172" spans="1:34">
      <c r="A172" s="1136"/>
      <c r="B172" s="908" t="s">
        <v>1628</v>
      </c>
      <c r="C172" s="1137"/>
      <c r="D172" s="900"/>
      <c r="E172" s="933"/>
      <c r="F172" s="933"/>
      <c r="G172" s="933"/>
      <c r="H172" s="933"/>
      <c r="I172" s="933"/>
      <c r="J172" s="932"/>
      <c r="K172" s="932"/>
      <c r="L172" s="932"/>
      <c r="M172" s="933"/>
      <c r="N172" s="932"/>
      <c r="O172" s="933"/>
      <c r="P172" s="932"/>
      <c r="Q172" s="933"/>
      <c r="R172" s="933"/>
      <c r="S172" s="933"/>
      <c r="T172" s="933"/>
      <c r="U172" s="933"/>
      <c r="V172" s="932" t="s">
        <v>1661</v>
      </c>
      <c r="W172" s="933"/>
      <c r="X172" s="933"/>
      <c r="Y172" s="933"/>
      <c r="Z172" s="933"/>
      <c r="AA172" s="933"/>
      <c r="AB172" s="933"/>
      <c r="AC172" s="933"/>
      <c r="AD172" s="933"/>
      <c r="AE172" s="933"/>
      <c r="AF172" s="933"/>
      <c r="AG172" s="933"/>
      <c r="AH172" s="933"/>
    </row>
    <row r="173" spans="1:34">
      <c r="A173" s="1136"/>
      <c r="B173" s="908" t="s">
        <v>1629</v>
      </c>
      <c r="C173" s="1137"/>
      <c r="D173" s="912"/>
      <c r="E173" s="935"/>
      <c r="F173" s="935"/>
      <c r="G173" s="935"/>
      <c r="H173" s="935"/>
      <c r="I173" s="935"/>
      <c r="J173" s="935"/>
      <c r="K173" s="932"/>
      <c r="L173" s="932"/>
      <c r="M173" s="933"/>
      <c r="N173" s="932"/>
      <c r="O173" s="932"/>
      <c r="P173" s="932"/>
      <c r="Q173" s="933"/>
      <c r="R173" s="933"/>
      <c r="S173" s="933"/>
      <c r="T173" s="935"/>
      <c r="U173" s="935"/>
      <c r="V173" s="935"/>
      <c r="W173" s="932" t="s">
        <v>1661</v>
      </c>
      <c r="X173" s="935"/>
      <c r="Y173" s="935"/>
      <c r="Z173" s="935"/>
      <c r="AA173" s="935"/>
      <c r="AB173" s="935"/>
      <c r="AC173" s="935"/>
      <c r="AD173" s="935"/>
      <c r="AE173" s="935"/>
      <c r="AF173" s="935"/>
      <c r="AG173" s="935"/>
      <c r="AH173" s="935"/>
    </row>
    <row r="174" spans="1:34">
      <c r="A174" s="1136"/>
      <c r="B174" s="908" t="s">
        <v>1630</v>
      </c>
      <c r="C174" s="1137"/>
      <c r="D174" s="912"/>
      <c r="E174" s="935"/>
      <c r="F174" s="935"/>
      <c r="G174" s="935"/>
      <c r="H174" s="935"/>
      <c r="I174" s="935"/>
      <c r="J174" s="935"/>
      <c r="K174" s="932"/>
      <c r="L174" s="933"/>
      <c r="M174" s="935"/>
      <c r="N174" s="932"/>
      <c r="O174" s="933"/>
      <c r="P174" s="932"/>
      <c r="Q174" s="933"/>
      <c r="R174" s="932"/>
      <c r="S174" s="932"/>
      <c r="T174" s="933"/>
      <c r="U174" s="932"/>
      <c r="V174" s="933"/>
      <c r="W174" s="935"/>
      <c r="X174" s="932" t="s">
        <v>1661</v>
      </c>
      <c r="Y174" s="935"/>
      <c r="Z174" s="935"/>
      <c r="AA174" s="935"/>
      <c r="AB174" s="935"/>
      <c r="AC174" s="935"/>
      <c r="AD174" s="935"/>
      <c r="AE174" s="935"/>
      <c r="AF174" s="935"/>
      <c r="AG174" s="935"/>
      <c r="AH174" s="935"/>
    </row>
    <row r="175" spans="1:34">
      <c r="A175" s="1114"/>
      <c r="B175" s="1140"/>
      <c r="C175" s="1127">
        <v>42583</v>
      </c>
      <c r="D175" s="894" t="s">
        <v>1612</v>
      </c>
      <c r="E175" s="894" t="s">
        <v>1613</v>
      </c>
      <c r="F175" s="894" t="s">
        <v>1614</v>
      </c>
      <c r="G175" s="894" t="s">
        <v>1615</v>
      </c>
      <c r="H175" s="954" t="s">
        <v>1616</v>
      </c>
      <c r="I175" s="954" t="s">
        <v>1617</v>
      </c>
      <c r="J175" s="894" t="s">
        <v>1611</v>
      </c>
      <c r="K175" s="894" t="s">
        <v>1612</v>
      </c>
      <c r="L175" s="894" t="s">
        <v>1613</v>
      </c>
      <c r="M175" s="894" t="s">
        <v>1614</v>
      </c>
      <c r="N175" s="894" t="s">
        <v>1615</v>
      </c>
      <c r="O175" s="954" t="s">
        <v>1616</v>
      </c>
      <c r="P175" s="954" t="s">
        <v>1617</v>
      </c>
      <c r="Q175" s="894" t="s">
        <v>1611</v>
      </c>
      <c r="R175" s="954" t="s">
        <v>1612</v>
      </c>
      <c r="S175" s="894" t="s">
        <v>1613</v>
      </c>
      <c r="T175" s="894" t="s">
        <v>1614</v>
      </c>
      <c r="U175" s="894" t="s">
        <v>1615</v>
      </c>
      <c r="V175" s="954" t="s">
        <v>1616</v>
      </c>
      <c r="W175" s="954" t="s">
        <v>1617</v>
      </c>
      <c r="X175" s="894" t="s">
        <v>1611</v>
      </c>
      <c r="Y175" s="894" t="s">
        <v>1612</v>
      </c>
      <c r="Z175" s="894" t="s">
        <v>1613</v>
      </c>
      <c r="AA175" s="894" t="s">
        <v>1614</v>
      </c>
      <c r="AB175" s="894" t="s">
        <v>1615</v>
      </c>
      <c r="AC175" s="954" t="s">
        <v>1616</v>
      </c>
      <c r="AD175" s="954" t="s">
        <v>1617</v>
      </c>
      <c r="AE175" s="894" t="s">
        <v>1611</v>
      </c>
      <c r="AF175" s="894" t="s">
        <v>1612</v>
      </c>
      <c r="AG175" s="894" t="s">
        <v>1613</v>
      </c>
      <c r="AH175" s="894" t="s">
        <v>1614</v>
      </c>
    </row>
    <row r="176" spans="1:34">
      <c r="A176" s="1116"/>
      <c r="B176" s="1138"/>
      <c r="C176" s="1138"/>
      <c r="D176" s="895">
        <v>1</v>
      </c>
      <c r="E176" s="894">
        <v>2</v>
      </c>
      <c r="F176" s="894">
        <v>3</v>
      </c>
      <c r="G176" s="894">
        <v>4</v>
      </c>
      <c r="H176" s="954">
        <v>5</v>
      </c>
      <c r="I176" s="954">
        <v>6</v>
      </c>
      <c r="J176" s="894">
        <v>7</v>
      </c>
      <c r="K176" s="894">
        <v>8</v>
      </c>
      <c r="L176" s="894">
        <v>9</v>
      </c>
      <c r="M176" s="894">
        <v>10</v>
      </c>
      <c r="N176" s="894">
        <v>11</v>
      </c>
      <c r="O176" s="954">
        <v>12</v>
      </c>
      <c r="P176" s="954">
        <v>13</v>
      </c>
      <c r="Q176" s="894">
        <v>14</v>
      </c>
      <c r="R176" s="954">
        <v>15</v>
      </c>
      <c r="S176" s="894">
        <v>16</v>
      </c>
      <c r="T176" s="894">
        <v>17</v>
      </c>
      <c r="U176" s="894">
        <v>18</v>
      </c>
      <c r="V176" s="954">
        <v>19</v>
      </c>
      <c r="W176" s="954">
        <v>20</v>
      </c>
      <c r="X176" s="894">
        <v>21</v>
      </c>
      <c r="Y176" s="894">
        <v>22</v>
      </c>
      <c r="Z176" s="894">
        <v>23</v>
      </c>
      <c r="AA176" s="894">
        <v>24</v>
      </c>
      <c r="AB176" s="894">
        <v>25</v>
      </c>
      <c r="AC176" s="954">
        <v>26</v>
      </c>
      <c r="AD176" s="954">
        <v>27</v>
      </c>
      <c r="AE176" s="894">
        <v>28</v>
      </c>
      <c r="AF176" s="894">
        <v>29</v>
      </c>
      <c r="AG176" s="894">
        <v>30</v>
      </c>
      <c r="AH176" s="894">
        <v>31</v>
      </c>
    </row>
    <row r="177" spans="1:34">
      <c r="A177" s="1124">
        <v>18</v>
      </c>
      <c r="B177" s="908" t="s">
        <v>1609</v>
      </c>
      <c r="C177" s="1127">
        <v>42583</v>
      </c>
      <c r="D177" s="913" t="s">
        <v>1621</v>
      </c>
      <c r="E177" s="900"/>
      <c r="F177" s="913"/>
      <c r="G177" s="900"/>
      <c r="H177" s="900"/>
      <c r="I177" s="912"/>
      <c r="J177" s="912"/>
      <c r="K177" s="912"/>
      <c r="L177" s="912"/>
      <c r="M177" s="912"/>
      <c r="N177" s="912"/>
      <c r="O177" s="912"/>
      <c r="P177" s="912"/>
      <c r="Q177" s="912"/>
      <c r="R177" s="912"/>
      <c r="S177" s="912"/>
      <c r="T177" s="913"/>
      <c r="U177" s="912"/>
      <c r="V177" s="900"/>
      <c r="W177" s="912"/>
      <c r="X177" s="912"/>
      <c r="Y177" s="912"/>
      <c r="Z177" s="912"/>
      <c r="AA177" s="912"/>
      <c r="AB177" s="912"/>
      <c r="AC177" s="912"/>
      <c r="AD177" s="912"/>
      <c r="AE177" s="912"/>
      <c r="AF177" s="912"/>
      <c r="AG177" s="899"/>
      <c r="AH177" s="899"/>
    </row>
    <row r="178" spans="1:34">
      <c r="A178" s="1124"/>
      <c r="B178" s="908" t="s">
        <v>1622</v>
      </c>
      <c r="C178" s="1137"/>
      <c r="D178" s="913"/>
      <c r="E178" s="913" t="s">
        <v>1621</v>
      </c>
      <c r="F178" s="913"/>
      <c r="G178" s="913"/>
      <c r="H178" s="913"/>
      <c r="I178" s="900"/>
      <c r="J178" s="900"/>
      <c r="K178" s="900"/>
      <c r="L178" s="912"/>
      <c r="M178" s="912"/>
      <c r="N178" s="912"/>
      <c r="O178" s="912"/>
      <c r="P178" s="912"/>
      <c r="Q178" s="912"/>
      <c r="R178" s="912"/>
      <c r="S178" s="912"/>
      <c r="T178" s="913"/>
      <c r="U178" s="912"/>
      <c r="V178" s="900"/>
      <c r="W178" s="912"/>
      <c r="X178" s="912"/>
      <c r="Y178" s="912"/>
      <c r="Z178" s="912"/>
      <c r="AA178" s="912"/>
      <c r="AB178" s="912"/>
      <c r="AC178" s="912"/>
      <c r="AD178" s="912"/>
      <c r="AE178" s="912"/>
      <c r="AF178" s="912"/>
      <c r="AG178" s="899"/>
      <c r="AH178" s="899"/>
    </row>
    <row r="179" spans="1:34">
      <c r="A179" s="1124"/>
      <c r="B179" s="908" t="s">
        <v>1623</v>
      </c>
      <c r="C179" s="1137"/>
      <c r="D179" s="913"/>
      <c r="E179" s="913"/>
      <c r="F179" s="913" t="s">
        <v>1621</v>
      </c>
      <c r="G179" s="913"/>
      <c r="H179" s="913"/>
      <c r="I179" s="900"/>
      <c r="J179" s="913"/>
      <c r="K179" s="900"/>
      <c r="L179" s="900"/>
      <c r="M179" s="912"/>
      <c r="N179" s="912"/>
      <c r="O179" s="912"/>
      <c r="P179" s="912"/>
      <c r="Q179" s="912"/>
      <c r="R179" s="912"/>
      <c r="S179" s="912"/>
      <c r="T179" s="913"/>
      <c r="U179" s="912"/>
      <c r="V179" s="900"/>
      <c r="W179" s="912"/>
      <c r="X179" s="912"/>
      <c r="Y179" s="912"/>
      <c r="Z179" s="912"/>
      <c r="AA179" s="912"/>
      <c r="AB179" s="912"/>
      <c r="AC179" s="912"/>
      <c r="AD179" s="912"/>
      <c r="AE179" s="912"/>
      <c r="AF179" s="912"/>
      <c r="AG179" s="899"/>
      <c r="AH179" s="899"/>
    </row>
    <row r="180" spans="1:34">
      <c r="A180" s="1124"/>
      <c r="B180" s="908" t="s">
        <v>1624</v>
      </c>
      <c r="C180" s="1137"/>
      <c r="D180" s="913"/>
      <c r="E180" s="913"/>
      <c r="F180" s="913"/>
      <c r="G180" s="913"/>
      <c r="H180" s="913"/>
      <c r="I180" s="913"/>
      <c r="J180" s="913" t="s">
        <v>1621</v>
      </c>
      <c r="K180" s="900"/>
      <c r="L180" s="900"/>
      <c r="M180" s="912"/>
      <c r="N180" s="912"/>
      <c r="O180" s="912"/>
      <c r="P180" s="912"/>
      <c r="Q180" s="912"/>
      <c r="R180" s="912"/>
      <c r="S180" s="912"/>
      <c r="T180" s="913"/>
      <c r="U180" s="912"/>
      <c r="V180" s="900"/>
      <c r="W180" s="912"/>
      <c r="X180" s="912"/>
      <c r="Y180" s="912"/>
      <c r="Z180" s="912"/>
      <c r="AA180" s="912"/>
      <c r="AB180" s="912"/>
      <c r="AC180" s="912"/>
      <c r="AD180" s="912"/>
      <c r="AE180" s="912"/>
      <c r="AF180" s="912"/>
      <c r="AG180" s="899"/>
      <c r="AH180" s="899"/>
    </row>
    <row r="181" spans="1:34">
      <c r="A181" s="1124"/>
      <c r="B181" s="908" t="s">
        <v>1625</v>
      </c>
      <c r="C181" s="1137"/>
      <c r="D181" s="913"/>
      <c r="E181" s="900"/>
      <c r="F181" s="912"/>
      <c r="G181" s="912"/>
      <c r="H181" s="913"/>
      <c r="I181" s="900"/>
      <c r="J181" s="913"/>
      <c r="K181" s="913" t="s">
        <v>1621</v>
      </c>
      <c r="L181" s="900"/>
      <c r="M181" s="913"/>
      <c r="N181" s="912"/>
      <c r="O181" s="912"/>
      <c r="P181" s="912"/>
      <c r="Q181" s="912"/>
      <c r="R181" s="912"/>
      <c r="S181" s="912"/>
      <c r="T181" s="913"/>
      <c r="U181" s="912"/>
      <c r="V181" s="900"/>
      <c r="W181" s="912"/>
      <c r="X181" s="912"/>
      <c r="Y181" s="912"/>
      <c r="Z181" s="912"/>
      <c r="AA181" s="912"/>
      <c r="AB181" s="912"/>
      <c r="AC181" s="912"/>
      <c r="AD181" s="912"/>
      <c r="AE181" s="912"/>
      <c r="AF181" s="912"/>
      <c r="AG181" s="899"/>
      <c r="AH181" s="899"/>
    </row>
    <row r="182" spans="1:34">
      <c r="A182" s="1124"/>
      <c r="B182" s="908" t="s">
        <v>1626</v>
      </c>
      <c r="C182" s="1137"/>
      <c r="D182" s="912"/>
      <c r="E182" s="912"/>
      <c r="F182" s="912"/>
      <c r="G182" s="912"/>
      <c r="H182" s="913"/>
      <c r="I182" s="900"/>
      <c r="J182" s="912"/>
      <c r="K182" s="913"/>
      <c r="L182" s="913" t="s">
        <v>1621</v>
      </c>
      <c r="M182" s="913"/>
      <c r="N182" s="900"/>
      <c r="O182" s="900"/>
      <c r="P182" s="912"/>
      <c r="Q182" s="912"/>
      <c r="R182" s="912"/>
      <c r="S182" s="912"/>
      <c r="T182" s="913"/>
      <c r="U182" s="912"/>
      <c r="V182" s="900"/>
      <c r="W182" s="912"/>
      <c r="X182" s="912"/>
      <c r="Y182" s="912"/>
      <c r="Z182" s="912"/>
      <c r="AA182" s="912"/>
      <c r="AB182" s="912"/>
      <c r="AC182" s="912"/>
      <c r="AD182" s="912"/>
      <c r="AE182" s="912"/>
      <c r="AF182" s="912"/>
      <c r="AG182" s="899"/>
      <c r="AH182" s="899"/>
    </row>
    <row r="183" spans="1:34">
      <c r="A183" s="1124"/>
      <c r="B183" s="908" t="s">
        <v>1627</v>
      </c>
      <c r="C183" s="1137"/>
      <c r="D183" s="912"/>
      <c r="E183" s="912"/>
      <c r="F183" s="912"/>
      <c r="G183" s="912"/>
      <c r="H183" s="913"/>
      <c r="I183" s="900"/>
      <c r="J183" s="912"/>
      <c r="K183" s="913"/>
      <c r="L183" s="913"/>
      <c r="M183" s="913" t="s">
        <v>1621</v>
      </c>
      <c r="N183" s="913"/>
      <c r="O183" s="913"/>
      <c r="P183" s="900"/>
      <c r="Q183" s="900"/>
      <c r="R183" s="900"/>
      <c r="S183" s="912"/>
      <c r="T183" s="913"/>
      <c r="U183" s="912"/>
      <c r="V183" s="900"/>
      <c r="W183" s="912"/>
      <c r="X183" s="912"/>
      <c r="Y183" s="912"/>
      <c r="Z183" s="912"/>
      <c r="AA183" s="912"/>
      <c r="AB183" s="912"/>
      <c r="AC183" s="912"/>
      <c r="AD183" s="912"/>
      <c r="AE183" s="912"/>
      <c r="AF183" s="912"/>
      <c r="AG183" s="899"/>
      <c r="AH183" s="899"/>
    </row>
    <row r="184" spans="1:34">
      <c r="A184" s="1124"/>
      <c r="B184" s="908" t="s">
        <v>1628</v>
      </c>
      <c r="C184" s="1137"/>
      <c r="D184" s="912"/>
      <c r="E184" s="912"/>
      <c r="F184" s="912"/>
      <c r="G184" s="912"/>
      <c r="H184" s="912"/>
      <c r="I184" s="912"/>
      <c r="J184" s="912"/>
      <c r="K184" s="913"/>
      <c r="L184" s="913"/>
      <c r="M184" s="913"/>
      <c r="N184" s="913"/>
      <c r="O184" s="913"/>
      <c r="P184" s="900"/>
      <c r="Q184" s="913"/>
      <c r="R184" s="900"/>
      <c r="S184" s="913" t="s">
        <v>1621</v>
      </c>
      <c r="T184" s="900"/>
      <c r="U184" s="912"/>
      <c r="V184" s="900"/>
      <c r="W184" s="912"/>
      <c r="X184" s="912"/>
      <c r="Y184" s="912"/>
      <c r="Z184" s="912"/>
      <c r="AA184" s="912"/>
      <c r="AB184" s="912"/>
      <c r="AC184" s="912"/>
      <c r="AD184" s="912"/>
      <c r="AE184" s="912"/>
      <c r="AF184" s="912"/>
      <c r="AG184" s="899"/>
      <c r="AH184" s="899"/>
    </row>
    <row r="185" spans="1:34">
      <c r="A185" s="1124"/>
      <c r="B185" s="908" t="s">
        <v>1629</v>
      </c>
      <c r="C185" s="1137"/>
      <c r="D185" s="912"/>
      <c r="E185" s="912"/>
      <c r="F185" s="912"/>
      <c r="G185" s="912"/>
      <c r="H185" s="912"/>
      <c r="I185" s="912"/>
      <c r="J185" s="912"/>
      <c r="K185" s="913"/>
      <c r="L185" s="913"/>
      <c r="M185" s="913"/>
      <c r="N185" s="913"/>
      <c r="O185" s="913"/>
      <c r="P185" s="913"/>
      <c r="Q185" s="913"/>
      <c r="R185" s="900"/>
      <c r="S185" s="913"/>
      <c r="T185" s="913" t="s">
        <v>1621</v>
      </c>
      <c r="U185" s="912"/>
      <c r="V185" s="900"/>
      <c r="W185" s="912"/>
      <c r="X185" s="912"/>
      <c r="Y185" s="912"/>
      <c r="Z185" s="912"/>
      <c r="AA185" s="912"/>
      <c r="AB185" s="912"/>
      <c r="AC185" s="912"/>
      <c r="AD185" s="912"/>
      <c r="AE185" s="912"/>
      <c r="AF185" s="912"/>
      <c r="AG185" s="899"/>
      <c r="AH185" s="899"/>
    </row>
    <row r="186" spans="1:34">
      <c r="A186" s="1124"/>
      <c r="B186" s="908" t="s">
        <v>1630</v>
      </c>
      <c r="C186" s="1137"/>
      <c r="D186" s="912"/>
      <c r="E186" s="912"/>
      <c r="F186" s="912"/>
      <c r="G186" s="912"/>
      <c r="H186" s="912"/>
      <c r="I186" s="912"/>
      <c r="J186" s="912"/>
      <c r="K186" s="913"/>
      <c r="L186" s="900"/>
      <c r="M186" s="912"/>
      <c r="N186" s="912"/>
      <c r="O186" s="913"/>
      <c r="P186" s="900"/>
      <c r="Q186" s="913"/>
      <c r="R186" s="900"/>
      <c r="S186" s="900"/>
      <c r="T186" s="913"/>
      <c r="U186" s="912"/>
      <c r="V186" s="900"/>
      <c r="W186" s="912"/>
      <c r="X186" s="913" t="s">
        <v>1621</v>
      </c>
      <c r="Y186" s="912"/>
      <c r="Z186" s="912"/>
      <c r="AA186" s="912"/>
      <c r="AB186" s="912"/>
      <c r="AC186" s="912"/>
      <c r="AD186" s="912"/>
      <c r="AE186" s="912"/>
      <c r="AF186" s="912"/>
      <c r="AG186" s="899"/>
      <c r="AH186" s="899"/>
    </row>
    <row r="187" spans="1:34" ht="6.75" customHeight="1">
      <c r="A187" s="903"/>
      <c r="B187" s="904"/>
      <c r="C187" s="905"/>
      <c r="D187" s="661"/>
      <c r="E187" s="661"/>
      <c r="F187" s="906"/>
      <c r="G187" s="661"/>
      <c r="H187" s="661"/>
      <c r="I187" s="661"/>
      <c r="J187" s="661"/>
      <c r="K187" s="661"/>
      <c r="L187" s="661"/>
      <c r="M187" s="661"/>
      <c r="N187" s="661"/>
      <c r="O187" s="661"/>
      <c r="P187" s="661"/>
      <c r="Q187" s="661"/>
      <c r="R187" s="661"/>
      <c r="S187" s="661"/>
      <c r="T187" s="661"/>
      <c r="U187" s="661"/>
      <c r="V187" s="661"/>
      <c r="W187" s="661"/>
      <c r="X187" s="661"/>
      <c r="Y187" s="661"/>
      <c r="Z187" s="661"/>
      <c r="AA187" s="661"/>
      <c r="AB187" s="661"/>
      <c r="AC187" s="661"/>
      <c r="AD187" s="661"/>
      <c r="AE187" s="661"/>
      <c r="AF187" s="661"/>
      <c r="AG187" s="661"/>
      <c r="AH187" s="661"/>
    </row>
    <row r="188" spans="1:34">
      <c r="B188" s="247" t="s">
        <v>1662</v>
      </c>
      <c r="C188" s="896"/>
    </row>
    <row r="189" spans="1:34">
      <c r="B189" s="247"/>
      <c r="C189" s="896"/>
    </row>
    <row r="190" spans="1:34">
      <c r="B190" s="247"/>
      <c r="C190" s="896"/>
    </row>
    <row r="191" spans="1:34">
      <c r="B191" s="247"/>
      <c r="C191" s="896"/>
    </row>
    <row r="192" spans="1:34">
      <c r="B192" s="247"/>
      <c r="C192" s="896"/>
    </row>
    <row r="193" spans="1:34">
      <c r="B193" s="247"/>
      <c r="C193" s="896"/>
    </row>
    <row r="206" spans="1:34" ht="15.75">
      <c r="A206" s="1117" t="s">
        <v>3</v>
      </c>
      <c r="B206" s="1117"/>
      <c r="C206" s="1117"/>
      <c r="D206" s="1117"/>
      <c r="E206" s="1117"/>
      <c r="F206" s="1117"/>
      <c r="G206" s="1117"/>
      <c r="H206" s="1117"/>
      <c r="I206" s="1117"/>
      <c r="J206" s="1117"/>
      <c r="K206" s="1117"/>
      <c r="L206" s="1117"/>
      <c r="M206" s="1117"/>
      <c r="N206" s="1117"/>
      <c r="O206" s="1117"/>
      <c r="P206" s="1117"/>
      <c r="Q206" s="1117"/>
      <c r="R206" s="1117"/>
      <c r="S206" s="1117"/>
      <c r="T206" s="1117"/>
      <c r="U206" s="1117"/>
      <c r="V206" s="1117"/>
      <c r="W206" s="1117"/>
      <c r="X206" s="1117"/>
      <c r="Y206" s="1117"/>
      <c r="Z206" s="1117"/>
      <c r="AA206" s="1117"/>
      <c r="AB206" s="1117"/>
      <c r="AC206" s="1117"/>
      <c r="AD206" s="1117"/>
      <c r="AE206" s="1117"/>
      <c r="AF206" s="1117"/>
      <c r="AG206" s="1117"/>
      <c r="AH206" s="1117"/>
    </row>
    <row r="207" spans="1:34" ht="15.75">
      <c r="A207" s="1117" t="s">
        <v>1586</v>
      </c>
      <c r="B207" s="1117"/>
      <c r="C207" s="1117"/>
      <c r="D207" s="1117"/>
      <c r="E207" s="1117"/>
      <c r="F207" s="1117"/>
      <c r="G207" s="1117"/>
      <c r="H207" s="1117"/>
      <c r="I207" s="1117"/>
      <c r="J207" s="1117"/>
      <c r="K207" s="1117"/>
      <c r="L207" s="1117"/>
      <c r="M207" s="1117"/>
      <c r="N207" s="1117"/>
      <c r="O207" s="1117"/>
      <c r="P207" s="1117"/>
      <c r="Q207" s="1117"/>
      <c r="R207" s="1117"/>
      <c r="S207" s="1117"/>
      <c r="T207" s="1117"/>
      <c r="U207" s="1117"/>
      <c r="V207" s="1117"/>
      <c r="W207" s="1117"/>
      <c r="X207" s="1117"/>
      <c r="Y207" s="1117"/>
      <c r="Z207" s="1117"/>
      <c r="AA207" s="1117"/>
      <c r="AB207" s="1117"/>
      <c r="AC207" s="1117"/>
      <c r="AD207" s="1117"/>
      <c r="AE207" s="1117"/>
      <c r="AF207" s="1117"/>
      <c r="AG207" s="1117"/>
      <c r="AH207" s="1117"/>
    </row>
    <row r="208" spans="1:34" ht="15.75">
      <c r="A208" s="1117" t="s">
        <v>1666</v>
      </c>
      <c r="B208" s="1117"/>
      <c r="C208" s="1117"/>
      <c r="D208" s="1117"/>
      <c r="E208" s="1117"/>
      <c r="F208" s="1117"/>
      <c r="G208" s="1117"/>
      <c r="H208" s="1117"/>
      <c r="I208" s="1117"/>
      <c r="J208" s="1117"/>
      <c r="K208" s="1117"/>
      <c r="L208" s="1117"/>
      <c r="M208" s="1117"/>
      <c r="N208" s="1117"/>
      <c r="O208" s="1117"/>
      <c r="P208" s="1117"/>
      <c r="Q208" s="1117"/>
      <c r="R208" s="1117"/>
      <c r="S208" s="1117"/>
      <c r="T208" s="1117"/>
      <c r="U208" s="1117"/>
      <c r="V208" s="1117"/>
      <c r="W208" s="1117"/>
      <c r="X208" s="1117"/>
      <c r="Y208" s="1117"/>
      <c r="Z208" s="1117"/>
      <c r="AA208" s="1117"/>
      <c r="AB208" s="1117"/>
      <c r="AC208" s="1117"/>
      <c r="AD208" s="1117"/>
      <c r="AE208" s="1117"/>
      <c r="AF208" s="1117"/>
      <c r="AG208" s="1117"/>
      <c r="AH208" s="1117"/>
    </row>
    <row r="209" spans="1:34" ht="15.75">
      <c r="A209" s="1117" t="s">
        <v>1587</v>
      </c>
      <c r="B209" s="1117"/>
      <c r="C209" s="1117"/>
      <c r="D209" s="1117"/>
      <c r="E209" s="1117"/>
      <c r="F209" s="1117"/>
      <c r="G209" s="1117"/>
      <c r="H209" s="1117"/>
      <c r="I209" s="1117"/>
      <c r="J209" s="1117"/>
      <c r="K209" s="1117"/>
      <c r="L209" s="1117"/>
      <c r="M209" s="1117"/>
      <c r="N209" s="1117"/>
      <c r="O209" s="1117"/>
      <c r="P209" s="1117"/>
      <c r="Q209" s="1117"/>
      <c r="R209" s="1117"/>
      <c r="S209" s="1117"/>
      <c r="T209" s="1117"/>
      <c r="U209" s="1117"/>
      <c r="V209" s="1117"/>
      <c r="W209" s="1117"/>
      <c r="X209" s="1117"/>
      <c r="Y209" s="1117"/>
      <c r="Z209" s="1117"/>
      <c r="AA209" s="1117"/>
      <c r="AB209" s="1117"/>
      <c r="AC209" s="1117"/>
      <c r="AD209" s="1117"/>
      <c r="AE209" s="1117"/>
      <c r="AF209" s="1117"/>
      <c r="AG209" s="1117"/>
      <c r="AH209" s="1117"/>
    </row>
    <row r="210" spans="1:34" ht="15.75">
      <c r="A210" s="1117" t="s">
        <v>1667</v>
      </c>
      <c r="B210" s="1117"/>
      <c r="C210" s="1117"/>
      <c r="D210" s="1117"/>
      <c r="E210" s="1117"/>
      <c r="F210" s="1117"/>
      <c r="G210" s="1117"/>
      <c r="H210" s="1117"/>
      <c r="I210" s="1117"/>
      <c r="J210" s="1117"/>
      <c r="K210" s="1117"/>
      <c r="L210" s="1117"/>
      <c r="M210" s="1117"/>
      <c r="N210" s="1117"/>
      <c r="O210" s="1117"/>
      <c r="P210" s="1117"/>
      <c r="Q210" s="1117"/>
      <c r="R210" s="1117"/>
      <c r="S210" s="1117"/>
      <c r="T210" s="1117"/>
      <c r="U210" s="1117"/>
      <c r="V210" s="1117"/>
      <c r="W210" s="1117"/>
      <c r="X210" s="1117"/>
      <c r="Y210" s="1117"/>
      <c r="Z210" s="1117"/>
      <c r="AA210" s="1117"/>
      <c r="AB210" s="1117"/>
      <c r="AC210" s="1117"/>
      <c r="AD210" s="1117"/>
      <c r="AE210" s="1117"/>
      <c r="AF210" s="1117"/>
      <c r="AG210" s="1117"/>
      <c r="AH210" s="1117"/>
    </row>
    <row r="211" spans="1:34" ht="15.75">
      <c r="A211" s="915" t="s">
        <v>1608</v>
      </c>
      <c r="B211" s="1006"/>
      <c r="C211" s="1006"/>
      <c r="D211" s="1006"/>
      <c r="E211" s="1006"/>
      <c r="F211" s="1006"/>
      <c r="G211" s="1006"/>
      <c r="H211" s="1006"/>
      <c r="I211" s="1006"/>
      <c r="J211" s="1006"/>
      <c r="K211" s="1006"/>
      <c r="L211" s="1006"/>
      <c r="M211" s="1006"/>
      <c r="N211" s="1006"/>
      <c r="O211" s="1006"/>
      <c r="P211" s="1006"/>
      <c r="Q211" s="1006"/>
      <c r="R211" s="1006"/>
      <c r="S211" s="1006"/>
      <c r="T211" s="1006"/>
      <c r="U211" s="1006"/>
      <c r="V211" s="1006"/>
      <c r="W211" s="1006"/>
      <c r="X211" s="1006"/>
      <c r="Y211" s="1006"/>
      <c r="Z211" s="1006"/>
      <c r="AA211" s="1006"/>
      <c r="AB211" s="1006"/>
      <c r="AC211" s="1006"/>
      <c r="AD211" s="1006"/>
      <c r="AE211" s="1006"/>
      <c r="AF211" s="1006"/>
      <c r="AG211" s="1006"/>
      <c r="AH211" s="1006"/>
    </row>
    <row r="212" spans="1:34" ht="15.75">
      <c r="A212" s="902" t="s">
        <v>1682</v>
      </c>
      <c r="L212" s="1006"/>
      <c r="M212" s="1006"/>
      <c r="N212" s="1006"/>
      <c r="O212" s="1006"/>
      <c r="P212" s="1006"/>
      <c r="Q212" s="1006"/>
      <c r="R212" s="1006"/>
      <c r="S212" s="1006"/>
      <c r="T212" s="1006"/>
      <c r="U212" s="1006"/>
      <c r="V212" s="1006"/>
      <c r="W212" s="1006"/>
      <c r="X212" s="1006"/>
      <c r="Y212" s="1006"/>
      <c r="Z212" s="1006"/>
      <c r="AA212" s="1006"/>
      <c r="AB212" s="1006"/>
      <c r="AC212" s="1006"/>
      <c r="AD212" s="1006"/>
      <c r="AE212" s="1006"/>
      <c r="AF212" s="1006"/>
      <c r="AG212" s="1006"/>
      <c r="AH212" s="1006"/>
    </row>
    <row r="213" spans="1:34">
      <c r="A213" s="1130" t="s">
        <v>129</v>
      </c>
      <c r="B213" s="1133" t="s">
        <v>1610</v>
      </c>
      <c r="C213" s="955" t="s">
        <v>1618</v>
      </c>
      <c r="D213" s="1149" t="s">
        <v>1619</v>
      </c>
      <c r="E213" s="1150"/>
      <c r="F213" s="1150"/>
      <c r="G213" s="1150"/>
      <c r="H213" s="1150"/>
      <c r="I213" s="1150"/>
      <c r="J213" s="1150"/>
      <c r="K213" s="1150"/>
      <c r="L213" s="1150"/>
      <c r="M213" s="1150"/>
      <c r="N213" s="1150"/>
      <c r="O213" s="1150"/>
      <c r="P213" s="1150"/>
      <c r="Q213" s="1150"/>
      <c r="R213" s="1150"/>
      <c r="S213" s="1150"/>
      <c r="T213" s="1150"/>
      <c r="U213" s="1150"/>
      <c r="V213" s="1150"/>
      <c r="W213" s="1150"/>
      <c r="X213" s="1150"/>
      <c r="Y213" s="1150"/>
      <c r="Z213" s="1150"/>
      <c r="AA213" s="1150"/>
      <c r="AB213" s="1150"/>
      <c r="AC213" s="1150"/>
      <c r="AD213" s="1150"/>
      <c r="AE213" s="1150"/>
      <c r="AF213" s="1150"/>
      <c r="AG213" s="1150"/>
      <c r="AH213" s="1151"/>
    </row>
    <row r="214" spans="1:34">
      <c r="A214" s="1131"/>
      <c r="B214" s="1134"/>
      <c r="C214" s="1160">
        <v>42552</v>
      </c>
      <c r="D214" s="954" t="s">
        <v>1616</v>
      </c>
      <c r="E214" s="954" t="s">
        <v>1617</v>
      </c>
      <c r="F214" s="894" t="s">
        <v>1611</v>
      </c>
      <c r="G214" s="954" t="s">
        <v>1612</v>
      </c>
      <c r="H214" s="894" t="s">
        <v>1613</v>
      </c>
      <c r="I214" s="954" t="s">
        <v>1614</v>
      </c>
      <c r="J214" s="954" t="s">
        <v>1615</v>
      </c>
      <c r="K214" s="954" t="s">
        <v>1616</v>
      </c>
      <c r="L214" s="954" t="s">
        <v>1617</v>
      </c>
      <c r="M214" s="894" t="s">
        <v>1611</v>
      </c>
      <c r="N214" s="894" t="s">
        <v>1612</v>
      </c>
      <c r="O214" s="894" t="s">
        <v>1613</v>
      </c>
      <c r="P214" s="894" t="s">
        <v>1614</v>
      </c>
      <c r="Q214" s="894" t="s">
        <v>1615</v>
      </c>
      <c r="R214" s="954" t="s">
        <v>1616</v>
      </c>
      <c r="S214" s="954" t="s">
        <v>1617</v>
      </c>
      <c r="T214" s="894" t="s">
        <v>1611</v>
      </c>
      <c r="U214" s="894" t="s">
        <v>1612</v>
      </c>
      <c r="V214" s="894" t="s">
        <v>1613</v>
      </c>
      <c r="W214" s="894" t="s">
        <v>1614</v>
      </c>
      <c r="X214" s="894" t="s">
        <v>1615</v>
      </c>
      <c r="Y214" s="954" t="s">
        <v>1616</v>
      </c>
      <c r="Z214" s="954" t="s">
        <v>1617</v>
      </c>
      <c r="AA214" s="894" t="s">
        <v>1611</v>
      </c>
      <c r="AB214" s="894" t="s">
        <v>1612</v>
      </c>
      <c r="AC214" s="894" t="s">
        <v>1613</v>
      </c>
      <c r="AD214" s="894" t="s">
        <v>1614</v>
      </c>
      <c r="AE214" s="894" t="s">
        <v>1615</v>
      </c>
      <c r="AF214" s="954" t="s">
        <v>1616</v>
      </c>
      <c r="AG214" s="954" t="s">
        <v>1617</v>
      </c>
      <c r="AH214" s="894" t="s">
        <v>1611</v>
      </c>
    </row>
    <row r="215" spans="1:34">
      <c r="A215" s="1132"/>
      <c r="B215" s="1135"/>
      <c r="C215" s="1161"/>
      <c r="D215" s="968">
        <v>1</v>
      </c>
      <c r="E215" s="954">
        <v>2</v>
      </c>
      <c r="F215" s="894">
        <v>3</v>
      </c>
      <c r="G215" s="954">
        <v>4</v>
      </c>
      <c r="H215" s="894">
        <v>5</v>
      </c>
      <c r="I215" s="954">
        <v>6</v>
      </c>
      <c r="J215" s="954">
        <v>7</v>
      </c>
      <c r="K215" s="954">
        <v>8</v>
      </c>
      <c r="L215" s="954">
        <v>9</v>
      </c>
      <c r="M215" s="894">
        <v>10</v>
      </c>
      <c r="N215" s="894">
        <v>11</v>
      </c>
      <c r="O215" s="894">
        <v>12</v>
      </c>
      <c r="P215" s="894">
        <v>13</v>
      </c>
      <c r="Q215" s="894">
        <v>14</v>
      </c>
      <c r="R215" s="954">
        <v>15</v>
      </c>
      <c r="S215" s="954">
        <v>16</v>
      </c>
      <c r="T215" s="894">
        <v>17</v>
      </c>
      <c r="U215" s="894">
        <v>18</v>
      </c>
      <c r="V215" s="894">
        <v>19</v>
      </c>
      <c r="W215" s="894">
        <v>20</v>
      </c>
      <c r="X215" s="894">
        <v>21</v>
      </c>
      <c r="Y215" s="954">
        <v>22</v>
      </c>
      <c r="Z215" s="954">
        <v>23</v>
      </c>
      <c r="AA215" s="894">
        <v>24</v>
      </c>
      <c r="AB215" s="894">
        <v>25</v>
      </c>
      <c r="AC215" s="894">
        <v>26</v>
      </c>
      <c r="AD215" s="894">
        <v>27</v>
      </c>
      <c r="AE215" s="894">
        <v>28</v>
      </c>
      <c r="AF215" s="954">
        <v>29</v>
      </c>
      <c r="AG215" s="954">
        <v>30</v>
      </c>
      <c r="AH215" s="894">
        <v>31</v>
      </c>
    </row>
    <row r="216" spans="1:34">
      <c r="A216" s="1114">
        <v>17</v>
      </c>
      <c r="B216" s="908" t="s">
        <v>1609</v>
      </c>
      <c r="C216" s="1127">
        <v>42552</v>
      </c>
      <c r="D216" s="913"/>
      <c r="E216" s="932"/>
      <c r="F216" s="932" t="s">
        <v>1661</v>
      </c>
      <c r="G216" s="933"/>
      <c r="H216" s="933"/>
      <c r="I216" s="933"/>
      <c r="J216" s="933"/>
      <c r="K216" s="933"/>
      <c r="L216" s="933"/>
      <c r="M216" s="933"/>
      <c r="N216" s="932"/>
      <c r="O216" s="933"/>
      <c r="P216" s="932"/>
      <c r="Q216" s="933"/>
      <c r="R216" s="933"/>
      <c r="S216" s="933"/>
      <c r="T216" s="933"/>
      <c r="U216" s="933"/>
      <c r="V216" s="933"/>
      <c r="W216" s="933"/>
      <c r="X216" s="933"/>
      <c r="Y216" s="933"/>
      <c r="Z216" s="933"/>
      <c r="AA216" s="933"/>
      <c r="AB216" s="933"/>
      <c r="AC216" s="933"/>
      <c r="AD216" s="933"/>
      <c r="AE216" s="933"/>
      <c r="AF216" s="933"/>
      <c r="AG216" s="939"/>
      <c r="AH216" s="939"/>
    </row>
    <row r="217" spans="1:34">
      <c r="A217" s="1115"/>
      <c r="B217" s="908" t="s">
        <v>1622</v>
      </c>
      <c r="C217" s="1128"/>
      <c r="D217" s="913"/>
      <c r="E217" s="932"/>
      <c r="F217" s="932"/>
      <c r="G217" s="933"/>
      <c r="H217" s="932"/>
      <c r="I217" s="933"/>
      <c r="J217" s="933"/>
      <c r="K217" s="933"/>
      <c r="L217" s="933"/>
      <c r="M217" s="932" t="s">
        <v>1661</v>
      </c>
      <c r="N217" s="933"/>
      <c r="O217" s="933"/>
      <c r="P217" s="933"/>
      <c r="Q217" s="933"/>
      <c r="R217" s="933"/>
      <c r="S217" s="933"/>
      <c r="T217" s="933"/>
      <c r="U217" s="933"/>
      <c r="V217" s="933"/>
      <c r="W217" s="933"/>
      <c r="X217" s="933"/>
      <c r="Y217" s="933"/>
      <c r="Z217" s="933"/>
      <c r="AA217" s="933"/>
      <c r="AB217" s="933"/>
      <c r="AC217" s="933"/>
      <c r="AD217" s="933"/>
      <c r="AE217" s="933"/>
      <c r="AF217" s="933"/>
      <c r="AG217" s="939"/>
      <c r="AH217" s="939"/>
    </row>
    <row r="218" spans="1:34">
      <c r="A218" s="1115"/>
      <c r="B218" s="908" t="s">
        <v>1623</v>
      </c>
      <c r="C218" s="1128"/>
      <c r="D218" s="913"/>
      <c r="E218" s="933"/>
      <c r="F218" s="932"/>
      <c r="G218" s="932"/>
      <c r="H218" s="932"/>
      <c r="I218" s="933"/>
      <c r="J218" s="933"/>
      <c r="K218" s="933"/>
      <c r="L218" s="933"/>
      <c r="M218" s="933"/>
      <c r="N218" s="932" t="s">
        <v>1661</v>
      </c>
      <c r="O218" s="933"/>
      <c r="P218" s="933"/>
      <c r="Q218" s="933"/>
      <c r="R218" s="933"/>
      <c r="S218" s="933"/>
      <c r="T218" s="933"/>
      <c r="U218" s="933"/>
      <c r="V218" s="933"/>
      <c r="W218" s="933"/>
      <c r="X218" s="933"/>
      <c r="Y218" s="933"/>
      <c r="Z218" s="933"/>
      <c r="AA218" s="933"/>
      <c r="AB218" s="933"/>
      <c r="AC218" s="933"/>
      <c r="AD218" s="933"/>
      <c r="AE218" s="933"/>
      <c r="AF218" s="933"/>
      <c r="AG218" s="939"/>
      <c r="AH218" s="939"/>
    </row>
    <row r="219" spans="1:34">
      <c r="A219" s="1115"/>
      <c r="B219" s="908" t="s">
        <v>1624</v>
      </c>
      <c r="C219" s="1128"/>
      <c r="D219" s="913"/>
      <c r="E219" s="933"/>
      <c r="F219" s="932"/>
      <c r="G219" s="933"/>
      <c r="H219" s="932"/>
      <c r="I219" s="933"/>
      <c r="J219" s="933"/>
      <c r="K219" s="933"/>
      <c r="L219" s="933"/>
      <c r="M219" s="933"/>
      <c r="N219" s="933"/>
      <c r="O219" s="932" t="s">
        <v>1661</v>
      </c>
      <c r="P219" s="933"/>
      <c r="Q219" s="933"/>
      <c r="R219" s="933"/>
      <c r="S219" s="933"/>
      <c r="T219" s="933"/>
      <c r="U219" s="933"/>
      <c r="V219" s="933"/>
      <c r="W219" s="933"/>
      <c r="X219" s="933"/>
      <c r="Y219" s="933"/>
      <c r="Z219" s="933"/>
      <c r="AA219" s="933"/>
      <c r="AB219" s="933"/>
      <c r="AC219" s="933"/>
      <c r="AD219" s="933"/>
      <c r="AE219" s="933"/>
      <c r="AF219" s="933"/>
      <c r="AG219" s="939"/>
      <c r="AH219" s="939"/>
    </row>
    <row r="220" spans="1:34">
      <c r="A220" s="1115"/>
      <c r="B220" s="908" t="s">
        <v>1625</v>
      </c>
      <c r="C220" s="1128"/>
      <c r="D220" s="913"/>
      <c r="E220" s="933"/>
      <c r="F220" s="932"/>
      <c r="G220" s="933"/>
      <c r="H220" s="932"/>
      <c r="I220" s="932"/>
      <c r="J220" s="932"/>
      <c r="K220" s="932"/>
      <c r="L220" s="933"/>
      <c r="M220" s="933"/>
      <c r="N220" s="933"/>
      <c r="O220" s="933"/>
      <c r="P220" s="932" t="s">
        <v>1661</v>
      </c>
      <c r="Q220" s="933"/>
      <c r="R220" s="933"/>
      <c r="S220" s="933"/>
      <c r="T220" s="933"/>
      <c r="U220" s="933"/>
      <c r="V220" s="933"/>
      <c r="W220" s="933"/>
      <c r="X220" s="933"/>
      <c r="Y220" s="933"/>
      <c r="Z220" s="933"/>
      <c r="AA220" s="933"/>
      <c r="AB220" s="933"/>
      <c r="AC220" s="933"/>
      <c r="AD220" s="933"/>
      <c r="AE220" s="933"/>
      <c r="AF220" s="933"/>
      <c r="AG220" s="939"/>
      <c r="AH220" s="939"/>
    </row>
    <row r="221" spans="1:34">
      <c r="A221" s="1115"/>
      <c r="B221" s="908" t="s">
        <v>1626</v>
      </c>
      <c r="C221" s="1128"/>
      <c r="D221" s="913"/>
      <c r="E221" s="933"/>
      <c r="F221" s="933"/>
      <c r="G221" s="932"/>
      <c r="H221" s="933"/>
      <c r="I221" s="935"/>
      <c r="J221" s="935"/>
      <c r="K221" s="932"/>
      <c r="L221" s="932"/>
      <c r="M221" s="933"/>
      <c r="N221" s="933"/>
      <c r="O221" s="933"/>
      <c r="P221" s="933"/>
      <c r="Q221" s="932" t="s">
        <v>1661</v>
      </c>
      <c r="R221" s="933"/>
      <c r="S221" s="933"/>
      <c r="T221" s="933"/>
      <c r="U221" s="933"/>
      <c r="V221" s="933"/>
      <c r="W221" s="933"/>
      <c r="X221" s="933"/>
      <c r="Y221" s="933"/>
      <c r="Z221" s="933"/>
      <c r="AA221" s="933"/>
      <c r="AB221" s="933"/>
      <c r="AC221" s="933"/>
      <c r="AD221" s="933"/>
      <c r="AE221" s="933"/>
      <c r="AF221" s="933"/>
      <c r="AG221" s="939"/>
      <c r="AH221" s="939"/>
    </row>
    <row r="222" spans="1:34">
      <c r="A222" s="1115"/>
      <c r="B222" s="908" t="s">
        <v>1627</v>
      </c>
      <c r="C222" s="1128"/>
      <c r="D222" s="912"/>
      <c r="E222" s="935"/>
      <c r="F222" s="935"/>
      <c r="G222" s="935"/>
      <c r="H222" s="935"/>
      <c r="I222" s="935"/>
      <c r="J222" s="935"/>
      <c r="K222" s="932"/>
      <c r="L222" s="932"/>
      <c r="M222" s="932"/>
      <c r="N222" s="932"/>
      <c r="O222" s="933"/>
      <c r="P222" s="932"/>
      <c r="Q222" s="933"/>
      <c r="R222" s="933"/>
      <c r="S222" s="935"/>
      <c r="T222" s="932" t="s">
        <v>1661</v>
      </c>
      <c r="U222" s="933"/>
      <c r="V222" s="933"/>
      <c r="W222" s="933"/>
      <c r="X222" s="933"/>
      <c r="Y222" s="935"/>
      <c r="Z222" s="935"/>
      <c r="AA222" s="935"/>
      <c r="AB222" s="935"/>
      <c r="AC222" s="935"/>
      <c r="AD222" s="935"/>
      <c r="AE222" s="935"/>
      <c r="AF222" s="935"/>
      <c r="AG222" s="935"/>
      <c r="AH222" s="935"/>
    </row>
    <row r="223" spans="1:34">
      <c r="A223" s="1115"/>
      <c r="B223" s="908" t="s">
        <v>1628</v>
      </c>
      <c r="C223" s="1128"/>
      <c r="D223" s="900"/>
      <c r="E223" s="933"/>
      <c r="F223" s="933"/>
      <c r="G223" s="933"/>
      <c r="H223" s="933"/>
      <c r="I223" s="933"/>
      <c r="J223" s="932"/>
      <c r="K223" s="932"/>
      <c r="L223" s="932"/>
      <c r="M223" s="933"/>
      <c r="N223" s="932"/>
      <c r="O223" s="933"/>
      <c r="P223" s="932"/>
      <c r="Q223" s="933"/>
      <c r="R223" s="933"/>
      <c r="S223" s="933"/>
      <c r="T223" s="935"/>
      <c r="U223" s="932" t="s">
        <v>1661</v>
      </c>
      <c r="V223" s="935"/>
      <c r="W223" s="935"/>
      <c r="X223" s="935"/>
      <c r="Y223" s="933"/>
      <c r="Z223" s="933"/>
      <c r="AA223" s="933"/>
      <c r="AB223" s="933"/>
      <c r="AC223" s="933"/>
      <c r="AD223" s="933"/>
      <c r="AE223" s="933"/>
      <c r="AF223" s="933"/>
      <c r="AG223" s="933"/>
      <c r="AH223" s="933"/>
    </row>
    <row r="224" spans="1:34">
      <c r="A224" s="1115"/>
      <c r="B224" s="908" t="s">
        <v>1629</v>
      </c>
      <c r="C224" s="1128"/>
      <c r="D224" s="912"/>
      <c r="E224" s="935"/>
      <c r="F224" s="935"/>
      <c r="G224" s="935"/>
      <c r="H224" s="935"/>
      <c r="I224" s="935"/>
      <c r="J224" s="935"/>
      <c r="K224" s="932"/>
      <c r="L224" s="932"/>
      <c r="M224" s="933"/>
      <c r="N224" s="932"/>
      <c r="O224" s="932"/>
      <c r="P224" s="932"/>
      <c r="Q224" s="933"/>
      <c r="R224" s="933"/>
      <c r="S224" s="933"/>
      <c r="T224" s="933"/>
      <c r="U224" s="933"/>
      <c r="V224" s="932" t="s">
        <v>1661</v>
      </c>
      <c r="W224" s="933"/>
      <c r="X224" s="933"/>
      <c r="Y224" s="935"/>
      <c r="Z224" s="935"/>
      <c r="AA224" s="935"/>
      <c r="AB224" s="935"/>
      <c r="AC224" s="935"/>
      <c r="AD224" s="935"/>
      <c r="AE224" s="935"/>
      <c r="AF224" s="935"/>
      <c r="AG224" s="935"/>
      <c r="AH224" s="935"/>
    </row>
    <row r="225" spans="1:34">
      <c r="A225" s="1115"/>
      <c r="B225" s="908" t="s">
        <v>1630</v>
      </c>
      <c r="C225" s="1128"/>
      <c r="D225" s="912"/>
      <c r="E225" s="935"/>
      <c r="F225" s="935"/>
      <c r="G225" s="935"/>
      <c r="H225" s="935"/>
      <c r="I225" s="935"/>
      <c r="J225" s="935"/>
      <c r="K225" s="932"/>
      <c r="L225" s="933"/>
      <c r="M225" s="935"/>
      <c r="N225" s="932"/>
      <c r="O225" s="933"/>
      <c r="P225" s="932"/>
      <c r="Q225" s="933"/>
      <c r="R225" s="932"/>
      <c r="S225" s="932"/>
      <c r="T225" s="935"/>
      <c r="U225" s="935"/>
      <c r="V225" s="935"/>
      <c r="W225" s="932" t="s">
        <v>1661</v>
      </c>
      <c r="X225" s="935"/>
      <c r="Y225" s="935"/>
      <c r="Z225" s="935"/>
      <c r="AA225" s="935"/>
      <c r="AB225" s="935"/>
      <c r="AC225" s="935"/>
      <c r="AD225" s="935"/>
      <c r="AE225" s="935"/>
      <c r="AF225" s="935"/>
      <c r="AG225" s="935"/>
      <c r="AH225" s="935"/>
    </row>
    <row r="226" spans="1:34">
      <c r="A226" s="1115"/>
      <c r="B226" s="908" t="s">
        <v>1631</v>
      </c>
      <c r="C226" s="1128"/>
      <c r="D226" s="912"/>
      <c r="E226" s="935"/>
      <c r="F226" s="935"/>
      <c r="G226" s="935"/>
      <c r="H226" s="935"/>
      <c r="I226" s="935"/>
      <c r="J226" s="935"/>
      <c r="K226" s="935"/>
      <c r="L226" s="935"/>
      <c r="M226" s="933"/>
      <c r="N226" s="932"/>
      <c r="O226" s="933"/>
      <c r="P226" s="932"/>
      <c r="Q226" s="932"/>
      <c r="R226" s="932"/>
      <c r="S226" s="932"/>
      <c r="T226" s="933"/>
      <c r="U226" s="932"/>
      <c r="V226" s="933"/>
      <c r="W226" s="935"/>
      <c r="X226" s="932" t="s">
        <v>1661</v>
      </c>
      <c r="Y226" s="935"/>
      <c r="Z226" s="935"/>
      <c r="AA226" s="935"/>
      <c r="AB226" s="935"/>
      <c r="AC226" s="935"/>
      <c r="AD226" s="935"/>
      <c r="AE226" s="935"/>
      <c r="AF226" s="935"/>
      <c r="AG226" s="935"/>
      <c r="AH226" s="935"/>
    </row>
    <row r="227" spans="1:34">
      <c r="A227" s="1115"/>
      <c r="B227" s="908" t="s">
        <v>1632</v>
      </c>
      <c r="C227" s="1128"/>
      <c r="D227" s="900"/>
      <c r="E227" s="933"/>
      <c r="F227" s="933"/>
      <c r="G227" s="933"/>
      <c r="H227" s="933"/>
      <c r="I227" s="933"/>
      <c r="J227" s="933"/>
      <c r="K227" s="933"/>
      <c r="L227" s="933"/>
      <c r="M227" s="935"/>
      <c r="N227" s="935"/>
      <c r="O227" s="935"/>
      <c r="P227" s="935"/>
      <c r="Q227" s="935"/>
      <c r="R227" s="933"/>
      <c r="S227" s="933"/>
      <c r="T227" s="933"/>
      <c r="U227" s="932"/>
      <c r="V227" s="933"/>
      <c r="W227" s="935"/>
      <c r="X227" s="935"/>
      <c r="Y227" s="933"/>
      <c r="Z227" s="933"/>
      <c r="AA227" s="932" t="s">
        <v>1661</v>
      </c>
      <c r="AB227" s="935"/>
      <c r="AC227" s="935"/>
      <c r="AD227" s="935"/>
      <c r="AE227" s="935"/>
      <c r="AF227" s="933"/>
      <c r="AG227" s="933"/>
      <c r="AH227" s="933"/>
    </row>
    <row r="228" spans="1:34">
      <c r="A228" s="1115"/>
      <c r="B228" s="908" t="s">
        <v>1633</v>
      </c>
      <c r="C228" s="1128"/>
      <c r="D228" s="900"/>
      <c r="E228" s="933"/>
      <c r="F228" s="933"/>
      <c r="G228" s="933"/>
      <c r="H228" s="933"/>
      <c r="I228" s="933"/>
      <c r="J228" s="933"/>
      <c r="K228" s="933"/>
      <c r="L228" s="933"/>
      <c r="M228" s="935"/>
      <c r="N228" s="935"/>
      <c r="O228" s="935"/>
      <c r="P228" s="935"/>
      <c r="Q228" s="935"/>
      <c r="R228" s="933"/>
      <c r="S228" s="933"/>
      <c r="T228" s="932"/>
      <c r="U228" s="932"/>
      <c r="V228" s="933"/>
      <c r="W228" s="933"/>
      <c r="X228" s="933"/>
      <c r="Y228" s="933"/>
      <c r="Z228" s="933"/>
      <c r="AA228" s="933"/>
      <c r="AB228" s="932" t="s">
        <v>1661</v>
      </c>
      <c r="AC228" s="933"/>
      <c r="AD228" s="933"/>
      <c r="AE228" s="933"/>
      <c r="AF228" s="933"/>
      <c r="AG228" s="933"/>
      <c r="AH228" s="933"/>
    </row>
    <row r="229" spans="1:34">
      <c r="A229" s="1115"/>
      <c r="B229" s="908" t="s">
        <v>1644</v>
      </c>
      <c r="C229" s="1128"/>
      <c r="D229" s="900"/>
      <c r="E229" s="933"/>
      <c r="F229" s="933"/>
      <c r="G229" s="933"/>
      <c r="H229" s="933"/>
      <c r="I229" s="933"/>
      <c r="J229" s="933"/>
      <c r="K229" s="933"/>
      <c r="L229" s="933"/>
      <c r="M229" s="935"/>
      <c r="N229" s="935"/>
      <c r="O229" s="935"/>
      <c r="P229" s="935"/>
      <c r="Q229" s="935"/>
      <c r="R229" s="933"/>
      <c r="S229" s="933"/>
      <c r="T229" s="932"/>
      <c r="U229" s="932"/>
      <c r="V229" s="933"/>
      <c r="W229" s="933"/>
      <c r="X229" s="933"/>
      <c r="Y229" s="933"/>
      <c r="Z229" s="933"/>
      <c r="AA229" s="933"/>
      <c r="AB229" s="932"/>
      <c r="AC229" s="932" t="s">
        <v>1661</v>
      </c>
      <c r="AD229" s="933"/>
      <c r="AE229" s="933"/>
      <c r="AF229" s="933"/>
      <c r="AG229" s="933"/>
      <c r="AH229" s="933"/>
    </row>
    <row r="230" spans="1:34">
      <c r="A230" s="1115"/>
      <c r="B230" s="908" t="s">
        <v>1645</v>
      </c>
      <c r="C230" s="1128"/>
      <c r="D230" s="900"/>
      <c r="E230" s="933"/>
      <c r="F230" s="933"/>
      <c r="G230" s="933"/>
      <c r="H230" s="933"/>
      <c r="I230" s="933"/>
      <c r="J230" s="933"/>
      <c r="K230" s="933"/>
      <c r="L230" s="933"/>
      <c r="M230" s="935"/>
      <c r="N230" s="935"/>
      <c r="O230" s="935"/>
      <c r="P230" s="935"/>
      <c r="Q230" s="935"/>
      <c r="R230" s="933"/>
      <c r="S230" s="933"/>
      <c r="T230" s="932"/>
      <c r="U230" s="932"/>
      <c r="V230" s="933"/>
      <c r="W230" s="933"/>
      <c r="X230" s="933"/>
      <c r="Y230" s="933"/>
      <c r="Z230" s="933"/>
      <c r="AA230" s="933"/>
      <c r="AB230" s="932"/>
      <c r="AC230" s="933"/>
      <c r="AD230" s="932" t="s">
        <v>1661</v>
      </c>
      <c r="AE230" s="933"/>
      <c r="AF230" s="933"/>
      <c r="AG230" s="933"/>
      <c r="AH230" s="933"/>
    </row>
    <row r="231" spans="1:34">
      <c r="A231" s="1115"/>
      <c r="B231" s="908" t="s">
        <v>1646</v>
      </c>
      <c r="C231" s="1128"/>
      <c r="D231" s="912"/>
      <c r="E231" s="935"/>
      <c r="F231" s="935"/>
      <c r="G231" s="935"/>
      <c r="H231" s="935"/>
      <c r="I231" s="935"/>
      <c r="J231" s="935"/>
      <c r="K231" s="935"/>
      <c r="L231" s="935"/>
      <c r="M231" s="935"/>
      <c r="N231" s="935"/>
      <c r="O231" s="935"/>
      <c r="P231" s="935"/>
      <c r="Q231" s="932"/>
      <c r="R231" s="933"/>
      <c r="S231" s="932"/>
      <c r="T231" s="932"/>
      <c r="U231" s="932"/>
      <c r="V231" s="932"/>
      <c r="W231" s="935"/>
      <c r="X231" s="935"/>
      <c r="Y231" s="935"/>
      <c r="Z231" s="935"/>
      <c r="AA231" s="933"/>
      <c r="AB231" s="932"/>
      <c r="AC231" s="933"/>
      <c r="AD231" s="933"/>
      <c r="AE231" s="932" t="s">
        <v>1661</v>
      </c>
      <c r="AF231" s="935"/>
      <c r="AG231" s="935"/>
      <c r="AH231" s="933"/>
    </row>
    <row r="232" spans="1:34">
      <c r="A232" s="1115"/>
      <c r="B232" s="908" t="s">
        <v>1647</v>
      </c>
      <c r="C232" s="1128"/>
      <c r="D232" s="912"/>
      <c r="E232" s="935"/>
      <c r="F232" s="935"/>
      <c r="G232" s="935"/>
      <c r="H232" s="935"/>
      <c r="I232" s="935"/>
      <c r="J232" s="935"/>
      <c r="K232" s="935"/>
      <c r="L232" s="935"/>
      <c r="M232" s="935"/>
      <c r="N232" s="935"/>
      <c r="O232" s="935"/>
      <c r="P232" s="935"/>
      <c r="Q232" s="932"/>
      <c r="R232" s="933"/>
      <c r="S232" s="932"/>
      <c r="T232" s="932"/>
      <c r="U232" s="932"/>
      <c r="V232" s="932"/>
      <c r="W232" s="935"/>
      <c r="X232" s="935"/>
      <c r="Y232" s="935"/>
      <c r="Z232" s="935"/>
      <c r="AA232" s="935"/>
      <c r="AB232" s="935"/>
      <c r="AC232" s="932"/>
      <c r="AD232" s="935"/>
      <c r="AE232" s="935"/>
      <c r="AF232" s="935"/>
      <c r="AG232" s="935"/>
      <c r="AH232" s="932"/>
    </row>
    <row r="233" spans="1:34">
      <c r="A233" s="1116"/>
      <c r="B233" s="908" t="s">
        <v>1668</v>
      </c>
      <c r="C233" s="1129"/>
      <c r="D233" s="912"/>
      <c r="E233" s="935"/>
      <c r="F233" s="935"/>
      <c r="G233" s="935"/>
      <c r="H233" s="935"/>
      <c r="I233" s="935"/>
      <c r="J233" s="935"/>
      <c r="K233" s="935"/>
      <c r="L233" s="935"/>
      <c r="M233" s="935"/>
      <c r="N233" s="935"/>
      <c r="O233" s="935"/>
      <c r="P233" s="935"/>
      <c r="Q233" s="932"/>
      <c r="R233" s="933"/>
      <c r="S233" s="932"/>
      <c r="T233" s="932"/>
      <c r="U233" s="932"/>
      <c r="V233" s="932"/>
      <c r="W233" s="935"/>
      <c r="X233" s="935"/>
      <c r="Y233" s="935"/>
      <c r="Z233" s="935"/>
      <c r="AA233" s="935"/>
      <c r="AB233" s="935"/>
      <c r="AC233" s="932"/>
      <c r="AD233" s="935"/>
      <c r="AE233" s="935"/>
      <c r="AF233" s="935"/>
      <c r="AG233" s="935"/>
      <c r="AH233" s="932" t="s">
        <v>1661</v>
      </c>
    </row>
    <row r="234" spans="1:34">
      <c r="A234" s="1114"/>
      <c r="B234" s="1140"/>
      <c r="C234" s="1127">
        <v>42583</v>
      </c>
      <c r="D234" s="894" t="s">
        <v>1612</v>
      </c>
      <c r="E234" s="894" t="s">
        <v>1613</v>
      </c>
      <c r="F234" s="894" t="s">
        <v>1614</v>
      </c>
      <c r="G234" s="894" t="s">
        <v>1615</v>
      </c>
      <c r="H234" s="954" t="s">
        <v>1616</v>
      </c>
      <c r="I234" s="954" t="s">
        <v>1617</v>
      </c>
      <c r="J234" s="894" t="s">
        <v>1611</v>
      </c>
      <c r="K234" s="894" t="s">
        <v>1612</v>
      </c>
      <c r="L234" s="894" t="s">
        <v>1613</v>
      </c>
      <c r="M234" s="894" t="s">
        <v>1614</v>
      </c>
      <c r="N234" s="894" t="s">
        <v>1615</v>
      </c>
      <c r="O234" s="954" t="s">
        <v>1616</v>
      </c>
      <c r="P234" s="954" t="s">
        <v>1617</v>
      </c>
      <c r="Q234" s="894" t="s">
        <v>1611</v>
      </c>
      <c r="R234" s="954" t="s">
        <v>1612</v>
      </c>
      <c r="S234" s="894" t="s">
        <v>1613</v>
      </c>
      <c r="T234" s="894" t="s">
        <v>1614</v>
      </c>
      <c r="U234" s="894" t="s">
        <v>1615</v>
      </c>
      <c r="V234" s="954" t="s">
        <v>1616</v>
      </c>
      <c r="W234" s="954" t="s">
        <v>1617</v>
      </c>
      <c r="X234" s="894" t="s">
        <v>1611</v>
      </c>
      <c r="Y234" s="894" t="s">
        <v>1612</v>
      </c>
      <c r="Z234" s="894" t="s">
        <v>1613</v>
      </c>
      <c r="AA234" s="894" t="s">
        <v>1614</v>
      </c>
      <c r="AB234" s="894" t="s">
        <v>1615</v>
      </c>
      <c r="AC234" s="954" t="s">
        <v>1616</v>
      </c>
      <c r="AD234" s="954" t="s">
        <v>1617</v>
      </c>
      <c r="AE234" s="894" t="s">
        <v>1611</v>
      </c>
      <c r="AF234" s="894" t="s">
        <v>1612</v>
      </c>
      <c r="AG234" s="894" t="s">
        <v>1613</v>
      </c>
      <c r="AH234" s="894" t="s">
        <v>1614</v>
      </c>
    </row>
    <row r="235" spans="1:34">
      <c r="A235" s="1116"/>
      <c r="B235" s="1138"/>
      <c r="C235" s="1138"/>
      <c r="D235" s="895">
        <v>1</v>
      </c>
      <c r="E235" s="894">
        <v>2</v>
      </c>
      <c r="F235" s="894">
        <v>3</v>
      </c>
      <c r="G235" s="894">
        <v>4</v>
      </c>
      <c r="H235" s="954">
        <v>5</v>
      </c>
      <c r="I235" s="954">
        <v>6</v>
      </c>
      <c r="J235" s="894">
        <v>7</v>
      </c>
      <c r="K235" s="894">
        <v>8</v>
      </c>
      <c r="L235" s="894">
        <v>9</v>
      </c>
      <c r="M235" s="894">
        <v>10</v>
      </c>
      <c r="N235" s="894">
        <v>11</v>
      </c>
      <c r="O235" s="954">
        <v>12</v>
      </c>
      <c r="P235" s="954">
        <v>13</v>
      </c>
      <c r="Q235" s="894">
        <v>14</v>
      </c>
      <c r="R235" s="954">
        <v>15</v>
      </c>
      <c r="S235" s="894">
        <v>16</v>
      </c>
      <c r="T235" s="894">
        <v>17</v>
      </c>
      <c r="U235" s="894">
        <v>18</v>
      </c>
      <c r="V235" s="954">
        <v>19</v>
      </c>
      <c r="W235" s="954">
        <v>20</v>
      </c>
      <c r="X235" s="894">
        <v>21</v>
      </c>
      <c r="Y235" s="894">
        <v>22</v>
      </c>
      <c r="Z235" s="894">
        <v>23</v>
      </c>
      <c r="AA235" s="894">
        <v>24</v>
      </c>
      <c r="AB235" s="894">
        <v>25</v>
      </c>
      <c r="AC235" s="954">
        <v>26</v>
      </c>
      <c r="AD235" s="954">
        <v>27</v>
      </c>
      <c r="AE235" s="894">
        <v>28</v>
      </c>
      <c r="AF235" s="894">
        <v>29</v>
      </c>
      <c r="AG235" s="894">
        <v>30</v>
      </c>
      <c r="AH235" s="894">
        <v>31</v>
      </c>
    </row>
    <row r="236" spans="1:34">
      <c r="A236" s="1114">
        <v>18</v>
      </c>
      <c r="B236" s="908" t="s">
        <v>1609</v>
      </c>
      <c r="C236" s="1127">
        <v>42583</v>
      </c>
      <c r="D236" s="913" t="s">
        <v>1621</v>
      </c>
      <c r="E236" s="900"/>
      <c r="F236" s="913"/>
      <c r="G236" s="900"/>
      <c r="H236" s="900"/>
      <c r="I236" s="912"/>
      <c r="J236" s="912"/>
      <c r="K236" s="912"/>
      <c r="L236" s="912"/>
      <c r="M236" s="912"/>
      <c r="N236" s="912"/>
      <c r="O236" s="912"/>
      <c r="P236" s="912"/>
      <c r="Q236" s="912"/>
      <c r="R236" s="912"/>
      <c r="S236" s="912"/>
      <c r="T236" s="913"/>
      <c r="U236" s="912"/>
      <c r="V236" s="900"/>
      <c r="W236" s="912"/>
      <c r="X236" s="912"/>
      <c r="Y236" s="912"/>
      <c r="Z236" s="912"/>
      <c r="AA236" s="912"/>
      <c r="AB236" s="912"/>
      <c r="AC236" s="912"/>
      <c r="AD236" s="912"/>
      <c r="AE236" s="912"/>
      <c r="AF236" s="912"/>
      <c r="AG236" s="899"/>
      <c r="AH236" s="899"/>
    </row>
    <row r="237" spans="1:34">
      <c r="A237" s="1115"/>
      <c r="B237" s="908" t="s">
        <v>1622</v>
      </c>
      <c r="C237" s="1128"/>
      <c r="D237" s="913"/>
      <c r="E237" s="913" t="s">
        <v>1621</v>
      </c>
      <c r="F237" s="913"/>
      <c r="G237" s="913"/>
      <c r="H237" s="913"/>
      <c r="I237" s="900"/>
      <c r="J237" s="900"/>
      <c r="K237" s="900"/>
      <c r="L237" s="912"/>
      <c r="M237" s="912"/>
      <c r="N237" s="912"/>
      <c r="O237" s="912"/>
      <c r="P237" s="912"/>
      <c r="Q237" s="912"/>
      <c r="R237" s="912"/>
      <c r="S237" s="912"/>
      <c r="T237" s="913"/>
      <c r="U237" s="912"/>
      <c r="V237" s="900"/>
      <c r="W237" s="912"/>
      <c r="X237" s="912"/>
      <c r="Y237" s="912"/>
      <c r="Z237" s="912"/>
      <c r="AA237" s="912"/>
      <c r="AB237" s="912"/>
      <c r="AC237" s="912"/>
      <c r="AD237" s="912"/>
      <c r="AE237" s="912"/>
      <c r="AF237" s="912"/>
      <c r="AG237" s="899"/>
      <c r="AH237" s="899"/>
    </row>
    <row r="238" spans="1:34">
      <c r="A238" s="1115"/>
      <c r="B238" s="908" t="s">
        <v>1623</v>
      </c>
      <c r="C238" s="1128"/>
      <c r="D238" s="913"/>
      <c r="E238" s="913"/>
      <c r="F238" s="913" t="s">
        <v>1621</v>
      </c>
      <c r="G238" s="913"/>
      <c r="H238" s="913"/>
      <c r="I238" s="900"/>
      <c r="J238" s="913"/>
      <c r="K238" s="900"/>
      <c r="L238" s="900"/>
      <c r="M238" s="912"/>
      <c r="N238" s="912"/>
      <c r="O238" s="912"/>
      <c r="P238" s="912"/>
      <c r="Q238" s="912"/>
      <c r="R238" s="912"/>
      <c r="S238" s="912"/>
      <c r="T238" s="913"/>
      <c r="U238" s="912"/>
      <c r="V238" s="900"/>
      <c r="W238" s="912"/>
      <c r="X238" s="912"/>
      <c r="Y238" s="912"/>
      <c r="Z238" s="912"/>
      <c r="AA238" s="912"/>
      <c r="AB238" s="912"/>
      <c r="AC238" s="912"/>
      <c r="AD238" s="912"/>
      <c r="AE238" s="912"/>
      <c r="AF238" s="912"/>
      <c r="AG238" s="899"/>
      <c r="AH238" s="899"/>
    </row>
    <row r="239" spans="1:34">
      <c r="A239" s="1115"/>
      <c r="B239" s="908" t="s">
        <v>1624</v>
      </c>
      <c r="C239" s="1128"/>
      <c r="D239" s="913"/>
      <c r="E239" s="913"/>
      <c r="F239" s="913"/>
      <c r="G239" s="913" t="s">
        <v>1621</v>
      </c>
      <c r="H239" s="913"/>
      <c r="I239" s="913"/>
      <c r="J239" s="913"/>
      <c r="K239" s="900"/>
      <c r="L239" s="900"/>
      <c r="M239" s="912"/>
      <c r="N239" s="912"/>
      <c r="O239" s="912"/>
      <c r="P239" s="912"/>
      <c r="Q239" s="912"/>
      <c r="R239" s="912"/>
      <c r="S239" s="912"/>
      <c r="T239" s="913"/>
      <c r="U239" s="912"/>
      <c r="V239" s="900"/>
      <c r="W239" s="912"/>
      <c r="X239" s="912"/>
      <c r="Y239" s="912"/>
      <c r="Z239" s="912"/>
      <c r="AA239" s="912"/>
      <c r="AB239" s="912"/>
      <c r="AC239" s="912"/>
      <c r="AD239" s="912"/>
      <c r="AE239" s="912"/>
      <c r="AF239" s="912"/>
      <c r="AG239" s="899"/>
      <c r="AH239" s="899"/>
    </row>
    <row r="240" spans="1:34">
      <c r="A240" s="1115"/>
      <c r="B240" s="908" t="s">
        <v>1625</v>
      </c>
      <c r="C240" s="1128"/>
      <c r="D240" s="913"/>
      <c r="E240" s="900"/>
      <c r="F240" s="912"/>
      <c r="G240" s="912"/>
      <c r="H240" s="913"/>
      <c r="I240" s="900"/>
      <c r="J240" s="913" t="s">
        <v>1621</v>
      </c>
      <c r="K240" s="900"/>
      <c r="L240" s="900"/>
      <c r="M240" s="912"/>
      <c r="N240" s="912"/>
      <c r="O240" s="912"/>
      <c r="P240" s="912"/>
      <c r="Q240" s="912"/>
      <c r="R240" s="912"/>
      <c r="S240" s="912"/>
      <c r="T240" s="913"/>
      <c r="U240" s="912"/>
      <c r="V240" s="900"/>
      <c r="W240" s="912"/>
      <c r="X240" s="912"/>
      <c r="Y240" s="912"/>
      <c r="Z240" s="912"/>
      <c r="AA240" s="912"/>
      <c r="AB240" s="912"/>
      <c r="AC240" s="912"/>
      <c r="AD240" s="912"/>
      <c r="AE240" s="912"/>
      <c r="AF240" s="912"/>
      <c r="AG240" s="899"/>
      <c r="AH240" s="899"/>
    </row>
    <row r="241" spans="1:34">
      <c r="A241" s="1115"/>
      <c r="B241" s="908" t="s">
        <v>1626</v>
      </c>
      <c r="C241" s="1128"/>
      <c r="D241" s="912"/>
      <c r="E241" s="912"/>
      <c r="F241" s="912"/>
      <c r="G241" s="912"/>
      <c r="H241" s="913"/>
      <c r="I241" s="900"/>
      <c r="J241" s="913"/>
      <c r="K241" s="913" t="s">
        <v>1621</v>
      </c>
      <c r="L241" s="900"/>
      <c r="M241" s="913"/>
      <c r="N241" s="900"/>
      <c r="O241" s="900"/>
      <c r="P241" s="912"/>
      <c r="Q241" s="912"/>
      <c r="R241" s="912"/>
      <c r="S241" s="912"/>
      <c r="T241" s="913"/>
      <c r="U241" s="912"/>
      <c r="V241" s="900"/>
      <c r="W241" s="912"/>
      <c r="X241" s="912"/>
      <c r="Y241" s="912"/>
      <c r="Z241" s="912"/>
      <c r="AA241" s="912"/>
      <c r="AB241" s="912"/>
      <c r="AC241" s="912"/>
      <c r="AD241" s="912"/>
      <c r="AE241" s="912"/>
      <c r="AF241" s="912"/>
      <c r="AG241" s="899"/>
      <c r="AH241" s="899"/>
    </row>
    <row r="242" spans="1:34">
      <c r="A242" s="1115"/>
      <c r="B242" s="908" t="s">
        <v>1627</v>
      </c>
      <c r="C242" s="1128"/>
      <c r="D242" s="912"/>
      <c r="E242" s="912"/>
      <c r="F242" s="912"/>
      <c r="G242" s="912"/>
      <c r="H242" s="913"/>
      <c r="I242" s="900"/>
      <c r="J242" s="912"/>
      <c r="K242" s="913"/>
      <c r="L242" s="913" t="s">
        <v>1621</v>
      </c>
      <c r="M242" s="913"/>
      <c r="N242" s="913"/>
      <c r="O242" s="913"/>
      <c r="P242" s="900"/>
      <c r="Q242" s="900"/>
      <c r="R242" s="900"/>
      <c r="S242" s="912"/>
      <c r="T242" s="913"/>
      <c r="U242" s="912"/>
      <c r="V242" s="900"/>
      <c r="W242" s="912"/>
      <c r="X242" s="912"/>
      <c r="Y242" s="912"/>
      <c r="Z242" s="912"/>
      <c r="AA242" s="912"/>
      <c r="AB242" s="912"/>
      <c r="AC242" s="912"/>
      <c r="AD242" s="912"/>
      <c r="AE242" s="912"/>
      <c r="AF242" s="912"/>
      <c r="AG242" s="899"/>
      <c r="AH242" s="899"/>
    </row>
    <row r="243" spans="1:34">
      <c r="A243" s="1115"/>
      <c r="B243" s="908" t="s">
        <v>1628</v>
      </c>
      <c r="C243" s="1128"/>
      <c r="D243" s="912"/>
      <c r="E243" s="912"/>
      <c r="F243" s="912"/>
      <c r="G243" s="912"/>
      <c r="H243" s="912"/>
      <c r="I243" s="912"/>
      <c r="J243" s="912"/>
      <c r="K243" s="913"/>
      <c r="L243" s="913"/>
      <c r="M243" s="913" t="s">
        <v>1621</v>
      </c>
      <c r="N243" s="913"/>
      <c r="O243" s="913"/>
      <c r="P243" s="900"/>
      <c r="Q243" s="913"/>
      <c r="R243" s="900"/>
      <c r="S243" s="913"/>
      <c r="T243" s="900"/>
      <c r="U243" s="912"/>
      <c r="V243" s="900"/>
      <c r="W243" s="912"/>
      <c r="X243" s="912"/>
      <c r="Y243" s="912"/>
      <c r="Z243" s="912"/>
      <c r="AA243" s="912"/>
      <c r="AB243" s="912"/>
      <c r="AC243" s="912"/>
      <c r="AD243" s="912"/>
      <c r="AE243" s="912"/>
      <c r="AF243" s="912"/>
      <c r="AG243" s="899"/>
      <c r="AH243" s="899"/>
    </row>
    <row r="244" spans="1:34">
      <c r="A244" s="1115"/>
      <c r="B244" s="908" t="s">
        <v>1629</v>
      </c>
      <c r="C244" s="1128"/>
      <c r="D244" s="912"/>
      <c r="E244" s="912"/>
      <c r="F244" s="912"/>
      <c r="G244" s="912"/>
      <c r="H244" s="912"/>
      <c r="I244" s="912"/>
      <c r="J244" s="912"/>
      <c r="K244" s="913"/>
      <c r="L244" s="913"/>
      <c r="M244" s="913"/>
      <c r="N244" s="913" t="s">
        <v>1621</v>
      </c>
      <c r="O244" s="913"/>
      <c r="P244" s="913"/>
      <c r="Q244" s="913"/>
      <c r="R244" s="900"/>
      <c r="S244" s="913"/>
      <c r="T244" s="913"/>
      <c r="U244" s="912"/>
      <c r="V244" s="900"/>
      <c r="W244" s="912"/>
      <c r="X244" s="912"/>
      <c r="Y244" s="912"/>
      <c r="Z244" s="912"/>
      <c r="AA244" s="912"/>
      <c r="AB244" s="912"/>
      <c r="AC244" s="912"/>
      <c r="AD244" s="912"/>
      <c r="AE244" s="912"/>
      <c r="AF244" s="912"/>
      <c r="AG244" s="899"/>
      <c r="AH244" s="899"/>
    </row>
    <row r="245" spans="1:34">
      <c r="A245" s="1115"/>
      <c r="B245" s="908" t="s">
        <v>1630</v>
      </c>
      <c r="C245" s="1128"/>
      <c r="D245" s="912"/>
      <c r="E245" s="912"/>
      <c r="F245" s="912"/>
      <c r="G245" s="912"/>
      <c r="H245" s="912"/>
      <c r="I245" s="912"/>
      <c r="J245" s="912"/>
      <c r="K245" s="913"/>
      <c r="L245" s="900"/>
      <c r="M245" s="912"/>
      <c r="N245" s="912"/>
      <c r="O245" s="913"/>
      <c r="P245" s="900"/>
      <c r="Q245" s="913"/>
      <c r="R245" s="900"/>
      <c r="S245" s="913" t="s">
        <v>1621</v>
      </c>
      <c r="T245" s="912"/>
      <c r="U245" s="912"/>
      <c r="V245" s="900"/>
      <c r="W245" s="912"/>
      <c r="X245" s="912"/>
      <c r="Y245" s="912"/>
      <c r="Z245" s="912"/>
      <c r="AA245" s="912"/>
      <c r="AB245" s="912"/>
      <c r="AC245" s="912"/>
      <c r="AD245" s="912"/>
      <c r="AE245" s="912"/>
      <c r="AF245" s="912"/>
      <c r="AG245" s="899"/>
      <c r="AH245" s="899"/>
    </row>
    <row r="246" spans="1:34">
      <c r="A246" s="1115"/>
      <c r="B246" s="908" t="s">
        <v>1631</v>
      </c>
      <c r="C246" s="1128"/>
      <c r="D246" s="912"/>
      <c r="E246" s="912"/>
      <c r="F246" s="912"/>
      <c r="G246" s="912"/>
      <c r="H246" s="912"/>
      <c r="I246" s="912"/>
      <c r="J246" s="912"/>
      <c r="K246" s="912"/>
      <c r="L246" s="912"/>
      <c r="M246" s="912"/>
      <c r="N246" s="912"/>
      <c r="O246" s="913"/>
      <c r="P246" s="900"/>
      <c r="Q246" s="913"/>
      <c r="R246" s="913"/>
      <c r="S246" s="912"/>
      <c r="T246" s="913" t="s">
        <v>1621</v>
      </c>
      <c r="U246" s="912"/>
      <c r="V246" s="900"/>
      <c r="W246" s="912"/>
      <c r="X246" s="912"/>
      <c r="Y246" s="912"/>
      <c r="Z246" s="912"/>
      <c r="AA246" s="912"/>
      <c r="AB246" s="912"/>
      <c r="AC246" s="912"/>
      <c r="AD246" s="912"/>
      <c r="AE246" s="912"/>
      <c r="AF246" s="912"/>
      <c r="AG246" s="899"/>
      <c r="AH246" s="899"/>
    </row>
    <row r="247" spans="1:34">
      <c r="A247" s="1115"/>
      <c r="B247" s="908" t="s">
        <v>1632</v>
      </c>
      <c r="C247" s="1128"/>
      <c r="D247" s="912"/>
      <c r="E247" s="912"/>
      <c r="F247" s="912"/>
      <c r="G247" s="912"/>
      <c r="H247" s="912"/>
      <c r="I247" s="912"/>
      <c r="J247" s="912"/>
      <c r="K247" s="912"/>
      <c r="L247" s="912"/>
      <c r="M247" s="912"/>
      <c r="N247" s="912"/>
      <c r="O247" s="913"/>
      <c r="P247" s="900"/>
      <c r="Q247" s="912"/>
      <c r="R247" s="913"/>
      <c r="S247" s="912"/>
      <c r="T247" s="912"/>
      <c r="U247" s="913" t="s">
        <v>1621</v>
      </c>
      <c r="V247" s="900"/>
      <c r="W247" s="912"/>
      <c r="X247" s="912"/>
      <c r="Y247" s="912"/>
      <c r="Z247" s="912"/>
      <c r="AA247" s="912"/>
      <c r="AB247" s="912"/>
      <c r="AC247" s="912"/>
      <c r="AD247" s="912"/>
      <c r="AE247" s="912"/>
      <c r="AF247" s="912"/>
      <c r="AG247" s="899"/>
      <c r="AH247" s="899"/>
    </row>
    <row r="248" spans="1:34">
      <c r="A248" s="1115"/>
      <c r="B248" s="908" t="s">
        <v>1633</v>
      </c>
      <c r="C248" s="1128"/>
      <c r="D248" s="912"/>
      <c r="E248" s="912"/>
      <c r="F248" s="912"/>
      <c r="G248" s="912"/>
      <c r="H248" s="912"/>
      <c r="I248" s="912"/>
      <c r="J248" s="912"/>
      <c r="K248" s="912"/>
      <c r="L248" s="912"/>
      <c r="M248" s="912"/>
      <c r="N248" s="912"/>
      <c r="O248" s="913"/>
      <c r="P248" s="900"/>
      <c r="Q248" s="912"/>
      <c r="R248" s="913"/>
      <c r="S248" s="913"/>
      <c r="T248" s="912"/>
      <c r="U248" s="900"/>
      <c r="V248" s="900"/>
      <c r="W248" s="912"/>
      <c r="X248" s="913" t="s">
        <v>1621</v>
      </c>
      <c r="Y248" s="912"/>
      <c r="Z248" s="899"/>
      <c r="AA248" s="912"/>
      <c r="AB248" s="912"/>
      <c r="AC248" s="912"/>
      <c r="AD248" s="912"/>
      <c r="AE248" s="912"/>
      <c r="AF248" s="912"/>
      <c r="AG248" s="899"/>
      <c r="AH248" s="899"/>
    </row>
    <row r="249" spans="1:34">
      <c r="A249" s="1115"/>
      <c r="B249" s="908" t="s">
        <v>1644</v>
      </c>
      <c r="C249" s="1128"/>
      <c r="D249" s="912"/>
      <c r="E249" s="912"/>
      <c r="F249" s="912"/>
      <c r="G249" s="912"/>
      <c r="H249" s="912"/>
      <c r="I249" s="912"/>
      <c r="J249" s="912"/>
      <c r="K249" s="912"/>
      <c r="L249" s="912"/>
      <c r="M249" s="912"/>
      <c r="N249" s="912"/>
      <c r="O249" s="913"/>
      <c r="P249" s="900"/>
      <c r="Q249" s="912"/>
      <c r="R249" s="913"/>
      <c r="S249" s="913"/>
      <c r="T249" s="913"/>
      <c r="U249" s="912"/>
      <c r="V249" s="900"/>
      <c r="W249" s="912"/>
      <c r="X249" s="912"/>
      <c r="Y249" s="913" t="s">
        <v>1621</v>
      </c>
      <c r="Z249" s="899"/>
      <c r="AA249" s="912"/>
      <c r="AB249" s="912"/>
      <c r="AC249" s="912"/>
      <c r="AD249" s="912"/>
      <c r="AE249" s="912"/>
      <c r="AF249" s="912"/>
      <c r="AG249" s="899"/>
      <c r="AH249" s="899"/>
    </row>
    <row r="250" spans="1:34">
      <c r="A250" s="1115"/>
      <c r="B250" s="908" t="s">
        <v>1645</v>
      </c>
      <c r="C250" s="1128"/>
      <c r="D250" s="912"/>
      <c r="E250" s="912"/>
      <c r="F250" s="912"/>
      <c r="G250" s="912"/>
      <c r="H250" s="912"/>
      <c r="I250" s="912"/>
      <c r="J250" s="912"/>
      <c r="K250" s="912"/>
      <c r="L250" s="912"/>
      <c r="M250" s="912"/>
      <c r="N250" s="912"/>
      <c r="O250" s="913"/>
      <c r="P250" s="900"/>
      <c r="Q250" s="912"/>
      <c r="R250" s="913"/>
      <c r="S250" s="913"/>
      <c r="T250" s="913"/>
      <c r="U250" s="912"/>
      <c r="V250" s="900"/>
      <c r="W250" s="912"/>
      <c r="X250" s="912"/>
      <c r="Y250" s="912"/>
      <c r="Z250" s="913" t="s">
        <v>1621</v>
      </c>
      <c r="AA250" s="912"/>
      <c r="AB250" s="912"/>
      <c r="AC250" s="912"/>
      <c r="AD250" s="912"/>
      <c r="AE250" s="912"/>
      <c r="AF250" s="912"/>
      <c r="AG250" s="899"/>
      <c r="AH250" s="899"/>
    </row>
    <row r="251" spans="1:34">
      <c r="A251" s="1115"/>
      <c r="B251" s="908" t="s">
        <v>1646</v>
      </c>
      <c r="C251" s="1128"/>
      <c r="D251" s="912"/>
      <c r="E251" s="912"/>
      <c r="F251" s="912"/>
      <c r="G251" s="912"/>
      <c r="H251" s="912"/>
      <c r="I251" s="912"/>
      <c r="J251" s="912"/>
      <c r="K251" s="912"/>
      <c r="L251" s="912"/>
      <c r="M251" s="912"/>
      <c r="N251" s="912"/>
      <c r="O251" s="912"/>
      <c r="P251" s="912"/>
      <c r="Q251" s="912"/>
      <c r="R251" s="912"/>
      <c r="S251" s="912"/>
      <c r="T251" s="913"/>
      <c r="U251" s="913"/>
      <c r="V251" s="913"/>
      <c r="W251" s="912"/>
      <c r="X251" s="912"/>
      <c r="Y251" s="912"/>
      <c r="Z251" s="913"/>
      <c r="AA251" s="913" t="s">
        <v>1621</v>
      </c>
      <c r="AB251" s="912"/>
      <c r="AC251" s="912"/>
      <c r="AD251" s="912"/>
      <c r="AE251" s="912"/>
      <c r="AF251" s="912"/>
      <c r="AG251" s="913"/>
      <c r="AH251" s="899"/>
    </row>
    <row r="252" spans="1:34">
      <c r="A252" s="1115"/>
      <c r="B252" s="908" t="s">
        <v>1647</v>
      </c>
      <c r="C252" s="1128"/>
      <c r="D252" s="912"/>
      <c r="E252" s="912"/>
      <c r="F252" s="912"/>
      <c r="G252" s="912"/>
      <c r="H252" s="912"/>
      <c r="I252" s="912"/>
      <c r="J252" s="912"/>
      <c r="K252" s="912"/>
      <c r="L252" s="912"/>
      <c r="M252" s="912"/>
      <c r="N252" s="912"/>
      <c r="O252" s="912"/>
      <c r="P252" s="912"/>
      <c r="Q252" s="912"/>
      <c r="R252" s="912"/>
      <c r="S252" s="912"/>
      <c r="T252" s="913"/>
      <c r="U252" s="913"/>
      <c r="V252" s="913"/>
      <c r="W252" s="912"/>
      <c r="X252" s="912"/>
      <c r="Y252" s="912"/>
      <c r="Z252" s="912"/>
      <c r="AA252" s="912"/>
      <c r="AB252" s="913" t="s">
        <v>1621</v>
      </c>
      <c r="AC252" s="912"/>
      <c r="AD252" s="912"/>
      <c r="AE252" s="912"/>
      <c r="AF252" s="912"/>
      <c r="AG252" s="913"/>
      <c r="AH252" s="899"/>
    </row>
    <row r="253" spans="1:34">
      <c r="A253" s="1116"/>
      <c r="B253" s="908" t="s">
        <v>1668</v>
      </c>
      <c r="C253" s="1129"/>
      <c r="D253" s="912"/>
      <c r="E253" s="912"/>
      <c r="F253" s="912"/>
      <c r="G253" s="912"/>
      <c r="H253" s="912"/>
      <c r="I253" s="912"/>
      <c r="J253" s="912"/>
      <c r="K253" s="912"/>
      <c r="L253" s="912"/>
      <c r="M253" s="912"/>
      <c r="N253" s="912"/>
      <c r="O253" s="912"/>
      <c r="P253" s="912"/>
      <c r="Q253" s="912"/>
      <c r="R253" s="912"/>
      <c r="S253" s="912"/>
      <c r="T253" s="913"/>
      <c r="U253" s="913"/>
      <c r="V253" s="913"/>
      <c r="W253" s="912"/>
      <c r="X253" s="912"/>
      <c r="Y253" s="912"/>
      <c r="Z253" s="912"/>
      <c r="AA253" s="912"/>
      <c r="AB253" s="912"/>
      <c r="AC253" s="912"/>
      <c r="AD253" s="912"/>
      <c r="AE253" s="913" t="s">
        <v>1621</v>
      </c>
      <c r="AF253" s="912"/>
      <c r="AG253" s="913"/>
      <c r="AH253" s="899"/>
    </row>
    <row r="254" spans="1:34" ht="4.5" customHeight="1">
      <c r="A254" s="903"/>
      <c r="B254" s="904"/>
      <c r="C254" s="905"/>
      <c r="D254" s="661"/>
      <c r="E254" s="661"/>
      <c r="F254" s="906"/>
      <c r="G254" s="661"/>
      <c r="H254" s="661"/>
      <c r="I254" s="661"/>
      <c r="J254" s="661"/>
      <c r="K254" s="661"/>
      <c r="L254" s="661"/>
      <c r="M254" s="661"/>
      <c r="N254" s="661"/>
      <c r="O254" s="661"/>
      <c r="P254" s="661"/>
      <c r="Q254" s="661"/>
      <c r="R254" s="661"/>
      <c r="S254" s="661"/>
      <c r="T254" s="661"/>
      <c r="U254" s="661"/>
      <c r="V254" s="661"/>
      <c r="W254" s="661"/>
      <c r="X254" s="661"/>
      <c r="Y254" s="661"/>
      <c r="Z254" s="661"/>
      <c r="AA254" s="661"/>
      <c r="AB254" s="661"/>
      <c r="AC254" s="661"/>
      <c r="AD254" s="661"/>
      <c r="AE254" s="661"/>
      <c r="AF254" s="661"/>
      <c r="AG254" s="661"/>
      <c r="AH254" s="661"/>
    </row>
    <row r="255" spans="1:34">
      <c r="B255" s="247" t="s">
        <v>1662</v>
      </c>
      <c r="C255" s="896"/>
    </row>
    <row r="256" spans="1:34">
      <c r="B256" s="247"/>
      <c r="C256" s="896"/>
    </row>
    <row r="257" spans="1:34">
      <c r="B257" s="247"/>
      <c r="C257" s="896"/>
    </row>
    <row r="258" spans="1:34" ht="15.75">
      <c r="A258" s="1117" t="s">
        <v>3</v>
      </c>
      <c r="B258" s="1117"/>
      <c r="C258" s="1117"/>
      <c r="D258" s="1117"/>
      <c r="E258" s="1117"/>
      <c r="F258" s="1117"/>
      <c r="G258" s="1117"/>
      <c r="H258" s="1117"/>
      <c r="I258" s="1117"/>
      <c r="J258" s="1117"/>
      <c r="K258" s="1117"/>
      <c r="L258" s="1117"/>
      <c r="M258" s="1117"/>
      <c r="N258" s="1117"/>
      <c r="O258" s="1117"/>
      <c r="P258" s="1117"/>
      <c r="Q258" s="1117"/>
      <c r="R258" s="1117"/>
      <c r="S258" s="1117"/>
      <c r="T258" s="1117"/>
      <c r="U258" s="1117"/>
      <c r="V258" s="1117"/>
      <c r="W258" s="1117"/>
      <c r="X258" s="1117"/>
      <c r="Y258" s="1117"/>
      <c r="Z258" s="1117"/>
      <c r="AA258" s="1117"/>
      <c r="AB258" s="1117"/>
      <c r="AC258" s="1117"/>
      <c r="AD258" s="1117"/>
      <c r="AE258" s="1117"/>
      <c r="AF258" s="1117"/>
      <c r="AG258" s="1117"/>
      <c r="AH258" s="1117"/>
    </row>
    <row r="259" spans="1:34" ht="15.75">
      <c r="A259" s="1117" t="s">
        <v>1586</v>
      </c>
      <c r="B259" s="1117"/>
      <c r="C259" s="1117"/>
      <c r="D259" s="1117"/>
      <c r="E259" s="1117"/>
      <c r="F259" s="1117"/>
      <c r="G259" s="1117"/>
      <c r="H259" s="1117"/>
      <c r="I259" s="1117"/>
      <c r="J259" s="1117"/>
      <c r="K259" s="1117"/>
      <c r="L259" s="1117"/>
      <c r="M259" s="1117"/>
      <c r="N259" s="1117"/>
      <c r="O259" s="1117"/>
      <c r="P259" s="1117"/>
      <c r="Q259" s="1117"/>
      <c r="R259" s="1117"/>
      <c r="S259" s="1117"/>
      <c r="T259" s="1117"/>
      <c r="U259" s="1117"/>
      <c r="V259" s="1117"/>
      <c r="W259" s="1117"/>
      <c r="X259" s="1117"/>
      <c r="Y259" s="1117"/>
      <c r="Z259" s="1117"/>
      <c r="AA259" s="1117"/>
      <c r="AB259" s="1117"/>
      <c r="AC259" s="1117"/>
      <c r="AD259" s="1117"/>
      <c r="AE259" s="1117"/>
      <c r="AF259" s="1117"/>
      <c r="AG259" s="1117"/>
      <c r="AH259" s="1117"/>
    </row>
    <row r="260" spans="1:34" ht="15.75">
      <c r="A260" s="1117" t="s">
        <v>1666</v>
      </c>
      <c r="B260" s="1117"/>
      <c r="C260" s="1117"/>
      <c r="D260" s="1117"/>
      <c r="E260" s="1117"/>
      <c r="F260" s="1117"/>
      <c r="G260" s="1117"/>
      <c r="H260" s="1117"/>
      <c r="I260" s="1117"/>
      <c r="J260" s="1117"/>
      <c r="K260" s="1117"/>
      <c r="L260" s="1117"/>
      <c r="M260" s="1117"/>
      <c r="N260" s="1117"/>
      <c r="O260" s="1117"/>
      <c r="P260" s="1117"/>
      <c r="Q260" s="1117"/>
      <c r="R260" s="1117"/>
      <c r="S260" s="1117"/>
      <c r="T260" s="1117"/>
      <c r="U260" s="1117"/>
      <c r="V260" s="1117"/>
      <c r="W260" s="1117"/>
      <c r="X260" s="1117"/>
      <c r="Y260" s="1117"/>
      <c r="Z260" s="1117"/>
      <c r="AA260" s="1117"/>
      <c r="AB260" s="1117"/>
      <c r="AC260" s="1117"/>
      <c r="AD260" s="1117"/>
      <c r="AE260" s="1117"/>
      <c r="AF260" s="1117"/>
      <c r="AG260" s="1117"/>
      <c r="AH260" s="1117"/>
    </row>
    <row r="261" spans="1:34" ht="15.75">
      <c r="A261" s="1117" t="s">
        <v>1587</v>
      </c>
      <c r="B261" s="1117"/>
      <c r="C261" s="1117"/>
      <c r="D261" s="1117"/>
      <c r="E261" s="1117"/>
      <c r="F261" s="1117"/>
      <c r="G261" s="1117"/>
      <c r="H261" s="1117"/>
      <c r="I261" s="1117"/>
      <c r="J261" s="1117"/>
      <c r="K261" s="1117"/>
      <c r="L261" s="1117"/>
      <c r="M261" s="1117"/>
      <c r="N261" s="1117"/>
      <c r="O261" s="1117"/>
      <c r="P261" s="1117"/>
      <c r="Q261" s="1117"/>
      <c r="R261" s="1117"/>
      <c r="S261" s="1117"/>
      <c r="T261" s="1117"/>
      <c r="U261" s="1117"/>
      <c r="V261" s="1117"/>
      <c r="W261" s="1117"/>
      <c r="X261" s="1117"/>
      <c r="Y261" s="1117"/>
      <c r="Z261" s="1117"/>
      <c r="AA261" s="1117"/>
      <c r="AB261" s="1117"/>
      <c r="AC261" s="1117"/>
      <c r="AD261" s="1117"/>
      <c r="AE261" s="1117"/>
      <c r="AF261" s="1117"/>
      <c r="AG261" s="1117"/>
      <c r="AH261" s="1117"/>
    </row>
    <row r="262" spans="1:34" ht="15.75">
      <c r="A262" s="1117" t="s">
        <v>1667</v>
      </c>
      <c r="B262" s="1117"/>
      <c r="C262" s="1117"/>
      <c r="D262" s="1117"/>
      <c r="E262" s="1117"/>
      <c r="F262" s="1117"/>
      <c r="G262" s="1117"/>
      <c r="H262" s="1117"/>
      <c r="I262" s="1117"/>
      <c r="J262" s="1117"/>
      <c r="K262" s="1117"/>
      <c r="L262" s="1117"/>
      <c r="M262" s="1117"/>
      <c r="N262" s="1117"/>
      <c r="O262" s="1117"/>
      <c r="P262" s="1117"/>
      <c r="Q262" s="1117"/>
      <c r="R262" s="1117"/>
      <c r="S262" s="1117"/>
      <c r="T262" s="1117"/>
      <c r="U262" s="1117"/>
      <c r="V262" s="1117"/>
      <c r="W262" s="1117"/>
      <c r="X262" s="1117"/>
      <c r="Y262" s="1117"/>
      <c r="Z262" s="1117"/>
      <c r="AA262" s="1117"/>
      <c r="AB262" s="1117"/>
      <c r="AC262" s="1117"/>
      <c r="AD262" s="1117"/>
      <c r="AE262" s="1117"/>
      <c r="AF262" s="1117"/>
      <c r="AG262" s="1117"/>
      <c r="AH262" s="1117"/>
    </row>
    <row r="263" spans="1:34" ht="15.75">
      <c r="A263" s="915" t="s">
        <v>1608</v>
      </c>
      <c r="B263" s="1006"/>
      <c r="C263" s="1006"/>
      <c r="D263" s="1006"/>
      <c r="E263" s="1006"/>
      <c r="F263" s="1006"/>
      <c r="G263" s="1006"/>
      <c r="H263" s="1006"/>
      <c r="I263" s="1006"/>
      <c r="J263" s="1006"/>
      <c r="K263" s="1006"/>
      <c r="L263" s="1006"/>
      <c r="M263" s="1006"/>
      <c r="N263" s="1006"/>
      <c r="O263" s="1006"/>
      <c r="P263" s="1006"/>
      <c r="Q263" s="1006"/>
      <c r="R263" s="1006"/>
      <c r="S263" s="1006"/>
      <c r="T263" s="1006"/>
      <c r="U263" s="1006"/>
      <c r="V263" s="1006"/>
      <c r="W263" s="1006"/>
      <c r="X263" s="1006"/>
      <c r="Y263" s="1006"/>
      <c r="Z263" s="1006"/>
      <c r="AA263" s="1006"/>
      <c r="AB263" s="1006"/>
      <c r="AC263" s="1006"/>
      <c r="AD263" s="1006"/>
      <c r="AE263" s="1006"/>
      <c r="AF263" s="1006"/>
      <c r="AG263" s="1006"/>
      <c r="AH263" s="1006"/>
    </row>
    <row r="264" spans="1:34" ht="15.75">
      <c r="A264" s="902" t="s">
        <v>1675</v>
      </c>
      <c r="J264" s="1006"/>
      <c r="K264" s="1006"/>
      <c r="L264" s="1006"/>
      <c r="M264" s="1006"/>
      <c r="N264" s="1006"/>
      <c r="O264" s="1006"/>
      <c r="P264" s="1006"/>
      <c r="Q264" s="1006"/>
      <c r="R264" s="1006"/>
      <c r="S264" s="1006"/>
      <c r="T264" s="1006"/>
      <c r="U264" s="1006"/>
      <c r="V264" s="1006"/>
      <c r="W264" s="1006"/>
      <c r="X264" s="1006"/>
      <c r="Y264" s="1006"/>
      <c r="Z264" s="1006"/>
      <c r="AA264" s="1006"/>
      <c r="AB264" s="1006"/>
      <c r="AC264" s="1006"/>
      <c r="AD264" s="1006"/>
      <c r="AE264" s="1006"/>
      <c r="AF264" s="1006"/>
      <c r="AG264" s="1006"/>
      <c r="AH264" s="1006"/>
    </row>
    <row r="265" spans="1:34">
      <c r="A265" s="1130" t="s">
        <v>129</v>
      </c>
      <c r="B265" s="1133" t="s">
        <v>1610</v>
      </c>
      <c r="C265" s="955" t="s">
        <v>1618</v>
      </c>
      <c r="D265" s="1149" t="s">
        <v>1619</v>
      </c>
      <c r="E265" s="1150"/>
      <c r="F265" s="1150"/>
      <c r="G265" s="1150"/>
      <c r="H265" s="1150"/>
      <c r="I265" s="1150"/>
      <c r="J265" s="1150"/>
      <c r="K265" s="1150"/>
      <c r="L265" s="1150"/>
      <c r="M265" s="1150"/>
      <c r="N265" s="1150"/>
      <c r="O265" s="1150"/>
      <c r="P265" s="1150"/>
      <c r="Q265" s="1150"/>
      <c r="R265" s="1150"/>
      <c r="S265" s="1150"/>
      <c r="T265" s="1150"/>
      <c r="U265" s="1150"/>
      <c r="V265" s="1150"/>
      <c r="W265" s="1150"/>
      <c r="X265" s="1150"/>
      <c r="Y265" s="1150"/>
      <c r="Z265" s="1150"/>
      <c r="AA265" s="1150"/>
      <c r="AB265" s="1150"/>
      <c r="AC265" s="1150"/>
      <c r="AD265" s="1150"/>
      <c r="AE265" s="1150"/>
      <c r="AF265" s="1150"/>
      <c r="AG265" s="1150"/>
      <c r="AH265" s="1151"/>
    </row>
    <row r="266" spans="1:34">
      <c r="A266" s="1131"/>
      <c r="B266" s="1134"/>
      <c r="C266" s="1160">
        <v>42552</v>
      </c>
      <c r="D266" s="954" t="s">
        <v>1616</v>
      </c>
      <c r="E266" s="954" t="s">
        <v>1617</v>
      </c>
      <c r="F266" s="894" t="s">
        <v>1611</v>
      </c>
      <c r="G266" s="954" t="s">
        <v>1612</v>
      </c>
      <c r="H266" s="894" t="s">
        <v>1613</v>
      </c>
      <c r="I266" s="954" t="s">
        <v>1614</v>
      </c>
      <c r="J266" s="954" t="s">
        <v>1615</v>
      </c>
      <c r="K266" s="954" t="s">
        <v>1616</v>
      </c>
      <c r="L266" s="954" t="s">
        <v>1617</v>
      </c>
      <c r="M266" s="894" t="s">
        <v>1611</v>
      </c>
      <c r="N266" s="894" t="s">
        <v>1612</v>
      </c>
      <c r="O266" s="894" t="s">
        <v>1613</v>
      </c>
      <c r="P266" s="894" t="s">
        <v>1614</v>
      </c>
      <c r="Q266" s="894" t="s">
        <v>1615</v>
      </c>
      <c r="R266" s="954" t="s">
        <v>1616</v>
      </c>
      <c r="S266" s="954" t="s">
        <v>1617</v>
      </c>
      <c r="T266" s="894" t="s">
        <v>1611</v>
      </c>
      <c r="U266" s="894" t="s">
        <v>1612</v>
      </c>
      <c r="V266" s="894" t="s">
        <v>1613</v>
      </c>
      <c r="W266" s="894" t="s">
        <v>1614</v>
      </c>
      <c r="X266" s="894" t="s">
        <v>1615</v>
      </c>
      <c r="Y266" s="954" t="s">
        <v>1616</v>
      </c>
      <c r="Z266" s="954" t="s">
        <v>1617</v>
      </c>
      <c r="AA266" s="894" t="s">
        <v>1611</v>
      </c>
      <c r="AB266" s="894" t="s">
        <v>1612</v>
      </c>
      <c r="AC266" s="894" t="s">
        <v>1613</v>
      </c>
      <c r="AD266" s="894" t="s">
        <v>1614</v>
      </c>
      <c r="AE266" s="894" t="s">
        <v>1615</v>
      </c>
      <c r="AF266" s="954" t="s">
        <v>1616</v>
      </c>
      <c r="AG266" s="954" t="s">
        <v>1617</v>
      </c>
      <c r="AH266" s="894" t="s">
        <v>1611</v>
      </c>
    </row>
    <row r="267" spans="1:34">
      <c r="A267" s="1132"/>
      <c r="B267" s="1135"/>
      <c r="C267" s="1161"/>
      <c r="D267" s="968">
        <v>1</v>
      </c>
      <c r="E267" s="954">
        <v>2</v>
      </c>
      <c r="F267" s="894">
        <v>3</v>
      </c>
      <c r="G267" s="954">
        <v>4</v>
      </c>
      <c r="H267" s="894">
        <v>5</v>
      </c>
      <c r="I267" s="954">
        <v>6</v>
      </c>
      <c r="J267" s="954">
        <v>7</v>
      </c>
      <c r="K267" s="954">
        <v>8</v>
      </c>
      <c r="L267" s="954">
        <v>9</v>
      </c>
      <c r="M267" s="894">
        <v>10</v>
      </c>
      <c r="N267" s="894">
        <v>11</v>
      </c>
      <c r="O267" s="894">
        <v>12</v>
      </c>
      <c r="P267" s="894">
        <v>13</v>
      </c>
      <c r="Q267" s="894">
        <v>14</v>
      </c>
      <c r="R267" s="954">
        <v>15</v>
      </c>
      <c r="S267" s="954">
        <v>16</v>
      </c>
      <c r="T267" s="894">
        <v>17</v>
      </c>
      <c r="U267" s="894">
        <v>18</v>
      </c>
      <c r="V267" s="894">
        <v>19</v>
      </c>
      <c r="W267" s="894">
        <v>20</v>
      </c>
      <c r="X267" s="894">
        <v>21</v>
      </c>
      <c r="Y267" s="954">
        <v>22</v>
      </c>
      <c r="Z267" s="954">
        <v>23</v>
      </c>
      <c r="AA267" s="894">
        <v>24</v>
      </c>
      <c r="AB267" s="894">
        <v>25</v>
      </c>
      <c r="AC267" s="894">
        <v>26</v>
      </c>
      <c r="AD267" s="894">
        <v>27</v>
      </c>
      <c r="AE267" s="894">
        <v>28</v>
      </c>
      <c r="AF267" s="954">
        <v>29</v>
      </c>
      <c r="AG267" s="954">
        <v>30</v>
      </c>
      <c r="AH267" s="894">
        <v>31</v>
      </c>
    </row>
    <row r="268" spans="1:34">
      <c r="A268" s="1114">
        <v>17</v>
      </c>
      <c r="B268" s="908" t="s">
        <v>1609</v>
      </c>
      <c r="C268" s="1127">
        <v>42552</v>
      </c>
      <c r="D268" s="913"/>
      <c r="E268" s="932"/>
      <c r="F268" s="932" t="s">
        <v>1661</v>
      </c>
      <c r="G268" s="933"/>
      <c r="H268" s="933"/>
      <c r="I268" s="933"/>
      <c r="J268" s="933"/>
      <c r="K268" s="933"/>
      <c r="L268" s="933"/>
      <c r="M268" s="933"/>
      <c r="N268" s="933"/>
      <c r="O268" s="933"/>
      <c r="P268" s="933"/>
      <c r="Q268" s="933"/>
      <c r="R268" s="933"/>
      <c r="S268" s="933"/>
      <c r="T268" s="933"/>
      <c r="U268" s="933"/>
      <c r="V268" s="933"/>
      <c r="W268" s="933"/>
      <c r="X268" s="933"/>
      <c r="Y268" s="933"/>
      <c r="Z268" s="933"/>
      <c r="AA268" s="933"/>
      <c r="AB268" s="933"/>
      <c r="AC268" s="933"/>
      <c r="AD268" s="933"/>
      <c r="AE268" s="933"/>
      <c r="AF268" s="933"/>
      <c r="AG268" s="939"/>
      <c r="AH268" s="939"/>
    </row>
    <row r="269" spans="1:34">
      <c r="A269" s="1115"/>
      <c r="B269" s="908" t="s">
        <v>1622</v>
      </c>
      <c r="C269" s="1128"/>
      <c r="D269" s="913"/>
      <c r="E269" s="932"/>
      <c r="F269" s="932"/>
      <c r="G269" s="933"/>
      <c r="H269" s="932" t="s">
        <v>1661</v>
      </c>
      <c r="I269" s="933"/>
      <c r="J269" s="933"/>
      <c r="K269" s="933"/>
      <c r="L269" s="933"/>
      <c r="M269" s="933"/>
      <c r="N269" s="933"/>
      <c r="O269" s="933"/>
      <c r="P269" s="933"/>
      <c r="Q269" s="933"/>
      <c r="R269" s="933"/>
      <c r="S269" s="933"/>
      <c r="T269" s="933"/>
      <c r="U269" s="933"/>
      <c r="V269" s="933"/>
      <c r="W269" s="933"/>
      <c r="X269" s="933"/>
      <c r="Y269" s="933"/>
      <c r="Z269" s="933"/>
      <c r="AA269" s="933"/>
      <c r="AB269" s="933"/>
      <c r="AC269" s="933"/>
      <c r="AD269" s="933"/>
      <c r="AE269" s="933"/>
      <c r="AF269" s="933"/>
      <c r="AG269" s="939"/>
      <c r="AH269" s="939"/>
    </row>
    <row r="270" spans="1:34">
      <c r="A270" s="1115"/>
      <c r="B270" s="908" t="s">
        <v>1623</v>
      </c>
      <c r="C270" s="1128"/>
      <c r="D270" s="913"/>
      <c r="E270" s="933"/>
      <c r="F270" s="932"/>
      <c r="G270" s="932"/>
      <c r="H270" s="932"/>
      <c r="I270" s="933"/>
      <c r="J270" s="933"/>
      <c r="K270" s="933"/>
      <c r="L270" s="933"/>
      <c r="M270" s="932" t="s">
        <v>1661</v>
      </c>
      <c r="N270" s="933"/>
      <c r="O270" s="933"/>
      <c r="P270" s="933"/>
      <c r="Q270" s="933"/>
      <c r="R270" s="933"/>
      <c r="S270" s="933"/>
      <c r="T270" s="933"/>
      <c r="U270" s="933"/>
      <c r="V270" s="933"/>
      <c r="W270" s="933"/>
      <c r="X270" s="933"/>
      <c r="Y270" s="933"/>
      <c r="Z270" s="933"/>
      <c r="AA270" s="933"/>
      <c r="AB270" s="933"/>
      <c r="AC270" s="933"/>
      <c r="AD270" s="933"/>
      <c r="AE270" s="933"/>
      <c r="AF270" s="933"/>
      <c r="AG270" s="939"/>
      <c r="AH270" s="939"/>
    </row>
    <row r="271" spans="1:34">
      <c r="A271" s="1115"/>
      <c r="B271" s="908" t="s">
        <v>1624</v>
      </c>
      <c r="C271" s="1128"/>
      <c r="D271" s="913"/>
      <c r="E271" s="933"/>
      <c r="F271" s="932"/>
      <c r="G271" s="933"/>
      <c r="H271" s="932"/>
      <c r="I271" s="933"/>
      <c r="J271" s="933"/>
      <c r="K271" s="933"/>
      <c r="L271" s="933"/>
      <c r="M271" s="933"/>
      <c r="N271" s="932" t="s">
        <v>1661</v>
      </c>
      <c r="O271" s="933"/>
      <c r="P271" s="933"/>
      <c r="Q271" s="933"/>
      <c r="R271" s="933"/>
      <c r="S271" s="933"/>
      <c r="T271" s="933"/>
      <c r="U271" s="933"/>
      <c r="V271" s="933"/>
      <c r="W271" s="933"/>
      <c r="X271" s="933"/>
      <c r="Y271" s="933"/>
      <c r="Z271" s="933"/>
      <c r="AA271" s="933"/>
      <c r="AB271" s="933"/>
      <c r="AC271" s="933"/>
      <c r="AD271" s="933"/>
      <c r="AE271" s="933"/>
      <c r="AF271" s="933"/>
      <c r="AG271" s="939"/>
      <c r="AH271" s="939"/>
    </row>
    <row r="272" spans="1:34">
      <c r="A272" s="1115"/>
      <c r="B272" s="908" t="s">
        <v>1625</v>
      </c>
      <c r="C272" s="1128"/>
      <c r="D272" s="913"/>
      <c r="E272" s="933"/>
      <c r="F272" s="932"/>
      <c r="G272" s="933"/>
      <c r="H272" s="932"/>
      <c r="I272" s="932"/>
      <c r="J272" s="932"/>
      <c r="K272" s="932"/>
      <c r="L272" s="933"/>
      <c r="M272" s="933"/>
      <c r="N272" s="933"/>
      <c r="O272" s="932" t="s">
        <v>1661</v>
      </c>
      <c r="P272" s="933"/>
      <c r="Q272" s="933"/>
      <c r="R272" s="933"/>
      <c r="S272" s="933"/>
      <c r="T272" s="933"/>
      <c r="U272" s="933"/>
      <c r="V272" s="933"/>
      <c r="W272" s="933"/>
      <c r="X272" s="933"/>
      <c r="Y272" s="933"/>
      <c r="Z272" s="933"/>
      <c r="AA272" s="933"/>
      <c r="AB272" s="933"/>
      <c r="AC272" s="933"/>
      <c r="AD272" s="933"/>
      <c r="AE272" s="933"/>
      <c r="AF272" s="933"/>
      <c r="AG272" s="939"/>
      <c r="AH272" s="939"/>
    </row>
    <row r="273" spans="1:34">
      <c r="A273" s="1115"/>
      <c r="B273" s="908" t="s">
        <v>1626</v>
      </c>
      <c r="C273" s="1128"/>
      <c r="D273" s="913"/>
      <c r="E273" s="933"/>
      <c r="F273" s="933"/>
      <c r="G273" s="932"/>
      <c r="H273" s="933"/>
      <c r="I273" s="935"/>
      <c r="J273" s="935"/>
      <c r="K273" s="932"/>
      <c r="L273" s="932"/>
      <c r="M273" s="932"/>
      <c r="N273" s="933"/>
      <c r="O273" s="933"/>
      <c r="P273" s="932" t="s">
        <v>1661</v>
      </c>
      <c r="Q273" s="933"/>
      <c r="R273" s="933"/>
      <c r="S273" s="933"/>
      <c r="T273" s="933"/>
      <c r="U273" s="933"/>
      <c r="V273" s="933"/>
      <c r="W273" s="933"/>
      <c r="X273" s="933"/>
      <c r="Y273" s="933"/>
      <c r="Z273" s="933"/>
      <c r="AA273" s="933"/>
      <c r="AB273" s="933"/>
      <c r="AC273" s="933"/>
      <c r="AD273" s="933"/>
      <c r="AE273" s="933"/>
      <c r="AF273" s="933"/>
      <c r="AG273" s="939"/>
      <c r="AH273" s="939"/>
    </row>
    <row r="274" spans="1:34">
      <c r="A274" s="1115"/>
      <c r="B274" s="908" t="s">
        <v>1627</v>
      </c>
      <c r="C274" s="1128"/>
      <c r="D274" s="912"/>
      <c r="E274" s="935"/>
      <c r="F274" s="935"/>
      <c r="G274" s="935"/>
      <c r="H274" s="935"/>
      <c r="I274" s="935"/>
      <c r="J274" s="935"/>
      <c r="K274" s="932"/>
      <c r="L274" s="932"/>
      <c r="M274" s="1018"/>
      <c r="N274" s="1018"/>
      <c r="O274" s="1018"/>
      <c r="P274" s="1018"/>
      <c r="Q274" s="932" t="s">
        <v>1661</v>
      </c>
      <c r="R274" s="933"/>
      <c r="S274" s="935"/>
      <c r="T274" s="933"/>
      <c r="U274" s="933"/>
      <c r="V274" s="933"/>
      <c r="W274" s="933"/>
      <c r="X274" s="933"/>
      <c r="Y274" s="935"/>
      <c r="Z274" s="935"/>
      <c r="AA274" s="935"/>
      <c r="AB274" s="935"/>
      <c r="AC274" s="935"/>
      <c r="AD274" s="935"/>
      <c r="AE274" s="935"/>
      <c r="AF274" s="935"/>
      <c r="AG274" s="935"/>
      <c r="AH274" s="935"/>
    </row>
    <row r="275" spans="1:34">
      <c r="A275" s="1115"/>
      <c r="B275" s="908" t="s">
        <v>1628</v>
      </c>
      <c r="C275" s="1128"/>
      <c r="D275" s="900"/>
      <c r="E275" s="933"/>
      <c r="F275" s="933"/>
      <c r="G275" s="933"/>
      <c r="H275" s="933"/>
      <c r="I275" s="933"/>
      <c r="J275" s="932"/>
      <c r="K275" s="932"/>
      <c r="L275" s="932"/>
      <c r="M275" s="933"/>
      <c r="N275" s="932"/>
      <c r="O275" s="933"/>
      <c r="P275" s="932"/>
      <c r="Q275" s="933"/>
      <c r="R275" s="933"/>
      <c r="S275" s="933"/>
      <c r="T275" s="932" t="s">
        <v>1661</v>
      </c>
      <c r="U275" s="933"/>
      <c r="V275" s="933"/>
      <c r="W275" s="933"/>
      <c r="X275" s="933"/>
      <c r="Y275" s="933"/>
      <c r="Z275" s="933"/>
      <c r="AA275" s="933"/>
      <c r="AB275" s="933"/>
      <c r="AC275" s="933"/>
      <c r="AD275" s="933"/>
      <c r="AE275" s="933"/>
      <c r="AF275" s="933"/>
      <c r="AG275" s="933"/>
      <c r="AH275" s="933"/>
    </row>
    <row r="276" spans="1:34">
      <c r="A276" s="1115"/>
      <c r="B276" s="908" t="s">
        <v>1629</v>
      </c>
      <c r="C276" s="1128"/>
      <c r="D276" s="912"/>
      <c r="E276" s="935"/>
      <c r="F276" s="935"/>
      <c r="G276" s="935"/>
      <c r="H276" s="935"/>
      <c r="I276" s="935"/>
      <c r="J276" s="935"/>
      <c r="K276" s="932"/>
      <c r="L276" s="932"/>
      <c r="M276" s="933"/>
      <c r="N276" s="932"/>
      <c r="O276" s="932"/>
      <c r="P276" s="932"/>
      <c r="Q276" s="933"/>
      <c r="R276" s="933"/>
      <c r="S276" s="933"/>
      <c r="T276" s="935"/>
      <c r="U276" s="932" t="s">
        <v>1661</v>
      </c>
      <c r="V276" s="935"/>
      <c r="W276" s="935"/>
      <c r="X276" s="935"/>
      <c r="Y276" s="935"/>
      <c r="Z276" s="935"/>
      <c r="AA276" s="935"/>
      <c r="AB276" s="935"/>
      <c r="AC276" s="935"/>
      <c r="AD276" s="935"/>
      <c r="AE276" s="935"/>
      <c r="AF276" s="935"/>
      <c r="AG276" s="935"/>
      <c r="AH276" s="935"/>
    </row>
    <row r="277" spans="1:34">
      <c r="A277" s="1115"/>
      <c r="B277" s="908" t="s">
        <v>1630</v>
      </c>
      <c r="C277" s="1128"/>
      <c r="D277" s="912"/>
      <c r="E277" s="935"/>
      <c r="F277" s="935"/>
      <c r="G277" s="935"/>
      <c r="H277" s="935"/>
      <c r="I277" s="935"/>
      <c r="J277" s="935"/>
      <c r="K277" s="932"/>
      <c r="L277" s="933"/>
      <c r="M277" s="935"/>
      <c r="N277" s="932"/>
      <c r="O277" s="933"/>
      <c r="P277" s="932"/>
      <c r="Q277" s="933"/>
      <c r="R277" s="932"/>
      <c r="S277" s="932"/>
      <c r="T277" s="933"/>
      <c r="U277" s="933"/>
      <c r="V277" s="932" t="s">
        <v>1661</v>
      </c>
      <c r="W277" s="933"/>
      <c r="X277" s="933"/>
      <c r="Y277" s="935"/>
      <c r="Z277" s="935"/>
      <c r="AA277" s="935"/>
      <c r="AB277" s="935"/>
      <c r="AC277" s="935"/>
      <c r="AD277" s="935"/>
      <c r="AE277" s="935"/>
      <c r="AF277" s="935"/>
      <c r="AG277" s="935"/>
      <c r="AH277" s="935"/>
    </row>
    <row r="278" spans="1:34">
      <c r="A278" s="1115"/>
      <c r="B278" s="908" t="s">
        <v>1631</v>
      </c>
      <c r="C278" s="1128"/>
      <c r="D278" s="912"/>
      <c r="E278" s="935"/>
      <c r="F278" s="935"/>
      <c r="G278" s="935"/>
      <c r="H278" s="935"/>
      <c r="I278" s="935"/>
      <c r="J278" s="935"/>
      <c r="K278" s="935"/>
      <c r="L278" s="935"/>
      <c r="M278" s="933"/>
      <c r="N278" s="932"/>
      <c r="O278" s="933"/>
      <c r="P278" s="932"/>
      <c r="Q278" s="932"/>
      <c r="R278" s="932"/>
      <c r="S278" s="932"/>
      <c r="T278" s="935"/>
      <c r="U278" s="935"/>
      <c r="V278" s="935"/>
      <c r="W278" s="932" t="s">
        <v>1661</v>
      </c>
      <c r="X278" s="935"/>
      <c r="Y278" s="935"/>
      <c r="Z278" s="935"/>
      <c r="AA278" s="935"/>
      <c r="AB278" s="935"/>
      <c r="AC278" s="935"/>
      <c r="AD278" s="935"/>
      <c r="AE278" s="935"/>
      <c r="AF278" s="935"/>
      <c r="AG278" s="935"/>
      <c r="AH278" s="935"/>
    </row>
    <row r="279" spans="1:34">
      <c r="A279" s="1115"/>
      <c r="B279" s="908" t="s">
        <v>1632</v>
      </c>
      <c r="C279" s="1128"/>
      <c r="D279" s="900"/>
      <c r="E279" s="933"/>
      <c r="F279" s="933"/>
      <c r="G279" s="933"/>
      <c r="H279" s="933"/>
      <c r="I279" s="933"/>
      <c r="J279" s="933"/>
      <c r="K279" s="933"/>
      <c r="L279" s="933"/>
      <c r="M279" s="935"/>
      <c r="N279" s="935"/>
      <c r="O279" s="935"/>
      <c r="P279" s="935"/>
      <c r="Q279" s="935"/>
      <c r="R279" s="933"/>
      <c r="S279" s="933"/>
      <c r="T279" s="933"/>
      <c r="U279" s="932"/>
      <c r="V279" s="933"/>
      <c r="W279" s="935"/>
      <c r="X279" s="932" t="s">
        <v>1661</v>
      </c>
      <c r="Y279" s="933"/>
      <c r="Z279" s="933"/>
      <c r="AA279" s="935"/>
      <c r="AB279" s="935"/>
      <c r="AC279" s="935"/>
      <c r="AD279" s="935"/>
      <c r="AE279" s="935"/>
      <c r="AF279" s="933"/>
      <c r="AG279" s="933"/>
      <c r="AH279" s="933"/>
    </row>
    <row r="280" spans="1:34">
      <c r="A280" s="1115"/>
      <c r="B280" s="908" t="s">
        <v>1633</v>
      </c>
      <c r="C280" s="1128"/>
      <c r="D280" s="900"/>
      <c r="E280" s="933"/>
      <c r="F280" s="933"/>
      <c r="G280" s="933"/>
      <c r="H280" s="933"/>
      <c r="I280" s="933"/>
      <c r="J280" s="933"/>
      <c r="K280" s="933"/>
      <c r="L280" s="933"/>
      <c r="M280" s="935"/>
      <c r="N280" s="935"/>
      <c r="O280" s="935"/>
      <c r="P280" s="935"/>
      <c r="Q280" s="935"/>
      <c r="R280" s="933"/>
      <c r="S280" s="933"/>
      <c r="T280" s="932"/>
      <c r="U280" s="932"/>
      <c r="V280" s="933"/>
      <c r="W280" s="933"/>
      <c r="X280" s="933"/>
      <c r="Y280" s="933"/>
      <c r="Z280" s="933"/>
      <c r="AA280" s="932" t="s">
        <v>1661</v>
      </c>
      <c r="AB280" s="935"/>
      <c r="AC280" s="935"/>
      <c r="AD280" s="935"/>
      <c r="AE280" s="935"/>
      <c r="AF280" s="933"/>
      <c r="AG280" s="933"/>
      <c r="AH280" s="933"/>
    </row>
    <row r="281" spans="1:34">
      <c r="A281" s="1115"/>
      <c r="B281" s="908" t="s">
        <v>1644</v>
      </c>
      <c r="C281" s="1128"/>
      <c r="D281" s="900"/>
      <c r="E281" s="933"/>
      <c r="F281" s="933"/>
      <c r="G281" s="933"/>
      <c r="H281" s="933"/>
      <c r="I281" s="933"/>
      <c r="J281" s="933"/>
      <c r="K281" s="933"/>
      <c r="L281" s="933"/>
      <c r="M281" s="935"/>
      <c r="N281" s="935"/>
      <c r="O281" s="935"/>
      <c r="P281" s="935"/>
      <c r="Q281" s="935"/>
      <c r="R281" s="933"/>
      <c r="S281" s="933"/>
      <c r="T281" s="932"/>
      <c r="U281" s="932"/>
      <c r="V281" s="933"/>
      <c r="W281" s="933"/>
      <c r="X281" s="933"/>
      <c r="Y281" s="933"/>
      <c r="Z281" s="933"/>
      <c r="AA281" s="933"/>
      <c r="AB281" s="932" t="s">
        <v>1661</v>
      </c>
      <c r="AC281" s="933"/>
      <c r="AD281" s="933"/>
      <c r="AE281" s="933"/>
      <c r="AF281" s="933"/>
      <c r="AG281" s="933"/>
      <c r="AH281" s="933"/>
    </row>
    <row r="282" spans="1:34">
      <c r="A282" s="1115"/>
      <c r="B282" s="908" t="s">
        <v>1645</v>
      </c>
      <c r="C282" s="1128"/>
      <c r="D282" s="900"/>
      <c r="E282" s="933"/>
      <c r="F282" s="933"/>
      <c r="G282" s="933"/>
      <c r="H282" s="933"/>
      <c r="I282" s="933"/>
      <c r="J282" s="933"/>
      <c r="K282" s="933"/>
      <c r="L282" s="933"/>
      <c r="M282" s="935"/>
      <c r="N282" s="935"/>
      <c r="O282" s="935"/>
      <c r="P282" s="935"/>
      <c r="Q282" s="935"/>
      <c r="R282" s="933"/>
      <c r="S282" s="933"/>
      <c r="T282" s="932"/>
      <c r="U282" s="932"/>
      <c r="V282" s="933"/>
      <c r="W282" s="933"/>
      <c r="X282" s="933"/>
      <c r="Y282" s="933"/>
      <c r="Z282" s="933"/>
      <c r="AA282" s="933"/>
      <c r="AB282" s="932"/>
      <c r="AC282" s="932" t="s">
        <v>1661</v>
      </c>
      <c r="AD282" s="933"/>
      <c r="AE282" s="933"/>
      <c r="AF282" s="933"/>
      <c r="AG282" s="933"/>
      <c r="AH282" s="933"/>
    </row>
    <row r="283" spans="1:34">
      <c r="A283" s="1115"/>
      <c r="B283" s="908" t="s">
        <v>1646</v>
      </c>
      <c r="C283" s="1128"/>
      <c r="D283" s="912"/>
      <c r="E283" s="935"/>
      <c r="F283" s="935"/>
      <c r="G283" s="935"/>
      <c r="H283" s="935"/>
      <c r="I283" s="935"/>
      <c r="J283" s="935"/>
      <c r="K283" s="935"/>
      <c r="L283" s="935"/>
      <c r="M283" s="935"/>
      <c r="N283" s="935"/>
      <c r="O283" s="935"/>
      <c r="P283" s="935"/>
      <c r="Q283" s="932"/>
      <c r="R283" s="933"/>
      <c r="S283" s="932"/>
      <c r="T283" s="932"/>
      <c r="U283" s="932"/>
      <c r="V283" s="932"/>
      <c r="W283" s="935"/>
      <c r="X283" s="935"/>
      <c r="Y283" s="935"/>
      <c r="Z283" s="935"/>
      <c r="AA283" s="933"/>
      <c r="AB283" s="932"/>
      <c r="AC283" s="933"/>
      <c r="AD283" s="932" t="s">
        <v>1661</v>
      </c>
      <c r="AE283" s="933"/>
      <c r="AF283" s="935"/>
      <c r="AG283" s="935"/>
      <c r="AH283" s="933"/>
    </row>
    <row r="284" spans="1:34">
      <c r="A284" s="1115"/>
      <c r="B284" s="908" t="s">
        <v>1647</v>
      </c>
      <c r="C284" s="1128"/>
      <c r="D284" s="912"/>
      <c r="E284" s="935"/>
      <c r="F284" s="935"/>
      <c r="G284" s="935"/>
      <c r="H284" s="935"/>
      <c r="I284" s="935"/>
      <c r="J284" s="935"/>
      <c r="K284" s="935"/>
      <c r="L284" s="935"/>
      <c r="M284" s="935"/>
      <c r="N284" s="935"/>
      <c r="O284" s="935"/>
      <c r="P284" s="935"/>
      <c r="Q284" s="932"/>
      <c r="R284" s="933"/>
      <c r="S284" s="932"/>
      <c r="T284" s="932"/>
      <c r="U284" s="932"/>
      <c r="V284" s="932"/>
      <c r="W284" s="935"/>
      <c r="X284" s="935"/>
      <c r="Y284" s="935"/>
      <c r="Z284" s="935"/>
      <c r="AA284" s="933"/>
      <c r="AB284" s="932"/>
      <c r="AC284" s="933"/>
      <c r="AD284" s="933"/>
      <c r="AE284" s="932" t="s">
        <v>1661</v>
      </c>
      <c r="AF284" s="935"/>
      <c r="AG284" s="935"/>
      <c r="AH284" s="932"/>
    </row>
    <row r="285" spans="1:34">
      <c r="A285" s="1116"/>
      <c r="B285" s="908" t="s">
        <v>1668</v>
      </c>
      <c r="C285" s="1129"/>
      <c r="D285" s="912"/>
      <c r="E285" s="935"/>
      <c r="F285" s="935"/>
      <c r="G285" s="935"/>
      <c r="H285" s="935"/>
      <c r="I285" s="935"/>
      <c r="J285" s="935"/>
      <c r="K285" s="935"/>
      <c r="L285" s="935"/>
      <c r="M285" s="935"/>
      <c r="N285" s="935"/>
      <c r="O285" s="935"/>
      <c r="P285" s="935"/>
      <c r="Q285" s="932"/>
      <c r="R285" s="933"/>
      <c r="S285" s="932"/>
      <c r="T285" s="932"/>
      <c r="U285" s="932"/>
      <c r="V285" s="932"/>
      <c r="W285" s="935"/>
      <c r="X285" s="935"/>
      <c r="Y285" s="935"/>
      <c r="Z285" s="935"/>
      <c r="AF285" s="935"/>
      <c r="AG285" s="935"/>
      <c r="AH285" s="932" t="s">
        <v>1661</v>
      </c>
    </row>
    <row r="286" spans="1:34">
      <c r="A286" s="1114"/>
      <c r="B286" s="1140"/>
      <c r="C286" s="1127">
        <v>42583</v>
      </c>
      <c r="D286" s="894" t="s">
        <v>1612</v>
      </c>
      <c r="E286" s="894" t="s">
        <v>1613</v>
      </c>
      <c r="F286" s="894" t="s">
        <v>1614</v>
      </c>
      <c r="G286" s="894" t="s">
        <v>1615</v>
      </c>
      <c r="H286" s="954" t="s">
        <v>1616</v>
      </c>
      <c r="I286" s="954" t="s">
        <v>1617</v>
      </c>
      <c r="J286" s="894" t="s">
        <v>1611</v>
      </c>
      <c r="K286" s="894" t="s">
        <v>1612</v>
      </c>
      <c r="L286" s="894" t="s">
        <v>1613</v>
      </c>
      <c r="M286" s="894" t="s">
        <v>1614</v>
      </c>
      <c r="N286" s="894" t="s">
        <v>1615</v>
      </c>
      <c r="O286" s="954" t="s">
        <v>1616</v>
      </c>
      <c r="P286" s="954" t="s">
        <v>1617</v>
      </c>
      <c r="Q286" s="894" t="s">
        <v>1611</v>
      </c>
      <c r="R286" s="954" t="s">
        <v>1612</v>
      </c>
      <c r="S286" s="894" t="s">
        <v>1613</v>
      </c>
      <c r="T286" s="894" t="s">
        <v>1614</v>
      </c>
      <c r="U286" s="894" t="s">
        <v>1615</v>
      </c>
      <c r="V286" s="954" t="s">
        <v>1616</v>
      </c>
      <c r="W286" s="954" t="s">
        <v>1617</v>
      </c>
      <c r="X286" s="894" t="s">
        <v>1611</v>
      </c>
      <c r="Y286" s="894" t="s">
        <v>1612</v>
      </c>
      <c r="Z286" s="894" t="s">
        <v>1613</v>
      </c>
      <c r="AA286" s="894" t="s">
        <v>1614</v>
      </c>
      <c r="AB286" s="894" t="s">
        <v>1615</v>
      </c>
      <c r="AC286" s="954" t="s">
        <v>1616</v>
      </c>
      <c r="AD286" s="954" t="s">
        <v>1617</v>
      </c>
      <c r="AE286" s="894" t="s">
        <v>1611</v>
      </c>
      <c r="AF286" s="894" t="s">
        <v>1612</v>
      </c>
      <c r="AG286" s="894" t="s">
        <v>1613</v>
      </c>
      <c r="AH286" s="894" t="s">
        <v>1614</v>
      </c>
    </row>
    <row r="287" spans="1:34">
      <c r="A287" s="1116"/>
      <c r="B287" s="1138"/>
      <c r="C287" s="1138"/>
      <c r="D287" s="895">
        <v>1</v>
      </c>
      <c r="E287" s="894">
        <v>2</v>
      </c>
      <c r="F287" s="894">
        <v>3</v>
      </c>
      <c r="G287" s="894">
        <v>4</v>
      </c>
      <c r="H287" s="954">
        <v>5</v>
      </c>
      <c r="I287" s="954">
        <v>6</v>
      </c>
      <c r="J287" s="894">
        <v>7</v>
      </c>
      <c r="K287" s="894">
        <v>8</v>
      </c>
      <c r="L287" s="894">
        <v>9</v>
      </c>
      <c r="M287" s="894">
        <v>10</v>
      </c>
      <c r="N287" s="894">
        <v>11</v>
      </c>
      <c r="O287" s="954">
        <v>12</v>
      </c>
      <c r="P287" s="954">
        <v>13</v>
      </c>
      <c r="Q287" s="894">
        <v>14</v>
      </c>
      <c r="R287" s="954">
        <v>15</v>
      </c>
      <c r="S287" s="894">
        <v>16</v>
      </c>
      <c r="T287" s="894">
        <v>17</v>
      </c>
      <c r="U287" s="894">
        <v>18</v>
      </c>
      <c r="V287" s="954">
        <v>19</v>
      </c>
      <c r="W287" s="954">
        <v>20</v>
      </c>
      <c r="X287" s="894">
        <v>21</v>
      </c>
      <c r="Y287" s="894">
        <v>22</v>
      </c>
      <c r="Z287" s="894">
        <v>23</v>
      </c>
      <c r="AA287" s="894">
        <v>24</v>
      </c>
      <c r="AB287" s="894">
        <v>25</v>
      </c>
      <c r="AC287" s="954">
        <v>26</v>
      </c>
      <c r="AD287" s="954">
        <v>27</v>
      </c>
      <c r="AE287" s="894">
        <v>28</v>
      </c>
      <c r="AF287" s="894">
        <v>29</v>
      </c>
      <c r="AG287" s="894">
        <v>30</v>
      </c>
      <c r="AH287" s="894">
        <v>31</v>
      </c>
    </row>
    <row r="288" spans="1:34">
      <c r="A288" s="1114">
        <v>18</v>
      </c>
      <c r="B288" s="908" t="s">
        <v>1609</v>
      </c>
      <c r="C288" s="1127">
        <v>42583</v>
      </c>
      <c r="D288" s="913" t="s">
        <v>1621</v>
      </c>
      <c r="E288" s="900"/>
      <c r="F288" s="913"/>
      <c r="G288" s="900"/>
      <c r="H288" s="900"/>
      <c r="I288" s="912"/>
      <c r="J288" s="912"/>
      <c r="K288" s="912"/>
      <c r="L288" s="912"/>
      <c r="M288" s="912"/>
      <c r="N288" s="912"/>
      <c r="O288" s="912"/>
      <c r="P288" s="912"/>
      <c r="Q288" s="912"/>
      <c r="R288" s="912"/>
      <c r="S288" s="912"/>
      <c r="T288" s="913"/>
      <c r="U288" s="912"/>
      <c r="V288" s="900"/>
      <c r="W288" s="912"/>
      <c r="X288" s="912"/>
      <c r="Y288" s="912"/>
      <c r="Z288" s="912"/>
      <c r="AA288" s="912"/>
      <c r="AB288" s="912"/>
      <c r="AC288" s="912"/>
      <c r="AD288" s="912"/>
      <c r="AE288" s="912"/>
      <c r="AF288" s="912"/>
      <c r="AG288" s="899"/>
      <c r="AH288" s="899"/>
    </row>
    <row r="289" spans="1:34">
      <c r="A289" s="1115"/>
      <c r="B289" s="908" t="s">
        <v>1622</v>
      </c>
      <c r="C289" s="1128"/>
      <c r="D289" s="913"/>
      <c r="E289" s="913" t="s">
        <v>1621</v>
      </c>
      <c r="F289" s="913"/>
      <c r="G289" s="913"/>
      <c r="H289" s="913"/>
      <c r="I289" s="900"/>
      <c r="J289" s="900"/>
      <c r="K289" s="900"/>
      <c r="L289" s="912"/>
      <c r="M289" s="912"/>
      <c r="N289" s="912"/>
      <c r="O289" s="912"/>
      <c r="P289" s="912"/>
      <c r="Q289" s="912"/>
      <c r="R289" s="912"/>
      <c r="S289" s="912"/>
      <c r="T289" s="913"/>
      <c r="U289" s="912"/>
      <c r="V289" s="900"/>
      <c r="W289" s="912"/>
      <c r="X289" s="912"/>
      <c r="Y289" s="912"/>
      <c r="Z289" s="912"/>
      <c r="AA289" s="912"/>
      <c r="AB289" s="912"/>
      <c r="AC289" s="912"/>
      <c r="AD289" s="912"/>
      <c r="AE289" s="912"/>
      <c r="AF289" s="912"/>
      <c r="AG289" s="899"/>
      <c r="AH289" s="899"/>
    </row>
    <row r="290" spans="1:34">
      <c r="A290" s="1115"/>
      <c r="B290" s="908" t="s">
        <v>1623</v>
      </c>
      <c r="C290" s="1128"/>
      <c r="D290" s="913"/>
      <c r="E290" s="913"/>
      <c r="F290" s="913" t="s">
        <v>1621</v>
      </c>
      <c r="G290" s="913"/>
      <c r="H290" s="913"/>
      <c r="I290" s="900"/>
      <c r="J290" s="913"/>
      <c r="K290" s="900"/>
      <c r="L290" s="900"/>
      <c r="M290" s="912"/>
      <c r="N290" s="912"/>
      <c r="O290" s="912"/>
      <c r="P290" s="912"/>
      <c r="Q290" s="912"/>
      <c r="R290" s="912"/>
      <c r="S290" s="912"/>
      <c r="T290" s="913"/>
      <c r="U290" s="912"/>
      <c r="V290" s="900"/>
      <c r="W290" s="912"/>
      <c r="X290" s="912"/>
      <c r="Y290" s="912"/>
      <c r="Z290" s="912"/>
      <c r="AA290" s="912"/>
      <c r="AB290" s="912"/>
      <c r="AC290" s="912"/>
      <c r="AD290" s="912"/>
      <c r="AE290" s="912"/>
      <c r="AF290" s="912"/>
      <c r="AG290" s="899"/>
      <c r="AH290" s="899"/>
    </row>
    <row r="291" spans="1:34">
      <c r="A291" s="1115"/>
      <c r="B291" s="908" t="s">
        <v>1624</v>
      </c>
      <c r="C291" s="1128"/>
      <c r="D291" s="913"/>
      <c r="E291" s="913"/>
      <c r="F291" s="913"/>
      <c r="G291" s="913" t="s">
        <v>1621</v>
      </c>
      <c r="H291" s="913"/>
      <c r="I291" s="913"/>
      <c r="J291" s="913"/>
      <c r="K291" s="900"/>
      <c r="L291" s="900"/>
      <c r="M291" s="912"/>
      <c r="N291" s="912"/>
      <c r="O291" s="912"/>
      <c r="P291" s="912"/>
      <c r="Q291" s="912"/>
      <c r="R291" s="912"/>
      <c r="S291" s="912"/>
      <c r="T291" s="913"/>
      <c r="U291" s="912"/>
      <c r="V291" s="900"/>
      <c r="W291" s="912"/>
      <c r="X291" s="912"/>
      <c r="Y291" s="912"/>
      <c r="Z291" s="912"/>
      <c r="AA291" s="912"/>
      <c r="AB291" s="912"/>
      <c r="AC291" s="912"/>
      <c r="AD291" s="912"/>
      <c r="AE291" s="912"/>
      <c r="AF291" s="912"/>
      <c r="AG291" s="899"/>
      <c r="AH291" s="899"/>
    </row>
    <row r="292" spans="1:34">
      <c r="A292" s="1115"/>
      <c r="B292" s="908" t="s">
        <v>1625</v>
      </c>
      <c r="C292" s="1128"/>
      <c r="D292" s="913"/>
      <c r="E292" s="900"/>
      <c r="F292" s="912"/>
      <c r="G292" s="912"/>
      <c r="H292" s="913"/>
      <c r="I292" s="900"/>
      <c r="J292" s="913" t="s">
        <v>1621</v>
      </c>
      <c r="K292" s="900"/>
      <c r="L292" s="913"/>
      <c r="M292" s="912"/>
      <c r="N292" s="912"/>
      <c r="O292" s="912"/>
      <c r="P292" s="912"/>
      <c r="Q292" s="912"/>
      <c r="R292" s="912"/>
      <c r="S292" s="912"/>
      <c r="T292" s="913"/>
      <c r="U292" s="912"/>
      <c r="V292" s="900"/>
      <c r="W292" s="912"/>
      <c r="X292" s="912"/>
      <c r="Y292" s="912"/>
      <c r="Z292" s="912"/>
      <c r="AA292" s="912"/>
      <c r="AB292" s="912"/>
      <c r="AC292" s="912"/>
      <c r="AD292" s="912"/>
      <c r="AE292" s="912"/>
      <c r="AF292" s="912"/>
      <c r="AG292" s="899"/>
      <c r="AH292" s="899"/>
    </row>
    <row r="293" spans="1:34">
      <c r="A293" s="1115"/>
      <c r="B293" s="908" t="s">
        <v>1626</v>
      </c>
      <c r="C293" s="1128"/>
      <c r="D293" s="912"/>
      <c r="E293" s="912"/>
      <c r="F293" s="912"/>
      <c r="G293" s="912"/>
      <c r="H293" s="913"/>
      <c r="I293" s="900"/>
      <c r="J293" s="913"/>
      <c r="K293" s="913" t="s">
        <v>1621</v>
      </c>
      <c r="L293" s="913"/>
      <c r="M293" s="912"/>
      <c r="N293" s="900"/>
      <c r="O293" s="900"/>
      <c r="P293" s="912"/>
      <c r="Q293" s="912"/>
      <c r="R293" s="912"/>
      <c r="S293" s="912"/>
      <c r="T293" s="913"/>
      <c r="U293" s="912"/>
      <c r="V293" s="900"/>
      <c r="W293" s="912"/>
      <c r="X293" s="912"/>
      <c r="Y293" s="912"/>
      <c r="Z293" s="912"/>
      <c r="AA293" s="912"/>
      <c r="AB293" s="912"/>
      <c r="AC293" s="912"/>
      <c r="AD293" s="912"/>
      <c r="AE293" s="912"/>
      <c r="AF293" s="912"/>
      <c r="AG293" s="899"/>
      <c r="AH293" s="899"/>
    </row>
    <row r="294" spans="1:34">
      <c r="A294" s="1115"/>
      <c r="B294" s="908" t="s">
        <v>1627</v>
      </c>
      <c r="C294" s="1128"/>
      <c r="D294" s="912"/>
      <c r="E294" s="912"/>
      <c r="F294" s="912"/>
      <c r="G294" s="912"/>
      <c r="H294" s="913"/>
      <c r="I294" s="900"/>
      <c r="J294" s="913"/>
      <c r="K294" s="913"/>
      <c r="L294" s="913" t="s">
        <v>1621</v>
      </c>
      <c r="M294" s="912"/>
      <c r="N294" s="913"/>
      <c r="O294" s="913"/>
      <c r="P294" s="900"/>
      <c r="Q294" s="900"/>
      <c r="R294" s="900"/>
      <c r="S294" s="912"/>
      <c r="T294" s="913"/>
      <c r="U294" s="912"/>
      <c r="V294" s="900"/>
      <c r="W294" s="912"/>
      <c r="X294" s="912"/>
      <c r="Y294" s="912"/>
      <c r="Z294" s="912"/>
      <c r="AA294" s="912"/>
      <c r="AB294" s="912"/>
      <c r="AC294" s="912"/>
      <c r="AD294" s="912"/>
      <c r="AE294" s="912"/>
      <c r="AF294" s="912"/>
      <c r="AG294" s="899"/>
      <c r="AH294" s="899"/>
    </row>
    <row r="295" spans="1:34">
      <c r="A295" s="1115"/>
      <c r="B295" s="908" t="s">
        <v>1628</v>
      </c>
      <c r="C295" s="1128"/>
      <c r="D295" s="912"/>
      <c r="E295" s="912"/>
      <c r="F295" s="912"/>
      <c r="G295" s="912"/>
      <c r="H295" s="912"/>
      <c r="I295" s="912"/>
      <c r="J295" s="912"/>
      <c r="K295" s="913"/>
      <c r="L295" s="913"/>
      <c r="M295" s="913" t="s">
        <v>1621</v>
      </c>
      <c r="N295" s="900"/>
      <c r="O295" s="913"/>
      <c r="P295" s="900"/>
      <c r="Q295" s="913"/>
      <c r="R295" s="900"/>
      <c r="S295" s="912"/>
      <c r="T295" s="913"/>
      <c r="U295" s="912"/>
      <c r="V295" s="900"/>
      <c r="W295" s="912"/>
      <c r="X295" s="912"/>
      <c r="Y295" s="912"/>
      <c r="Z295" s="912"/>
      <c r="AA295" s="912"/>
      <c r="AB295" s="912"/>
      <c r="AC295" s="912"/>
      <c r="AD295" s="912"/>
      <c r="AE295" s="912"/>
      <c r="AF295" s="912"/>
      <c r="AG295" s="899"/>
      <c r="AH295" s="899"/>
    </row>
    <row r="296" spans="1:34">
      <c r="A296" s="1115"/>
      <c r="B296" s="908" t="s">
        <v>1629</v>
      </c>
      <c r="C296" s="1128"/>
      <c r="D296" s="912"/>
      <c r="E296" s="912"/>
      <c r="F296" s="912"/>
      <c r="G296" s="912"/>
      <c r="H296" s="912"/>
      <c r="I296" s="912"/>
      <c r="J296" s="912"/>
      <c r="K296" s="913"/>
      <c r="L296" s="913"/>
      <c r="M296" s="913"/>
      <c r="N296" s="913" t="s">
        <v>1621</v>
      </c>
      <c r="O296" s="913"/>
      <c r="P296" s="913"/>
      <c r="Q296" s="913"/>
      <c r="R296" s="900"/>
      <c r="S296" s="912"/>
      <c r="T296" s="913"/>
      <c r="U296" s="912"/>
      <c r="V296" s="900"/>
      <c r="W296" s="912"/>
      <c r="X296" s="912"/>
      <c r="Y296" s="912"/>
      <c r="Z296" s="912"/>
      <c r="AA296" s="912"/>
      <c r="AB296" s="912"/>
      <c r="AC296" s="912"/>
      <c r="AD296" s="912"/>
      <c r="AE296" s="912"/>
      <c r="AF296" s="912"/>
      <c r="AG296" s="899"/>
      <c r="AH296" s="899"/>
    </row>
    <row r="297" spans="1:34">
      <c r="A297" s="1115"/>
      <c r="B297" s="908" t="s">
        <v>1630</v>
      </c>
      <c r="C297" s="1128"/>
      <c r="D297" s="912"/>
      <c r="E297" s="912"/>
      <c r="F297" s="912"/>
      <c r="G297" s="912"/>
      <c r="H297" s="912"/>
      <c r="I297" s="912"/>
      <c r="J297" s="912"/>
      <c r="K297" s="913"/>
      <c r="L297" s="900"/>
      <c r="M297" s="912"/>
      <c r="N297" s="912"/>
      <c r="O297" s="913"/>
      <c r="P297" s="900"/>
      <c r="Q297" s="913" t="s">
        <v>1621</v>
      </c>
      <c r="R297" s="900"/>
      <c r="S297" s="900"/>
      <c r="T297" s="913"/>
      <c r="U297" s="912"/>
      <c r="V297" s="900"/>
      <c r="W297" s="912"/>
      <c r="X297" s="912"/>
      <c r="Y297" s="912"/>
      <c r="Z297" s="912"/>
      <c r="AA297" s="912"/>
      <c r="AB297" s="912"/>
      <c r="AC297" s="912"/>
      <c r="AD297" s="912"/>
      <c r="AE297" s="912"/>
      <c r="AF297" s="912"/>
      <c r="AG297" s="899"/>
      <c r="AH297" s="899"/>
    </row>
    <row r="298" spans="1:34">
      <c r="A298" s="1115"/>
      <c r="B298" s="908" t="s">
        <v>1631</v>
      </c>
      <c r="C298" s="1128"/>
      <c r="D298" s="912"/>
      <c r="E298" s="912"/>
      <c r="F298" s="912"/>
      <c r="G298" s="912"/>
      <c r="H298" s="912"/>
      <c r="I298" s="912"/>
      <c r="J298" s="912"/>
      <c r="K298" s="912"/>
      <c r="L298" s="912"/>
      <c r="M298" s="912"/>
      <c r="N298" s="912"/>
      <c r="O298" s="913"/>
      <c r="P298" s="900"/>
      <c r="Q298" s="913"/>
      <c r="R298" s="913"/>
      <c r="S298" s="913" t="s">
        <v>1621</v>
      </c>
      <c r="T298" s="912"/>
      <c r="U298" s="912"/>
      <c r="V298" s="912"/>
      <c r="W298" s="912"/>
      <c r="X298" s="912"/>
      <c r="Y298" s="912"/>
      <c r="Z298" s="912"/>
      <c r="AA298" s="912"/>
      <c r="AB298" s="912"/>
      <c r="AC298" s="912"/>
      <c r="AD298" s="912"/>
      <c r="AE298" s="912"/>
      <c r="AF298" s="912"/>
      <c r="AG298" s="899"/>
      <c r="AH298" s="899"/>
    </row>
    <row r="299" spans="1:34">
      <c r="A299" s="1115"/>
      <c r="B299" s="908" t="s">
        <v>1632</v>
      </c>
      <c r="C299" s="1128"/>
      <c r="D299" s="912"/>
      <c r="E299" s="912"/>
      <c r="F299" s="912"/>
      <c r="G299" s="912"/>
      <c r="H299" s="912"/>
      <c r="I299" s="912"/>
      <c r="J299" s="912"/>
      <c r="K299" s="912"/>
      <c r="L299" s="912"/>
      <c r="M299" s="912"/>
      <c r="N299" s="912"/>
      <c r="O299" s="913"/>
      <c r="P299" s="900"/>
      <c r="Q299" s="912"/>
      <c r="R299" s="913"/>
      <c r="S299" s="912"/>
      <c r="T299" s="913" t="s">
        <v>1621</v>
      </c>
      <c r="U299" s="912"/>
      <c r="V299" s="912"/>
      <c r="W299" s="912"/>
      <c r="X299" s="912"/>
      <c r="Y299" s="912"/>
      <c r="Z299" s="912"/>
      <c r="AA299" s="912"/>
      <c r="AB299" s="912"/>
      <c r="AC299" s="912"/>
      <c r="AD299" s="912"/>
      <c r="AE299" s="912"/>
      <c r="AF299" s="912"/>
      <c r="AG299" s="899"/>
      <c r="AH299" s="899"/>
    </row>
    <row r="300" spans="1:34">
      <c r="A300" s="1115"/>
      <c r="B300" s="908" t="s">
        <v>1633</v>
      </c>
      <c r="C300" s="1128"/>
      <c r="D300" s="912"/>
      <c r="E300" s="912"/>
      <c r="F300" s="912"/>
      <c r="G300" s="912"/>
      <c r="H300" s="912"/>
      <c r="I300" s="912"/>
      <c r="J300" s="912"/>
      <c r="K300" s="912"/>
      <c r="L300" s="912"/>
      <c r="M300" s="912"/>
      <c r="N300" s="912"/>
      <c r="O300" s="913"/>
      <c r="P300" s="900"/>
      <c r="Q300" s="912"/>
      <c r="R300" s="913"/>
      <c r="S300" s="912"/>
      <c r="T300" s="912"/>
      <c r="U300" s="913" t="s">
        <v>1621</v>
      </c>
      <c r="V300" s="912"/>
      <c r="W300" s="912"/>
      <c r="X300" s="912"/>
      <c r="Y300" s="912"/>
      <c r="Z300" s="912"/>
      <c r="AA300" s="912"/>
      <c r="AB300" s="912"/>
      <c r="AC300" s="912"/>
      <c r="AD300" s="912"/>
      <c r="AE300" s="912"/>
      <c r="AF300" s="912"/>
      <c r="AG300" s="899"/>
      <c r="AH300" s="899"/>
    </row>
    <row r="301" spans="1:34">
      <c r="A301" s="1115"/>
      <c r="B301" s="908" t="s">
        <v>1644</v>
      </c>
      <c r="C301" s="1128"/>
      <c r="D301" s="912"/>
      <c r="E301" s="912"/>
      <c r="F301" s="912"/>
      <c r="G301" s="912"/>
      <c r="H301" s="912"/>
      <c r="I301" s="912"/>
      <c r="J301" s="912"/>
      <c r="K301" s="912"/>
      <c r="L301" s="912"/>
      <c r="M301" s="912"/>
      <c r="N301" s="912"/>
      <c r="O301" s="913"/>
      <c r="P301" s="900"/>
      <c r="Q301" s="912"/>
      <c r="R301" s="913"/>
      <c r="S301" s="912"/>
      <c r="T301" s="912"/>
      <c r="U301" s="912"/>
      <c r="V301" s="913" t="s">
        <v>1621</v>
      </c>
      <c r="W301" s="912"/>
      <c r="X301" s="912"/>
      <c r="Y301" s="912"/>
      <c r="Z301" s="912"/>
      <c r="AA301" s="912"/>
      <c r="AB301" s="912"/>
      <c r="AC301" s="912"/>
      <c r="AD301" s="912"/>
      <c r="AE301" s="912"/>
      <c r="AF301" s="912"/>
      <c r="AG301" s="899"/>
      <c r="AH301" s="899"/>
    </row>
    <row r="302" spans="1:34">
      <c r="A302" s="1115"/>
      <c r="B302" s="908" t="s">
        <v>1645</v>
      </c>
      <c r="C302" s="1128"/>
      <c r="D302" s="912"/>
      <c r="E302" s="912"/>
      <c r="F302" s="912"/>
      <c r="G302" s="912"/>
      <c r="H302" s="912"/>
      <c r="I302" s="912"/>
      <c r="J302" s="912"/>
      <c r="K302" s="912"/>
      <c r="L302" s="912"/>
      <c r="M302" s="912"/>
      <c r="N302" s="912"/>
      <c r="O302" s="913"/>
      <c r="P302" s="900"/>
      <c r="Q302" s="912"/>
      <c r="R302" s="913"/>
      <c r="S302" s="913"/>
      <c r="T302" s="913"/>
      <c r="U302" s="912"/>
      <c r="V302" s="900"/>
      <c r="W302" s="912"/>
      <c r="X302" s="913" t="s">
        <v>1621</v>
      </c>
      <c r="Y302" s="912"/>
      <c r="Z302" s="899"/>
      <c r="AA302" s="912"/>
      <c r="AB302" s="912"/>
      <c r="AC302" s="912"/>
      <c r="AD302" s="912"/>
      <c r="AE302" s="912"/>
      <c r="AF302" s="912"/>
      <c r="AG302" s="899"/>
      <c r="AH302" s="899"/>
    </row>
    <row r="303" spans="1:34">
      <c r="A303" s="1115"/>
      <c r="B303" s="908" t="s">
        <v>1646</v>
      </c>
      <c r="C303" s="1128"/>
      <c r="D303" s="912"/>
      <c r="E303" s="912"/>
      <c r="F303" s="912"/>
      <c r="G303" s="912"/>
      <c r="H303" s="912"/>
      <c r="I303" s="912"/>
      <c r="J303" s="912"/>
      <c r="K303" s="912"/>
      <c r="L303" s="912"/>
      <c r="M303" s="912"/>
      <c r="N303" s="912"/>
      <c r="O303" s="912"/>
      <c r="P303" s="912"/>
      <c r="Q303" s="912"/>
      <c r="R303" s="912"/>
      <c r="S303" s="912"/>
      <c r="T303" s="913"/>
      <c r="U303" s="913"/>
      <c r="V303" s="913"/>
      <c r="W303" s="912"/>
      <c r="X303" s="912"/>
      <c r="Y303" s="913" t="s">
        <v>1621</v>
      </c>
      <c r="Z303" s="899"/>
      <c r="AA303" s="912"/>
      <c r="AB303" s="912"/>
      <c r="AC303" s="912"/>
      <c r="AD303" s="912"/>
      <c r="AE303" s="912"/>
      <c r="AF303" s="912"/>
      <c r="AG303" s="899"/>
      <c r="AH303" s="899"/>
    </row>
    <row r="304" spans="1:34">
      <c r="A304" s="1115"/>
      <c r="B304" s="908" t="s">
        <v>1647</v>
      </c>
      <c r="C304" s="1128"/>
      <c r="D304" s="912"/>
      <c r="E304" s="912"/>
      <c r="F304" s="912"/>
      <c r="G304" s="912"/>
      <c r="H304" s="912"/>
      <c r="I304" s="912"/>
      <c r="J304" s="912"/>
      <c r="K304" s="912"/>
      <c r="L304" s="912"/>
      <c r="M304" s="912"/>
      <c r="N304" s="912"/>
      <c r="O304" s="912"/>
      <c r="P304" s="912"/>
      <c r="Q304" s="912"/>
      <c r="R304" s="912"/>
      <c r="S304" s="912"/>
      <c r="T304" s="913"/>
      <c r="U304" s="913"/>
      <c r="V304" s="913"/>
      <c r="W304" s="912"/>
      <c r="X304" s="912"/>
      <c r="Y304" s="912"/>
      <c r="Z304" s="913" t="s">
        <v>1621</v>
      </c>
      <c r="AA304" s="912"/>
      <c r="AB304" s="912"/>
      <c r="AC304" s="912"/>
      <c r="AD304" s="912"/>
      <c r="AE304" s="912"/>
      <c r="AF304" s="912"/>
      <c r="AG304" s="899"/>
      <c r="AH304" s="899"/>
    </row>
    <row r="305" spans="1:34">
      <c r="A305" s="1116"/>
      <c r="B305" s="908" t="s">
        <v>1668</v>
      </c>
      <c r="C305" s="1129"/>
      <c r="D305" s="912"/>
      <c r="E305" s="912"/>
      <c r="F305" s="912"/>
      <c r="G305" s="912"/>
      <c r="H305" s="912"/>
      <c r="I305" s="912"/>
      <c r="J305" s="912"/>
      <c r="K305" s="912"/>
      <c r="L305" s="912"/>
      <c r="M305" s="912"/>
      <c r="N305" s="912"/>
      <c r="O305" s="912"/>
      <c r="P305" s="912"/>
      <c r="Q305" s="912"/>
      <c r="R305" s="912"/>
      <c r="S305" s="912"/>
      <c r="T305" s="913"/>
      <c r="U305" s="913"/>
      <c r="V305" s="913"/>
      <c r="W305" s="912"/>
      <c r="X305" s="912"/>
      <c r="Y305" s="912"/>
      <c r="Z305" s="913"/>
      <c r="AA305" s="913" t="s">
        <v>1621</v>
      </c>
      <c r="AB305" s="912"/>
      <c r="AC305" s="912"/>
      <c r="AD305" s="912"/>
      <c r="AE305" s="912"/>
      <c r="AF305" s="912"/>
      <c r="AG305" s="913"/>
      <c r="AH305" s="899"/>
    </row>
    <row r="306" spans="1:34">
      <c r="A306" s="903"/>
      <c r="B306" s="904"/>
      <c r="C306" s="905"/>
      <c r="D306" s="661"/>
      <c r="E306" s="661"/>
      <c r="F306" s="906"/>
      <c r="G306" s="661"/>
      <c r="H306" s="661"/>
      <c r="I306" s="661"/>
      <c r="J306" s="661"/>
      <c r="K306" s="661"/>
      <c r="L306" s="661"/>
      <c r="M306" s="661"/>
      <c r="N306" s="661"/>
      <c r="O306" s="661"/>
      <c r="P306" s="661"/>
      <c r="Q306" s="661"/>
      <c r="R306" s="661"/>
      <c r="S306" s="661"/>
      <c r="T306" s="661"/>
      <c r="U306" s="661"/>
      <c r="V306" s="661"/>
      <c r="W306" s="661"/>
      <c r="X306" s="661"/>
      <c r="Y306" s="661"/>
      <c r="Z306" s="661"/>
      <c r="AA306" s="661"/>
      <c r="AB306" s="661"/>
      <c r="AC306" s="661"/>
      <c r="AD306" s="661"/>
      <c r="AE306" s="661"/>
      <c r="AF306" s="661"/>
      <c r="AG306" s="661"/>
      <c r="AH306" s="661"/>
    </row>
    <row r="307" spans="1:34">
      <c r="B307" s="247" t="s">
        <v>1662</v>
      </c>
      <c r="C307" s="896"/>
    </row>
    <row r="308" spans="1:34">
      <c r="B308" s="247"/>
      <c r="C308" s="896"/>
    </row>
    <row r="309" spans="1:34">
      <c r="B309" s="247"/>
      <c r="C309" s="896"/>
    </row>
    <row r="310" spans="1:34" ht="15.75">
      <c r="A310" s="1117" t="s">
        <v>3</v>
      </c>
      <c r="B310" s="1117"/>
      <c r="C310" s="1117"/>
      <c r="D310" s="1117"/>
      <c r="E310" s="1117"/>
      <c r="F310" s="1117"/>
      <c r="G310" s="1117"/>
      <c r="H310" s="1117"/>
      <c r="I310" s="1117"/>
      <c r="J310" s="1117"/>
      <c r="K310" s="1117"/>
      <c r="L310" s="1117"/>
      <c r="M310" s="1117"/>
      <c r="N310" s="1117"/>
      <c r="O310" s="1117"/>
      <c r="P310" s="1117"/>
      <c r="Q310" s="1117"/>
      <c r="R310" s="1117"/>
      <c r="S310" s="1117"/>
      <c r="T310" s="1117"/>
      <c r="U310" s="1117"/>
      <c r="V310" s="1117"/>
      <c r="W310" s="1117"/>
      <c r="X310" s="1117"/>
      <c r="Y310" s="1117"/>
      <c r="Z310" s="1117"/>
      <c r="AA310" s="1117"/>
      <c r="AB310" s="1117"/>
      <c r="AC310" s="1117"/>
      <c r="AD310" s="1117"/>
      <c r="AE310" s="1117"/>
      <c r="AF310" s="1117"/>
      <c r="AG310" s="1117"/>
      <c r="AH310" s="1117"/>
    </row>
    <row r="311" spans="1:34" ht="15.75">
      <c r="A311" s="1117" t="s">
        <v>1586</v>
      </c>
      <c r="B311" s="1117"/>
      <c r="C311" s="1117"/>
      <c r="D311" s="1117"/>
      <c r="E311" s="1117"/>
      <c r="F311" s="1117"/>
      <c r="G311" s="1117"/>
      <c r="H311" s="1117"/>
      <c r="I311" s="1117"/>
      <c r="J311" s="1117"/>
      <c r="K311" s="1117"/>
      <c r="L311" s="1117"/>
      <c r="M311" s="1117"/>
      <c r="N311" s="1117"/>
      <c r="O311" s="1117"/>
      <c r="P311" s="1117"/>
      <c r="Q311" s="1117"/>
      <c r="R311" s="1117"/>
      <c r="S311" s="1117"/>
      <c r="T311" s="1117"/>
      <c r="U311" s="1117"/>
      <c r="V311" s="1117"/>
      <c r="W311" s="1117"/>
      <c r="X311" s="1117"/>
      <c r="Y311" s="1117"/>
      <c r="Z311" s="1117"/>
      <c r="AA311" s="1117"/>
      <c r="AB311" s="1117"/>
      <c r="AC311" s="1117"/>
      <c r="AD311" s="1117"/>
      <c r="AE311" s="1117"/>
      <c r="AF311" s="1117"/>
      <c r="AG311" s="1117"/>
      <c r="AH311" s="1117"/>
    </row>
    <row r="312" spans="1:34" ht="18">
      <c r="A312" s="1118" t="s">
        <v>1666</v>
      </c>
      <c r="B312" s="1118"/>
      <c r="C312" s="1118"/>
      <c r="D312" s="1118"/>
      <c r="E312" s="1118"/>
      <c r="F312" s="1118"/>
      <c r="G312" s="1118"/>
      <c r="H312" s="1118"/>
      <c r="I312" s="1118"/>
      <c r="J312" s="1118"/>
      <c r="K312" s="1118"/>
      <c r="L312" s="1118"/>
      <c r="M312" s="1118"/>
      <c r="N312" s="1118"/>
      <c r="O312" s="1118"/>
      <c r="P312" s="1118"/>
      <c r="Q312" s="1118"/>
      <c r="R312" s="1118"/>
      <c r="S312" s="1118"/>
      <c r="T312" s="1118"/>
      <c r="U312" s="1118"/>
      <c r="V312" s="1118"/>
      <c r="W312" s="1118"/>
      <c r="X312" s="1118"/>
      <c r="Y312" s="1118"/>
      <c r="Z312" s="1118"/>
      <c r="AA312" s="1118"/>
      <c r="AB312" s="1118"/>
      <c r="AC312" s="1118"/>
      <c r="AD312" s="1118"/>
      <c r="AE312" s="1118"/>
      <c r="AF312" s="1118"/>
      <c r="AG312" s="1118"/>
      <c r="AH312" s="1118"/>
    </row>
    <row r="313" spans="1:34" ht="18">
      <c r="A313" s="1118" t="s">
        <v>1587</v>
      </c>
      <c r="B313" s="1118"/>
      <c r="C313" s="1118"/>
      <c r="D313" s="1118"/>
      <c r="E313" s="1118"/>
      <c r="F313" s="1118"/>
      <c r="G313" s="1118"/>
      <c r="H313" s="1118"/>
      <c r="I313" s="1118"/>
      <c r="J313" s="1118"/>
      <c r="K313" s="1118"/>
      <c r="L313" s="1118"/>
      <c r="M313" s="1118"/>
      <c r="N313" s="1118"/>
      <c r="O313" s="1118"/>
      <c r="P313" s="1118"/>
      <c r="Q313" s="1118"/>
      <c r="R313" s="1118"/>
      <c r="S313" s="1118"/>
      <c r="T313" s="1118"/>
      <c r="U313" s="1118"/>
      <c r="V313" s="1118"/>
      <c r="W313" s="1118"/>
      <c r="X313" s="1118"/>
      <c r="Y313" s="1118"/>
      <c r="Z313" s="1118"/>
      <c r="AA313" s="1118"/>
      <c r="AB313" s="1118"/>
      <c r="AC313" s="1118"/>
      <c r="AD313" s="1118"/>
      <c r="AE313" s="1118"/>
      <c r="AF313" s="1118"/>
      <c r="AG313" s="1118"/>
      <c r="AH313" s="1118"/>
    </row>
    <row r="314" spans="1:34" ht="18">
      <c r="A314" s="1118" t="s">
        <v>1667</v>
      </c>
      <c r="B314" s="1118"/>
      <c r="C314" s="1118"/>
      <c r="D314" s="1118"/>
      <c r="E314" s="1118"/>
      <c r="F314" s="1118"/>
      <c r="G314" s="1118"/>
      <c r="H314" s="1118"/>
      <c r="I314" s="1118"/>
      <c r="J314" s="1118"/>
      <c r="K314" s="1118"/>
      <c r="L314" s="1118"/>
      <c r="M314" s="1118"/>
      <c r="N314" s="1118"/>
      <c r="O314" s="1118"/>
      <c r="P314" s="1118"/>
      <c r="Q314" s="1118"/>
      <c r="R314" s="1118"/>
      <c r="S314" s="1118"/>
      <c r="T314" s="1118"/>
      <c r="U314" s="1118"/>
      <c r="V314" s="1118"/>
      <c r="W314" s="1118"/>
      <c r="X314" s="1118"/>
      <c r="Y314" s="1118"/>
      <c r="Z314" s="1118"/>
      <c r="AA314" s="1118"/>
      <c r="AB314" s="1118"/>
      <c r="AC314" s="1118"/>
      <c r="AD314" s="1118"/>
      <c r="AE314" s="1118"/>
      <c r="AF314" s="1118"/>
      <c r="AG314" s="1118"/>
      <c r="AH314" s="1118"/>
    </row>
    <row r="315" spans="1:34" s="966" customFormat="1" ht="15.75">
      <c r="A315" s="973" t="s">
        <v>1608</v>
      </c>
      <c r="B315" s="974"/>
      <c r="C315" s="974"/>
      <c r="D315" s="974"/>
      <c r="E315" s="974"/>
      <c r="F315" s="974"/>
      <c r="G315" s="974"/>
      <c r="H315" s="974"/>
      <c r="I315" s="974"/>
      <c r="J315" s="974"/>
      <c r="K315" s="974"/>
      <c r="L315" s="974"/>
      <c r="M315" s="974"/>
      <c r="N315" s="974"/>
      <c r="O315" s="974"/>
      <c r="P315" s="974"/>
      <c r="Q315" s="974"/>
      <c r="R315" s="974"/>
      <c r="S315" s="974"/>
      <c r="T315" s="974"/>
      <c r="U315" s="974"/>
      <c r="V315" s="974"/>
      <c r="W315" s="974"/>
      <c r="X315" s="974"/>
      <c r="Y315" s="974"/>
      <c r="Z315" s="974"/>
      <c r="AA315" s="974"/>
      <c r="AB315" s="974"/>
      <c r="AC315" s="974"/>
      <c r="AD315" s="974"/>
      <c r="AE315" s="974"/>
      <c r="AF315" s="974"/>
      <c r="AG315" s="974"/>
      <c r="AH315" s="974"/>
    </row>
    <row r="316" spans="1:34" s="966" customFormat="1" ht="15.75">
      <c r="A316" s="967" t="s">
        <v>1683</v>
      </c>
      <c r="K316" s="974"/>
      <c r="L316" s="974"/>
      <c r="M316" s="974"/>
      <c r="N316" s="974"/>
      <c r="O316" s="974"/>
      <c r="P316" s="974"/>
      <c r="Q316" s="974"/>
      <c r="R316" s="974"/>
      <c r="S316" s="974"/>
      <c r="T316" s="974"/>
      <c r="U316" s="974"/>
      <c r="V316" s="974"/>
      <c r="W316" s="974"/>
      <c r="X316" s="974"/>
      <c r="Y316" s="974"/>
      <c r="Z316" s="974"/>
      <c r="AA316" s="974"/>
      <c r="AB316" s="974"/>
      <c r="AC316" s="974"/>
      <c r="AD316" s="974"/>
      <c r="AE316" s="974"/>
      <c r="AF316" s="974"/>
      <c r="AG316" s="974"/>
      <c r="AH316" s="974"/>
    </row>
    <row r="317" spans="1:34">
      <c r="A317" s="1130" t="s">
        <v>129</v>
      </c>
      <c r="B317" s="1133" t="s">
        <v>1610</v>
      </c>
      <c r="C317" s="955" t="s">
        <v>1618</v>
      </c>
      <c r="D317" s="1149" t="s">
        <v>1619</v>
      </c>
      <c r="E317" s="1150"/>
      <c r="F317" s="1150"/>
      <c r="G317" s="1150"/>
      <c r="H317" s="1150"/>
      <c r="I317" s="1150"/>
      <c r="J317" s="1150"/>
      <c r="K317" s="1150"/>
      <c r="L317" s="1150"/>
      <c r="M317" s="1150"/>
      <c r="N317" s="1150"/>
      <c r="O317" s="1150"/>
      <c r="P317" s="1150"/>
      <c r="Q317" s="1150"/>
      <c r="R317" s="1150"/>
      <c r="S317" s="1150"/>
      <c r="T317" s="1150"/>
      <c r="U317" s="1150"/>
      <c r="V317" s="1150"/>
      <c r="W317" s="1150"/>
      <c r="X317" s="1150"/>
      <c r="Y317" s="1150"/>
      <c r="Z317" s="1150"/>
      <c r="AA317" s="1150"/>
      <c r="AB317" s="1150"/>
      <c r="AC317" s="1150"/>
      <c r="AD317" s="1150"/>
      <c r="AE317" s="1150"/>
      <c r="AF317" s="1150"/>
      <c r="AG317" s="1150"/>
      <c r="AH317" s="1151"/>
    </row>
    <row r="318" spans="1:34">
      <c r="A318" s="1131"/>
      <c r="B318" s="1134"/>
      <c r="C318" s="1160">
        <v>42552</v>
      </c>
      <c r="D318" s="954" t="s">
        <v>1616</v>
      </c>
      <c r="E318" s="954" t="s">
        <v>1617</v>
      </c>
      <c r="F318" s="894" t="s">
        <v>1611</v>
      </c>
      <c r="G318" s="954" t="s">
        <v>1612</v>
      </c>
      <c r="H318" s="894" t="s">
        <v>1613</v>
      </c>
      <c r="I318" s="954" t="s">
        <v>1614</v>
      </c>
      <c r="J318" s="954" t="s">
        <v>1615</v>
      </c>
      <c r="K318" s="954" t="s">
        <v>1616</v>
      </c>
      <c r="L318" s="954" t="s">
        <v>1617</v>
      </c>
      <c r="M318" s="894" t="s">
        <v>1611</v>
      </c>
      <c r="N318" s="894" t="s">
        <v>1612</v>
      </c>
      <c r="O318" s="894" t="s">
        <v>1613</v>
      </c>
      <c r="P318" s="894" t="s">
        <v>1614</v>
      </c>
      <c r="Q318" s="894" t="s">
        <v>1615</v>
      </c>
      <c r="R318" s="954" t="s">
        <v>1616</v>
      </c>
      <c r="S318" s="954" t="s">
        <v>1617</v>
      </c>
      <c r="T318" s="894" t="s">
        <v>1611</v>
      </c>
      <c r="U318" s="894" t="s">
        <v>1612</v>
      </c>
      <c r="V318" s="894" t="s">
        <v>1613</v>
      </c>
      <c r="W318" s="894" t="s">
        <v>1614</v>
      </c>
      <c r="X318" s="894" t="s">
        <v>1615</v>
      </c>
      <c r="Y318" s="954" t="s">
        <v>1616</v>
      </c>
      <c r="Z318" s="954" t="s">
        <v>1617</v>
      </c>
      <c r="AA318" s="894" t="s">
        <v>1611</v>
      </c>
      <c r="AB318" s="894" t="s">
        <v>1612</v>
      </c>
      <c r="AC318" s="894" t="s">
        <v>1613</v>
      </c>
      <c r="AD318" s="894" t="s">
        <v>1614</v>
      </c>
      <c r="AE318" s="894" t="s">
        <v>1615</v>
      </c>
      <c r="AF318" s="954" t="s">
        <v>1616</v>
      </c>
      <c r="AG318" s="954" t="s">
        <v>1617</v>
      </c>
      <c r="AH318" s="894" t="s">
        <v>1611</v>
      </c>
    </row>
    <row r="319" spans="1:34">
      <c r="A319" s="1132"/>
      <c r="B319" s="1135"/>
      <c r="C319" s="1161"/>
      <c r="D319" s="968">
        <v>1</v>
      </c>
      <c r="E319" s="954">
        <v>2</v>
      </c>
      <c r="F319" s="894">
        <v>3</v>
      </c>
      <c r="G319" s="954">
        <v>4</v>
      </c>
      <c r="H319" s="894">
        <v>5</v>
      </c>
      <c r="I319" s="954">
        <v>6</v>
      </c>
      <c r="J319" s="954">
        <v>7</v>
      </c>
      <c r="K319" s="954">
        <v>8</v>
      </c>
      <c r="L319" s="954">
        <v>9</v>
      </c>
      <c r="M319" s="894">
        <v>10</v>
      </c>
      <c r="N319" s="894">
        <v>11</v>
      </c>
      <c r="O319" s="894">
        <v>12</v>
      </c>
      <c r="P319" s="894">
        <v>13</v>
      </c>
      <c r="Q319" s="894">
        <v>14</v>
      </c>
      <c r="R319" s="954">
        <v>15</v>
      </c>
      <c r="S319" s="954">
        <v>16</v>
      </c>
      <c r="T319" s="894">
        <v>17</v>
      </c>
      <c r="U319" s="894">
        <v>18</v>
      </c>
      <c r="V319" s="894">
        <v>19</v>
      </c>
      <c r="W319" s="894">
        <v>20</v>
      </c>
      <c r="X319" s="894">
        <v>21</v>
      </c>
      <c r="Y319" s="954">
        <v>22</v>
      </c>
      <c r="Z319" s="954">
        <v>23</v>
      </c>
      <c r="AA319" s="894">
        <v>24</v>
      </c>
      <c r="AB319" s="894">
        <v>25</v>
      </c>
      <c r="AC319" s="894">
        <v>26</v>
      </c>
      <c r="AD319" s="894">
        <v>27</v>
      </c>
      <c r="AE319" s="894">
        <v>28</v>
      </c>
      <c r="AF319" s="954">
        <v>29</v>
      </c>
      <c r="AG319" s="954">
        <v>30</v>
      </c>
      <c r="AH319" s="894">
        <v>31</v>
      </c>
    </row>
    <row r="320" spans="1:34">
      <c r="A320" s="1136">
        <v>17</v>
      </c>
      <c r="B320" s="908" t="s">
        <v>1609</v>
      </c>
      <c r="C320" s="1127">
        <v>42552</v>
      </c>
      <c r="D320" s="913"/>
      <c r="E320" s="932"/>
      <c r="F320" s="932"/>
      <c r="G320" s="933"/>
      <c r="H320" s="933"/>
      <c r="I320" s="933"/>
      <c r="J320" s="933"/>
      <c r="K320" s="933"/>
      <c r="L320" s="933"/>
      <c r="M320" s="932" t="s">
        <v>1661</v>
      </c>
      <c r="N320" s="933"/>
      <c r="O320" s="933"/>
      <c r="P320" s="933"/>
      <c r="Q320" s="933"/>
      <c r="R320" s="933"/>
      <c r="S320" s="933"/>
      <c r="T320" s="933"/>
      <c r="U320" s="933"/>
      <c r="V320" s="933"/>
      <c r="W320" s="933"/>
      <c r="X320" s="933"/>
      <c r="Y320" s="933"/>
      <c r="Z320" s="933"/>
      <c r="AA320" s="933"/>
      <c r="AB320" s="933"/>
      <c r="AC320" s="933"/>
      <c r="AD320" s="933"/>
      <c r="AE320" s="933"/>
      <c r="AF320" s="933"/>
      <c r="AG320" s="939"/>
      <c r="AH320" s="939"/>
    </row>
    <row r="321" spans="1:34">
      <c r="A321" s="1136"/>
      <c r="B321" s="908" t="s">
        <v>1622</v>
      </c>
      <c r="C321" s="1137"/>
      <c r="D321" s="913"/>
      <c r="E321" s="932"/>
      <c r="F321" s="932"/>
      <c r="G321" s="933"/>
      <c r="H321" s="932"/>
      <c r="I321" s="933"/>
      <c r="J321" s="933"/>
      <c r="K321" s="933"/>
      <c r="L321" s="933"/>
      <c r="M321" s="933"/>
      <c r="N321" s="932" t="s">
        <v>1661</v>
      </c>
      <c r="O321" s="933"/>
      <c r="P321" s="933"/>
      <c r="Q321" s="933"/>
      <c r="R321" s="933"/>
      <c r="S321" s="933"/>
      <c r="T321" s="933"/>
      <c r="U321" s="933"/>
      <c r="V321" s="933"/>
      <c r="W321" s="933"/>
      <c r="X321" s="933"/>
      <c r="Y321" s="933"/>
      <c r="Z321" s="933"/>
      <c r="AA321" s="933"/>
      <c r="AB321" s="933"/>
      <c r="AC321" s="933"/>
      <c r="AD321" s="933"/>
      <c r="AE321" s="933"/>
      <c r="AF321" s="933"/>
      <c r="AG321" s="939"/>
      <c r="AH321" s="939"/>
    </row>
    <row r="322" spans="1:34">
      <c r="A322" s="1136"/>
      <c r="B322" s="908" t="s">
        <v>1623</v>
      </c>
      <c r="C322" s="1137"/>
      <c r="D322" s="913"/>
      <c r="E322" s="933"/>
      <c r="F322" s="932"/>
      <c r="G322" s="932"/>
      <c r="H322" s="932"/>
      <c r="I322" s="933"/>
      <c r="J322" s="933"/>
      <c r="K322" s="933"/>
      <c r="L322" s="933"/>
      <c r="M322" s="933"/>
      <c r="N322" s="933"/>
      <c r="O322" s="932" t="s">
        <v>1661</v>
      </c>
      <c r="P322" s="933"/>
      <c r="Q322" s="933"/>
      <c r="R322" s="933"/>
      <c r="S322" s="933"/>
      <c r="T322" s="933"/>
      <c r="U322" s="933"/>
      <c r="V322" s="933"/>
      <c r="W322" s="933"/>
      <c r="X322" s="933"/>
      <c r="Y322" s="933"/>
      <c r="Z322" s="933"/>
      <c r="AA322" s="933"/>
      <c r="AB322" s="933"/>
      <c r="AC322" s="933"/>
      <c r="AD322" s="933"/>
      <c r="AE322" s="933"/>
      <c r="AF322" s="933"/>
      <c r="AG322" s="939"/>
      <c r="AH322" s="939"/>
    </row>
    <row r="323" spans="1:34">
      <c r="A323" s="1136"/>
      <c r="B323" s="908" t="s">
        <v>1624</v>
      </c>
      <c r="C323" s="1137"/>
      <c r="D323" s="913"/>
      <c r="E323" s="933"/>
      <c r="F323" s="932"/>
      <c r="G323" s="933"/>
      <c r="H323" s="932"/>
      <c r="I323" s="933"/>
      <c r="J323" s="933"/>
      <c r="K323" s="933"/>
      <c r="L323" s="933"/>
      <c r="M323" s="933"/>
      <c r="N323" s="933"/>
      <c r="O323" s="933"/>
      <c r="P323" s="932" t="s">
        <v>1661</v>
      </c>
      <c r="Q323" s="933"/>
      <c r="R323" s="933"/>
      <c r="S323" s="933"/>
      <c r="T323" s="933"/>
      <c r="U323" s="933"/>
      <c r="V323" s="933"/>
      <c r="W323" s="933"/>
      <c r="X323" s="933"/>
      <c r="Y323" s="933"/>
      <c r="Z323" s="933"/>
      <c r="AA323" s="933"/>
      <c r="AB323" s="933"/>
      <c r="AC323" s="933"/>
      <c r="AD323" s="933"/>
      <c r="AE323" s="933"/>
      <c r="AF323" s="933"/>
      <c r="AG323" s="939"/>
      <c r="AH323" s="939"/>
    </row>
    <row r="324" spans="1:34">
      <c r="A324" s="1136"/>
      <c r="B324" s="908" t="s">
        <v>1625</v>
      </c>
      <c r="C324" s="1137"/>
      <c r="D324" s="913"/>
      <c r="E324" s="933"/>
      <c r="F324" s="932"/>
      <c r="G324" s="933"/>
      <c r="H324" s="932"/>
      <c r="I324" s="932"/>
      <c r="J324" s="932"/>
      <c r="K324" s="932"/>
      <c r="L324" s="933"/>
      <c r="M324" s="933"/>
      <c r="N324" s="933"/>
      <c r="O324" s="933"/>
      <c r="P324" s="933"/>
      <c r="Q324" s="932" t="s">
        <v>1661</v>
      </c>
      <c r="R324" s="933"/>
      <c r="S324" s="933"/>
      <c r="T324" s="933"/>
      <c r="U324" s="933"/>
      <c r="V324" s="933"/>
      <c r="W324" s="933"/>
      <c r="X324" s="933"/>
      <c r="Y324" s="933"/>
      <c r="Z324" s="933"/>
      <c r="AA324" s="933"/>
      <c r="AB324" s="933"/>
      <c r="AC324" s="933"/>
      <c r="AD324" s="933"/>
      <c r="AE324" s="933"/>
      <c r="AF324" s="933"/>
      <c r="AG324" s="939"/>
      <c r="AH324" s="939"/>
    </row>
    <row r="325" spans="1:34">
      <c r="A325" s="1136"/>
      <c r="B325" s="908" t="s">
        <v>1626</v>
      </c>
      <c r="C325" s="1137"/>
      <c r="D325" s="913"/>
      <c r="E325" s="933"/>
      <c r="F325" s="933"/>
      <c r="G325" s="932"/>
      <c r="H325" s="933"/>
      <c r="I325" s="935"/>
      <c r="J325" s="935"/>
      <c r="K325" s="932"/>
      <c r="L325" s="932"/>
      <c r="M325" s="933"/>
      <c r="N325" s="932"/>
      <c r="O325" s="933"/>
      <c r="P325" s="933"/>
      <c r="Q325" s="933"/>
      <c r="R325" s="933"/>
      <c r="S325" s="933"/>
      <c r="T325" s="932" t="s">
        <v>1661</v>
      </c>
      <c r="U325" s="933"/>
      <c r="V325" s="933"/>
      <c r="W325" s="933"/>
      <c r="X325" s="933"/>
      <c r="Y325" s="933"/>
      <c r="Z325" s="933"/>
      <c r="AA325" s="933"/>
      <c r="AB325" s="933"/>
      <c r="AC325" s="933"/>
      <c r="AD325" s="933"/>
      <c r="AE325" s="933"/>
      <c r="AF325" s="933"/>
      <c r="AG325" s="939"/>
      <c r="AH325" s="939"/>
    </row>
    <row r="326" spans="1:34">
      <c r="A326" s="1136"/>
      <c r="B326" s="908" t="s">
        <v>1627</v>
      </c>
      <c r="C326" s="1137"/>
      <c r="D326" s="912"/>
      <c r="E326" s="935"/>
      <c r="F326" s="935"/>
      <c r="G326" s="935"/>
      <c r="H326" s="935"/>
      <c r="I326" s="935"/>
      <c r="J326" s="935"/>
      <c r="K326" s="932"/>
      <c r="L326" s="932"/>
      <c r="M326" s="932"/>
      <c r="N326" s="932"/>
      <c r="O326" s="933"/>
      <c r="P326" s="932"/>
      <c r="Q326" s="933"/>
      <c r="R326" s="933"/>
      <c r="S326" s="935"/>
      <c r="T326" s="935"/>
      <c r="U326" s="932" t="s">
        <v>1661</v>
      </c>
      <c r="V326" s="935"/>
      <c r="W326" s="935"/>
      <c r="X326" s="935"/>
      <c r="Y326" s="935"/>
      <c r="Z326" s="935"/>
      <c r="AA326" s="935"/>
      <c r="AB326" s="935"/>
      <c r="AC326" s="935"/>
      <c r="AD326" s="935"/>
      <c r="AE326" s="935"/>
      <c r="AF326" s="935"/>
      <c r="AG326" s="935"/>
      <c r="AH326" s="935"/>
    </row>
    <row r="327" spans="1:34">
      <c r="A327" s="1136"/>
      <c r="B327" s="908" t="s">
        <v>1628</v>
      </c>
      <c r="C327" s="1137"/>
      <c r="D327" s="900"/>
      <c r="E327" s="933"/>
      <c r="F327" s="933"/>
      <c r="G327" s="933"/>
      <c r="H327" s="933"/>
      <c r="I327" s="933"/>
      <c r="J327" s="932"/>
      <c r="K327" s="932"/>
      <c r="L327" s="932"/>
      <c r="M327" s="933"/>
      <c r="N327" s="932"/>
      <c r="O327" s="933"/>
      <c r="P327" s="932"/>
      <c r="Q327" s="933"/>
      <c r="R327" s="933"/>
      <c r="S327" s="933"/>
      <c r="T327" s="933"/>
      <c r="U327" s="933"/>
      <c r="V327" s="932" t="s">
        <v>1661</v>
      </c>
      <c r="W327" s="933"/>
      <c r="X327" s="933"/>
      <c r="Y327" s="933"/>
      <c r="Z327" s="933"/>
      <c r="AA327" s="933"/>
      <c r="AB327" s="933"/>
      <c r="AC327" s="933"/>
      <c r="AD327" s="933"/>
      <c r="AE327" s="933"/>
      <c r="AF327" s="933"/>
      <c r="AG327" s="933"/>
      <c r="AH327" s="933"/>
    </row>
    <row r="328" spans="1:34">
      <c r="A328" s="1136"/>
      <c r="B328" s="908" t="s">
        <v>1629</v>
      </c>
      <c r="C328" s="1137"/>
      <c r="D328" s="912"/>
      <c r="E328" s="935"/>
      <c r="F328" s="935"/>
      <c r="G328" s="935"/>
      <c r="H328" s="935"/>
      <c r="I328" s="935"/>
      <c r="J328" s="935"/>
      <c r="K328" s="932"/>
      <c r="L328" s="932"/>
      <c r="M328" s="933"/>
      <c r="N328" s="932"/>
      <c r="O328" s="932"/>
      <c r="P328" s="932"/>
      <c r="Q328" s="933"/>
      <c r="R328" s="933"/>
      <c r="S328" s="933"/>
      <c r="T328" s="935"/>
      <c r="U328" s="935"/>
      <c r="V328" s="935"/>
      <c r="W328" s="932" t="s">
        <v>1661</v>
      </c>
      <c r="X328" s="935"/>
      <c r="Y328" s="935"/>
      <c r="Z328" s="935"/>
      <c r="AA328" s="935"/>
      <c r="AB328" s="935"/>
      <c r="AC328" s="935"/>
      <c r="AD328" s="935"/>
      <c r="AE328" s="935"/>
      <c r="AF328" s="935"/>
      <c r="AG328" s="935"/>
      <c r="AH328" s="935"/>
    </row>
    <row r="329" spans="1:34">
      <c r="A329" s="1136"/>
      <c r="B329" s="908" t="s">
        <v>1630</v>
      </c>
      <c r="C329" s="1137"/>
      <c r="D329" s="912"/>
      <c r="E329" s="935"/>
      <c r="F329" s="935"/>
      <c r="G329" s="935"/>
      <c r="H329" s="935"/>
      <c r="I329" s="935"/>
      <c r="J329" s="935"/>
      <c r="K329" s="932"/>
      <c r="L329" s="933"/>
      <c r="M329" s="935"/>
      <c r="N329" s="932"/>
      <c r="O329" s="933"/>
      <c r="P329" s="932"/>
      <c r="Q329" s="933"/>
      <c r="R329" s="932"/>
      <c r="S329" s="932"/>
      <c r="T329" s="933"/>
      <c r="U329" s="932"/>
      <c r="V329" s="933"/>
      <c r="W329" s="935"/>
      <c r="X329" s="932" t="s">
        <v>1661</v>
      </c>
      <c r="Y329" s="935"/>
      <c r="Z329" s="935"/>
      <c r="AA329" s="935"/>
      <c r="AB329" s="935"/>
      <c r="AC329" s="935"/>
      <c r="AD329" s="935"/>
      <c r="AE329" s="935"/>
      <c r="AF329" s="935"/>
      <c r="AG329" s="935"/>
      <c r="AH329" s="935"/>
    </row>
    <row r="330" spans="1:34">
      <c r="A330" s="1114"/>
      <c r="B330" s="1140"/>
      <c r="C330" s="1127">
        <v>42583</v>
      </c>
      <c r="D330" s="894" t="s">
        <v>1612</v>
      </c>
      <c r="E330" s="894" t="s">
        <v>1613</v>
      </c>
      <c r="F330" s="894" t="s">
        <v>1614</v>
      </c>
      <c r="G330" s="894" t="s">
        <v>1615</v>
      </c>
      <c r="H330" s="954" t="s">
        <v>1616</v>
      </c>
      <c r="I330" s="954" t="s">
        <v>1617</v>
      </c>
      <c r="J330" s="894" t="s">
        <v>1611</v>
      </c>
      <c r="K330" s="894" t="s">
        <v>1612</v>
      </c>
      <c r="L330" s="894" t="s">
        <v>1613</v>
      </c>
      <c r="M330" s="894" t="s">
        <v>1614</v>
      </c>
      <c r="N330" s="894" t="s">
        <v>1615</v>
      </c>
      <c r="O330" s="954" t="s">
        <v>1616</v>
      </c>
      <c r="P330" s="954" t="s">
        <v>1617</v>
      </c>
      <c r="Q330" s="894" t="s">
        <v>1611</v>
      </c>
      <c r="R330" s="954" t="s">
        <v>1612</v>
      </c>
      <c r="S330" s="894" t="s">
        <v>1613</v>
      </c>
      <c r="T330" s="894" t="s">
        <v>1614</v>
      </c>
      <c r="U330" s="894" t="s">
        <v>1615</v>
      </c>
      <c r="V330" s="954" t="s">
        <v>1616</v>
      </c>
      <c r="W330" s="954" t="s">
        <v>1617</v>
      </c>
      <c r="X330" s="894" t="s">
        <v>1611</v>
      </c>
      <c r="Y330" s="894" t="s">
        <v>1612</v>
      </c>
      <c r="Z330" s="894" t="s">
        <v>1613</v>
      </c>
      <c r="AA330" s="894" t="s">
        <v>1614</v>
      </c>
      <c r="AB330" s="894" t="s">
        <v>1615</v>
      </c>
      <c r="AC330" s="954" t="s">
        <v>1616</v>
      </c>
      <c r="AD330" s="954" t="s">
        <v>1617</v>
      </c>
      <c r="AE330" s="894" t="s">
        <v>1611</v>
      </c>
      <c r="AF330" s="894" t="s">
        <v>1612</v>
      </c>
      <c r="AG330" s="894" t="s">
        <v>1613</v>
      </c>
      <c r="AH330" s="894" t="s">
        <v>1614</v>
      </c>
    </row>
    <row r="331" spans="1:34">
      <c r="A331" s="1116"/>
      <c r="B331" s="1138"/>
      <c r="C331" s="1137"/>
      <c r="D331" s="895">
        <v>1</v>
      </c>
      <c r="E331" s="894">
        <v>2</v>
      </c>
      <c r="F331" s="894">
        <v>3</v>
      </c>
      <c r="G331" s="894">
        <v>4</v>
      </c>
      <c r="H331" s="954">
        <v>5</v>
      </c>
      <c r="I331" s="954">
        <v>6</v>
      </c>
      <c r="J331" s="894">
        <v>7</v>
      </c>
      <c r="K331" s="894">
        <v>8</v>
      </c>
      <c r="L331" s="894">
        <v>9</v>
      </c>
      <c r="M331" s="894">
        <v>10</v>
      </c>
      <c r="N331" s="894">
        <v>11</v>
      </c>
      <c r="O331" s="954">
        <v>12</v>
      </c>
      <c r="P331" s="954">
        <v>13</v>
      </c>
      <c r="Q331" s="894">
        <v>14</v>
      </c>
      <c r="R331" s="954">
        <v>15</v>
      </c>
      <c r="S331" s="894">
        <v>16</v>
      </c>
      <c r="T331" s="894">
        <v>17</v>
      </c>
      <c r="U331" s="894">
        <v>18</v>
      </c>
      <c r="V331" s="954">
        <v>19</v>
      </c>
      <c r="W331" s="954">
        <v>20</v>
      </c>
      <c r="X331" s="894">
        <v>21</v>
      </c>
      <c r="Y331" s="894">
        <v>22</v>
      </c>
      <c r="Z331" s="894">
        <v>23</v>
      </c>
      <c r="AA331" s="894">
        <v>24</v>
      </c>
      <c r="AB331" s="894">
        <v>25</v>
      </c>
      <c r="AC331" s="954">
        <v>26</v>
      </c>
      <c r="AD331" s="954">
        <v>27</v>
      </c>
      <c r="AE331" s="894">
        <v>28</v>
      </c>
      <c r="AF331" s="894">
        <v>29</v>
      </c>
      <c r="AG331" s="894">
        <v>30</v>
      </c>
      <c r="AH331" s="894">
        <v>31</v>
      </c>
    </row>
    <row r="332" spans="1:34">
      <c r="A332" s="1124">
        <v>18</v>
      </c>
      <c r="B332" s="1015" t="s">
        <v>1609</v>
      </c>
      <c r="C332" s="1127">
        <v>42583</v>
      </c>
      <c r="D332" s="1016" t="s">
        <v>1621</v>
      </c>
      <c r="E332" s="900"/>
      <c r="F332" s="913"/>
      <c r="G332" s="900"/>
      <c r="H332" s="900"/>
      <c r="I332" s="912"/>
      <c r="J332" s="912"/>
      <c r="K332" s="912"/>
      <c r="L332" s="912"/>
      <c r="M332" s="912"/>
      <c r="N332" s="912"/>
      <c r="O332" s="912"/>
      <c r="P332" s="912"/>
      <c r="Q332" s="912"/>
      <c r="R332" s="912"/>
      <c r="S332" s="912"/>
      <c r="T332" s="913"/>
      <c r="U332" s="912"/>
      <c r="V332" s="900"/>
      <c r="W332" s="912"/>
      <c r="X332" s="912"/>
      <c r="Y332" s="912"/>
      <c r="Z332" s="912"/>
      <c r="AA332" s="912"/>
      <c r="AB332" s="912"/>
      <c r="AC332" s="912"/>
      <c r="AD332" s="912"/>
      <c r="AE332" s="912"/>
      <c r="AF332" s="912"/>
      <c r="AG332" s="899"/>
      <c r="AH332" s="899"/>
    </row>
    <row r="333" spans="1:34">
      <c r="A333" s="1124"/>
      <c r="B333" s="1015" t="s">
        <v>1622</v>
      </c>
      <c r="C333" s="1137"/>
      <c r="D333" s="1016"/>
      <c r="E333" s="913" t="s">
        <v>1621</v>
      </c>
      <c r="F333" s="913"/>
      <c r="G333" s="913"/>
      <c r="H333" s="913"/>
      <c r="I333" s="900"/>
      <c r="J333" s="900"/>
      <c r="K333" s="900"/>
      <c r="L333" s="912"/>
      <c r="M333" s="912"/>
      <c r="N333" s="912"/>
      <c r="O333" s="912"/>
      <c r="P333" s="912"/>
      <c r="Q333" s="912"/>
      <c r="R333" s="912"/>
      <c r="S333" s="912"/>
      <c r="T333" s="913"/>
      <c r="U333" s="912"/>
      <c r="V333" s="900"/>
      <c r="W333" s="912"/>
      <c r="X333" s="912"/>
      <c r="Y333" s="912"/>
      <c r="Z333" s="912"/>
      <c r="AA333" s="912"/>
      <c r="AB333" s="912"/>
      <c r="AC333" s="912"/>
      <c r="AD333" s="912"/>
      <c r="AE333" s="912"/>
      <c r="AF333" s="912"/>
      <c r="AG333" s="899"/>
      <c r="AH333" s="899"/>
    </row>
    <row r="334" spans="1:34">
      <c r="A334" s="1124"/>
      <c r="B334" s="1015" t="s">
        <v>1623</v>
      </c>
      <c r="C334" s="1137"/>
      <c r="D334" s="1016"/>
      <c r="E334" s="913"/>
      <c r="F334" s="913" t="s">
        <v>1621</v>
      </c>
      <c r="G334" s="913"/>
      <c r="H334" s="913"/>
      <c r="I334" s="900"/>
      <c r="J334" s="913"/>
      <c r="K334" s="900"/>
      <c r="L334" s="900"/>
      <c r="M334" s="912"/>
      <c r="N334" s="912"/>
      <c r="O334" s="912"/>
      <c r="P334" s="912"/>
      <c r="Q334" s="912"/>
      <c r="R334" s="912"/>
      <c r="S334" s="912"/>
      <c r="T334" s="913"/>
      <c r="U334" s="912"/>
      <c r="V334" s="900"/>
      <c r="W334" s="912"/>
      <c r="X334" s="912"/>
      <c r="Y334" s="912"/>
      <c r="Z334" s="912"/>
      <c r="AA334" s="912"/>
      <c r="AB334" s="912"/>
      <c r="AC334" s="912"/>
      <c r="AD334" s="912"/>
      <c r="AE334" s="912"/>
      <c r="AF334" s="912"/>
      <c r="AG334" s="899"/>
      <c r="AH334" s="899"/>
    </row>
    <row r="335" spans="1:34">
      <c r="A335" s="1124"/>
      <c r="B335" s="1015" t="s">
        <v>1624</v>
      </c>
      <c r="C335" s="1137"/>
      <c r="D335" s="1016"/>
      <c r="E335" s="913"/>
      <c r="F335" s="913"/>
      <c r="G335" s="913"/>
      <c r="H335" s="913"/>
      <c r="I335" s="913"/>
      <c r="J335" s="913" t="s">
        <v>1621</v>
      </c>
      <c r="K335" s="900"/>
      <c r="L335" s="900"/>
      <c r="M335" s="912"/>
      <c r="N335" s="912"/>
      <c r="O335" s="912"/>
      <c r="P335" s="912"/>
      <c r="Q335" s="912"/>
      <c r="R335" s="912"/>
      <c r="S335" s="912"/>
      <c r="T335" s="913"/>
      <c r="U335" s="912"/>
      <c r="V335" s="900"/>
      <c r="W335" s="912"/>
      <c r="X335" s="912"/>
      <c r="Y335" s="912"/>
      <c r="Z335" s="912"/>
      <c r="AA335" s="912"/>
      <c r="AB335" s="912"/>
      <c r="AC335" s="912"/>
      <c r="AD335" s="912"/>
      <c r="AE335" s="912"/>
      <c r="AF335" s="912"/>
      <c r="AG335" s="899"/>
      <c r="AH335" s="899"/>
    </row>
    <row r="336" spans="1:34">
      <c r="A336" s="1124"/>
      <c r="B336" s="1015" t="s">
        <v>1625</v>
      </c>
      <c r="C336" s="1137"/>
      <c r="D336" s="1016"/>
      <c r="E336" s="900"/>
      <c r="F336" s="912"/>
      <c r="G336" s="912"/>
      <c r="H336" s="913"/>
      <c r="I336" s="900"/>
      <c r="J336" s="913"/>
      <c r="K336" s="913" t="s">
        <v>1621</v>
      </c>
      <c r="L336" s="900"/>
      <c r="M336" s="913"/>
      <c r="N336" s="912"/>
      <c r="O336" s="912"/>
      <c r="P336" s="912"/>
      <c r="Q336" s="912"/>
      <c r="R336" s="912"/>
      <c r="S336" s="912"/>
      <c r="T336" s="913"/>
      <c r="U336" s="912"/>
      <c r="V336" s="900"/>
      <c r="W336" s="912"/>
      <c r="X336" s="912"/>
      <c r="Y336" s="912"/>
      <c r="Z336" s="912"/>
      <c r="AA336" s="912"/>
      <c r="AB336" s="912"/>
      <c r="AC336" s="912"/>
      <c r="AD336" s="912"/>
      <c r="AE336" s="912"/>
      <c r="AF336" s="912"/>
      <c r="AG336" s="899"/>
      <c r="AH336" s="899"/>
    </row>
    <row r="337" spans="1:34">
      <c r="A337" s="1124"/>
      <c r="B337" s="1015" t="s">
        <v>1626</v>
      </c>
      <c r="C337" s="1137"/>
      <c r="D337" s="1017"/>
      <c r="E337" s="912"/>
      <c r="F337" s="912"/>
      <c r="G337" s="912"/>
      <c r="H337" s="913"/>
      <c r="I337" s="900"/>
      <c r="J337" s="912"/>
      <c r="K337" s="913"/>
      <c r="L337" s="913" t="s">
        <v>1621</v>
      </c>
      <c r="M337" s="913"/>
      <c r="N337" s="900"/>
      <c r="O337" s="900"/>
      <c r="P337" s="912"/>
      <c r="Q337" s="912"/>
      <c r="R337" s="912"/>
      <c r="S337" s="912"/>
      <c r="T337" s="913"/>
      <c r="U337" s="912"/>
      <c r="V337" s="900"/>
      <c r="W337" s="912"/>
      <c r="X337" s="912"/>
      <c r="Y337" s="912"/>
      <c r="Z337" s="912"/>
      <c r="AA337" s="912"/>
      <c r="AB337" s="912"/>
      <c r="AC337" s="912"/>
      <c r="AD337" s="912"/>
      <c r="AE337" s="912"/>
      <c r="AF337" s="912"/>
      <c r="AG337" s="899"/>
      <c r="AH337" s="899"/>
    </row>
    <row r="338" spans="1:34">
      <c r="A338" s="1124"/>
      <c r="B338" s="1015" t="s">
        <v>1627</v>
      </c>
      <c r="C338" s="1137"/>
      <c r="D338" s="1017"/>
      <c r="E338" s="912"/>
      <c r="F338" s="912"/>
      <c r="G338" s="912"/>
      <c r="H338" s="913"/>
      <c r="I338" s="900"/>
      <c r="J338" s="912"/>
      <c r="K338" s="913"/>
      <c r="L338" s="913"/>
      <c r="M338" s="913" t="s">
        <v>1621</v>
      </c>
      <c r="N338" s="913"/>
      <c r="O338" s="913"/>
      <c r="P338" s="900"/>
      <c r="Q338" s="900"/>
      <c r="R338" s="900"/>
      <c r="S338" s="912"/>
      <c r="T338" s="913"/>
      <c r="U338" s="912"/>
      <c r="V338" s="900"/>
      <c r="W338" s="912"/>
      <c r="X338" s="912"/>
      <c r="Y338" s="912"/>
      <c r="Z338" s="912"/>
      <c r="AA338" s="912"/>
      <c r="AB338" s="912"/>
      <c r="AC338" s="912"/>
      <c r="AD338" s="912"/>
      <c r="AE338" s="912"/>
      <c r="AF338" s="912"/>
      <c r="AG338" s="899"/>
      <c r="AH338" s="899"/>
    </row>
    <row r="339" spans="1:34">
      <c r="A339" s="1124"/>
      <c r="B339" s="1015" t="s">
        <v>1628</v>
      </c>
      <c r="C339" s="1137"/>
      <c r="D339" s="1017"/>
      <c r="E339" s="912"/>
      <c r="F339" s="912"/>
      <c r="G339" s="912"/>
      <c r="H339" s="912"/>
      <c r="I339" s="912"/>
      <c r="J339" s="912"/>
      <c r="K339" s="913"/>
      <c r="L339" s="913"/>
      <c r="M339" s="913"/>
      <c r="N339" s="913"/>
      <c r="O339" s="913"/>
      <c r="P339" s="900"/>
      <c r="Q339" s="913"/>
      <c r="R339" s="900"/>
      <c r="S339" s="913" t="s">
        <v>1621</v>
      </c>
      <c r="T339" s="900"/>
      <c r="U339" s="912"/>
      <c r="V339" s="900"/>
      <c r="W339" s="912"/>
      <c r="X339" s="912"/>
      <c r="Y339" s="912"/>
      <c r="Z339" s="912"/>
      <c r="AA339" s="912"/>
      <c r="AB339" s="912"/>
      <c r="AC339" s="912"/>
      <c r="AD339" s="912"/>
      <c r="AE339" s="912"/>
      <c r="AF339" s="912"/>
      <c r="AG339" s="899"/>
      <c r="AH339" s="899"/>
    </row>
    <row r="340" spans="1:34">
      <c r="A340" s="1124"/>
      <c r="B340" s="1015" t="s">
        <v>1629</v>
      </c>
      <c r="C340" s="1137"/>
      <c r="D340" s="1017"/>
      <c r="E340" s="912"/>
      <c r="F340" s="912"/>
      <c r="G340" s="912"/>
      <c r="H340" s="912"/>
      <c r="I340" s="912"/>
      <c r="J340" s="912"/>
      <c r="K340" s="913"/>
      <c r="L340" s="913"/>
      <c r="M340" s="913"/>
      <c r="N340" s="913"/>
      <c r="O340" s="913"/>
      <c r="P340" s="913"/>
      <c r="Q340" s="913"/>
      <c r="R340" s="900"/>
      <c r="S340" s="913"/>
      <c r="T340" s="913" t="s">
        <v>1621</v>
      </c>
      <c r="U340" s="912"/>
      <c r="V340" s="900"/>
      <c r="W340" s="912"/>
      <c r="X340" s="912"/>
      <c r="Y340" s="912"/>
      <c r="Z340" s="912"/>
      <c r="AA340" s="912"/>
      <c r="AB340" s="912"/>
      <c r="AC340" s="912"/>
      <c r="AD340" s="912"/>
      <c r="AE340" s="912"/>
      <c r="AF340" s="912"/>
      <c r="AG340" s="899"/>
      <c r="AH340" s="899"/>
    </row>
    <row r="341" spans="1:34">
      <c r="A341" s="1124"/>
      <c r="B341" s="1015" t="s">
        <v>1630</v>
      </c>
      <c r="C341" s="1138"/>
      <c r="D341" s="1017"/>
      <c r="E341" s="912"/>
      <c r="F341" s="912"/>
      <c r="G341" s="912"/>
      <c r="H341" s="912"/>
      <c r="I341" s="912"/>
      <c r="J341" s="912"/>
      <c r="K341" s="913"/>
      <c r="L341" s="900"/>
      <c r="M341" s="912"/>
      <c r="N341" s="912"/>
      <c r="O341" s="913"/>
      <c r="P341" s="900"/>
      <c r="Q341" s="913"/>
      <c r="R341" s="900"/>
      <c r="S341" s="900"/>
      <c r="T341" s="913"/>
      <c r="U341" s="912"/>
      <c r="V341" s="900"/>
      <c r="W341" s="912"/>
      <c r="X341" s="913" t="s">
        <v>1621</v>
      </c>
      <c r="Y341" s="912"/>
      <c r="Z341" s="912"/>
      <c r="AA341" s="912"/>
      <c r="AB341" s="912"/>
      <c r="AC341" s="912"/>
      <c r="AD341" s="912"/>
      <c r="AE341" s="912"/>
      <c r="AF341" s="912"/>
      <c r="AG341" s="899"/>
      <c r="AH341" s="899"/>
    </row>
    <row r="342" spans="1:34">
      <c r="A342" s="903"/>
      <c r="B342" s="904"/>
      <c r="C342" s="905"/>
      <c r="D342" s="661"/>
      <c r="E342" s="661"/>
      <c r="F342" s="906"/>
      <c r="G342" s="661"/>
      <c r="H342" s="661"/>
      <c r="I342" s="661"/>
      <c r="J342" s="661"/>
      <c r="K342" s="661"/>
      <c r="L342" s="661"/>
      <c r="M342" s="661"/>
      <c r="N342" s="661"/>
      <c r="O342" s="661"/>
      <c r="P342" s="661"/>
      <c r="Q342" s="661"/>
      <c r="R342" s="661"/>
      <c r="S342" s="661"/>
      <c r="T342" s="661"/>
      <c r="U342" s="661"/>
      <c r="V342" s="661"/>
      <c r="W342" s="661"/>
      <c r="X342" s="661"/>
      <c r="Y342" s="661"/>
      <c r="Z342" s="661"/>
      <c r="AA342" s="661"/>
      <c r="AB342" s="661"/>
      <c r="AC342" s="661"/>
      <c r="AD342" s="661"/>
      <c r="AE342" s="661"/>
      <c r="AF342" s="661"/>
      <c r="AG342" s="661"/>
      <c r="AH342" s="661"/>
    </row>
    <row r="343" spans="1:34">
      <c r="B343" s="247" t="s">
        <v>1662</v>
      </c>
      <c r="C343" s="896"/>
    </row>
    <row r="344" spans="1:34">
      <c r="B344" s="247"/>
      <c r="C344" s="896"/>
    </row>
    <row r="345" spans="1:34">
      <c r="B345" s="247"/>
      <c r="C345" s="896"/>
    </row>
    <row r="361" spans="1:34" ht="15.75">
      <c r="A361" s="1117" t="s">
        <v>3</v>
      </c>
      <c r="B361" s="1117"/>
      <c r="C361" s="1117"/>
      <c r="D361" s="1117"/>
      <c r="E361" s="1117"/>
      <c r="F361" s="1117"/>
      <c r="G361" s="1117"/>
      <c r="H361" s="1117"/>
      <c r="I361" s="1117"/>
      <c r="J361" s="1117"/>
      <c r="K361" s="1117"/>
      <c r="L361" s="1117"/>
      <c r="M361" s="1117"/>
      <c r="N361" s="1117"/>
      <c r="O361" s="1117"/>
      <c r="P361" s="1117"/>
      <c r="Q361" s="1117"/>
      <c r="R361" s="1117"/>
      <c r="S361" s="1117"/>
      <c r="T361" s="1117"/>
      <c r="U361" s="1117"/>
      <c r="V361" s="1117"/>
      <c r="W361" s="1117"/>
      <c r="X361" s="1117"/>
      <c r="Y361" s="1117"/>
      <c r="Z361" s="1117"/>
      <c r="AA361" s="1117"/>
      <c r="AB361" s="1117"/>
      <c r="AC361" s="1117"/>
      <c r="AD361" s="1117"/>
      <c r="AE361" s="1117"/>
      <c r="AF361" s="1117"/>
      <c r="AG361" s="1117"/>
      <c r="AH361" s="1117"/>
    </row>
    <row r="362" spans="1:34" ht="15.75">
      <c r="A362" s="1117" t="s">
        <v>1586</v>
      </c>
      <c r="B362" s="1117"/>
      <c r="C362" s="1117"/>
      <c r="D362" s="1117"/>
      <c r="E362" s="1117"/>
      <c r="F362" s="1117"/>
      <c r="G362" s="1117"/>
      <c r="H362" s="1117"/>
      <c r="I362" s="1117"/>
      <c r="J362" s="1117"/>
      <c r="K362" s="1117"/>
      <c r="L362" s="1117"/>
      <c r="M362" s="1117"/>
      <c r="N362" s="1117"/>
      <c r="O362" s="1117"/>
      <c r="P362" s="1117"/>
      <c r="Q362" s="1117"/>
      <c r="R362" s="1117"/>
      <c r="S362" s="1117"/>
      <c r="T362" s="1117"/>
      <c r="U362" s="1117"/>
      <c r="V362" s="1117"/>
      <c r="W362" s="1117"/>
      <c r="X362" s="1117"/>
      <c r="Y362" s="1117"/>
      <c r="Z362" s="1117"/>
      <c r="AA362" s="1117"/>
      <c r="AB362" s="1117"/>
      <c r="AC362" s="1117"/>
      <c r="AD362" s="1117"/>
      <c r="AE362" s="1117"/>
      <c r="AF362" s="1117"/>
      <c r="AG362" s="1117"/>
      <c r="AH362" s="1117"/>
    </row>
    <row r="363" spans="1:34" ht="18">
      <c r="A363" s="1118" t="s">
        <v>1666</v>
      </c>
      <c r="B363" s="1118"/>
      <c r="C363" s="1118"/>
      <c r="D363" s="1118"/>
      <c r="E363" s="1118"/>
      <c r="F363" s="1118"/>
      <c r="G363" s="1118"/>
      <c r="H363" s="1118"/>
      <c r="I363" s="1118"/>
      <c r="J363" s="1118"/>
      <c r="K363" s="1118"/>
      <c r="L363" s="1118"/>
      <c r="M363" s="1118"/>
      <c r="N363" s="1118"/>
      <c r="O363" s="1118"/>
      <c r="P363" s="1118"/>
      <c r="Q363" s="1118"/>
      <c r="R363" s="1118"/>
      <c r="S363" s="1118"/>
      <c r="T363" s="1118"/>
      <c r="U363" s="1118"/>
      <c r="V363" s="1118"/>
      <c r="W363" s="1118"/>
      <c r="X363" s="1118"/>
      <c r="Y363" s="1118"/>
      <c r="Z363" s="1118"/>
      <c r="AA363" s="1118"/>
      <c r="AB363" s="1118"/>
      <c r="AC363" s="1118"/>
      <c r="AD363" s="1118"/>
      <c r="AE363" s="1118"/>
      <c r="AF363" s="1118"/>
      <c r="AG363" s="1118"/>
      <c r="AH363" s="1118"/>
    </row>
    <row r="364" spans="1:34" ht="16.5" customHeight="1">
      <c r="A364" s="1118" t="s">
        <v>1587</v>
      </c>
      <c r="B364" s="1118"/>
      <c r="C364" s="1118"/>
      <c r="D364" s="1118"/>
      <c r="E364" s="1118"/>
      <c r="F364" s="1118"/>
      <c r="G364" s="1118"/>
      <c r="H364" s="1118"/>
      <c r="I364" s="1118"/>
      <c r="J364" s="1118"/>
      <c r="K364" s="1118"/>
      <c r="L364" s="1118"/>
      <c r="M364" s="1118"/>
      <c r="N364" s="1118"/>
      <c r="O364" s="1118"/>
      <c r="P364" s="1118"/>
      <c r="Q364" s="1118"/>
      <c r="R364" s="1118"/>
      <c r="S364" s="1118"/>
      <c r="T364" s="1118"/>
      <c r="U364" s="1118"/>
      <c r="V364" s="1118"/>
      <c r="W364" s="1118"/>
      <c r="X364" s="1118"/>
      <c r="Y364" s="1118"/>
      <c r="Z364" s="1118"/>
      <c r="AA364" s="1118"/>
      <c r="AB364" s="1118"/>
      <c r="AC364" s="1118"/>
      <c r="AD364" s="1118"/>
      <c r="AE364" s="1118"/>
      <c r="AF364" s="1118"/>
      <c r="AG364" s="1118"/>
      <c r="AH364" s="1118"/>
    </row>
    <row r="365" spans="1:34" ht="18">
      <c r="A365" s="1118" t="s">
        <v>1667</v>
      </c>
      <c r="B365" s="1118"/>
      <c r="C365" s="1118"/>
      <c r="D365" s="1118"/>
      <c r="E365" s="1118"/>
      <c r="F365" s="1118"/>
      <c r="G365" s="1118"/>
      <c r="H365" s="1118"/>
      <c r="I365" s="1118"/>
      <c r="J365" s="1118"/>
      <c r="K365" s="1118"/>
      <c r="L365" s="1118"/>
      <c r="M365" s="1118"/>
      <c r="N365" s="1118"/>
      <c r="O365" s="1118"/>
      <c r="P365" s="1118"/>
      <c r="Q365" s="1118"/>
      <c r="R365" s="1118"/>
      <c r="S365" s="1118"/>
      <c r="T365" s="1118"/>
      <c r="U365" s="1118"/>
      <c r="V365" s="1118"/>
      <c r="W365" s="1118"/>
      <c r="X365" s="1118"/>
      <c r="Y365" s="1118"/>
      <c r="Z365" s="1118"/>
      <c r="AA365" s="1118"/>
      <c r="AB365" s="1118"/>
      <c r="AC365" s="1118"/>
      <c r="AD365" s="1118"/>
      <c r="AE365" s="1118"/>
      <c r="AF365" s="1118"/>
      <c r="AG365" s="1118"/>
      <c r="AH365" s="1118"/>
    </row>
    <row r="366" spans="1:34" s="966" customFormat="1" ht="15.75">
      <c r="A366" s="973" t="s">
        <v>1608</v>
      </c>
      <c r="B366" s="974"/>
      <c r="C366" s="974"/>
      <c r="D366" s="974"/>
      <c r="E366" s="974"/>
      <c r="F366" s="974"/>
      <c r="G366" s="974"/>
      <c r="H366" s="974"/>
      <c r="I366" s="974"/>
      <c r="J366" s="974"/>
      <c r="K366" s="974"/>
      <c r="L366" s="974"/>
      <c r="M366" s="974"/>
      <c r="N366" s="974"/>
      <c r="O366" s="974"/>
      <c r="P366" s="974"/>
      <c r="Q366" s="974"/>
      <c r="R366" s="974"/>
      <c r="S366" s="974"/>
      <c r="T366" s="974"/>
      <c r="U366" s="974"/>
      <c r="V366" s="974"/>
      <c r="W366" s="974"/>
      <c r="X366" s="974"/>
      <c r="Y366" s="974"/>
      <c r="Z366" s="974"/>
      <c r="AA366" s="974"/>
      <c r="AB366" s="974"/>
      <c r="AC366" s="974"/>
      <c r="AD366" s="974"/>
      <c r="AE366" s="974"/>
      <c r="AF366" s="974"/>
      <c r="AG366" s="974"/>
      <c r="AH366" s="974"/>
    </row>
    <row r="367" spans="1:34" s="966" customFormat="1" ht="15.75">
      <c r="A367" s="967" t="s">
        <v>1684</v>
      </c>
      <c r="I367" s="974"/>
      <c r="J367" s="974"/>
      <c r="K367" s="974"/>
      <c r="L367" s="974"/>
      <c r="M367" s="974"/>
      <c r="N367" s="974"/>
      <c r="O367" s="974"/>
      <c r="P367" s="974"/>
      <c r="Q367" s="974"/>
      <c r="R367" s="974"/>
      <c r="S367" s="974"/>
      <c r="T367" s="974"/>
      <c r="U367" s="974"/>
      <c r="V367" s="974"/>
      <c r="W367" s="974"/>
      <c r="X367" s="974"/>
      <c r="Y367" s="974"/>
      <c r="Z367" s="974"/>
      <c r="AA367" s="974"/>
      <c r="AB367" s="974"/>
      <c r="AC367" s="974"/>
      <c r="AD367" s="974"/>
      <c r="AE367" s="974"/>
      <c r="AF367" s="974"/>
      <c r="AG367" s="974"/>
      <c r="AH367" s="974"/>
    </row>
    <row r="368" spans="1:34">
      <c r="A368" s="1130" t="s">
        <v>129</v>
      </c>
      <c r="B368" s="1133" t="s">
        <v>1610</v>
      </c>
      <c r="C368" s="955" t="s">
        <v>1618</v>
      </c>
      <c r="D368" s="1149" t="s">
        <v>1619</v>
      </c>
      <c r="E368" s="1150"/>
      <c r="F368" s="1150"/>
      <c r="G368" s="1150"/>
      <c r="H368" s="1150"/>
      <c r="I368" s="1150"/>
      <c r="J368" s="1150"/>
      <c r="K368" s="1150"/>
      <c r="L368" s="1150"/>
      <c r="M368" s="1150"/>
      <c r="N368" s="1150"/>
      <c r="O368" s="1150"/>
      <c r="P368" s="1150"/>
      <c r="Q368" s="1150"/>
      <c r="R368" s="1150"/>
      <c r="S368" s="1150"/>
      <c r="T368" s="1150"/>
      <c r="U368" s="1150"/>
      <c r="V368" s="1150"/>
      <c r="W368" s="1150"/>
      <c r="X368" s="1150"/>
      <c r="Y368" s="1150"/>
      <c r="Z368" s="1150"/>
      <c r="AA368" s="1150"/>
      <c r="AB368" s="1150"/>
      <c r="AC368" s="1150"/>
      <c r="AD368" s="1150"/>
      <c r="AE368" s="1150"/>
      <c r="AF368" s="1150"/>
      <c r="AG368" s="1150"/>
      <c r="AH368" s="1151"/>
    </row>
    <row r="369" spans="1:34">
      <c r="A369" s="1131"/>
      <c r="B369" s="1134"/>
      <c r="C369" s="1160">
        <v>42552</v>
      </c>
      <c r="D369" s="954" t="s">
        <v>1616</v>
      </c>
      <c r="E369" s="954" t="s">
        <v>1617</v>
      </c>
      <c r="F369" s="894" t="s">
        <v>1611</v>
      </c>
      <c r="G369" s="954" t="s">
        <v>1612</v>
      </c>
      <c r="H369" s="894" t="s">
        <v>1613</v>
      </c>
      <c r="I369" s="954" t="s">
        <v>1614</v>
      </c>
      <c r="J369" s="954" t="s">
        <v>1615</v>
      </c>
      <c r="K369" s="954" t="s">
        <v>1616</v>
      </c>
      <c r="L369" s="954" t="s">
        <v>1617</v>
      </c>
      <c r="M369" s="894" t="s">
        <v>1611</v>
      </c>
      <c r="N369" s="894" t="s">
        <v>1612</v>
      </c>
      <c r="O369" s="894" t="s">
        <v>1613</v>
      </c>
      <c r="P369" s="894" t="s">
        <v>1614</v>
      </c>
      <c r="Q369" s="894" t="s">
        <v>1615</v>
      </c>
      <c r="R369" s="954" t="s">
        <v>1616</v>
      </c>
      <c r="S369" s="954" t="s">
        <v>1617</v>
      </c>
      <c r="T369" s="894" t="s">
        <v>1611</v>
      </c>
      <c r="U369" s="894" t="s">
        <v>1612</v>
      </c>
      <c r="V369" s="894" t="s">
        <v>1613</v>
      </c>
      <c r="W369" s="894" t="s">
        <v>1614</v>
      </c>
      <c r="X369" s="894" t="s">
        <v>1615</v>
      </c>
      <c r="Y369" s="954" t="s">
        <v>1616</v>
      </c>
      <c r="Z369" s="954" t="s">
        <v>1617</v>
      </c>
      <c r="AA369" s="894" t="s">
        <v>1611</v>
      </c>
      <c r="AB369" s="894" t="s">
        <v>1612</v>
      </c>
      <c r="AC369" s="894" t="s">
        <v>1613</v>
      </c>
      <c r="AD369" s="894" t="s">
        <v>1614</v>
      </c>
      <c r="AE369" s="894" t="s">
        <v>1615</v>
      </c>
      <c r="AF369" s="954" t="s">
        <v>1616</v>
      </c>
      <c r="AG369" s="954" t="s">
        <v>1617</v>
      </c>
      <c r="AH369" s="894" t="s">
        <v>1611</v>
      </c>
    </row>
    <row r="370" spans="1:34">
      <c r="A370" s="1132"/>
      <c r="B370" s="1135"/>
      <c r="C370" s="1161"/>
      <c r="D370" s="968">
        <v>1</v>
      </c>
      <c r="E370" s="954">
        <v>2</v>
      </c>
      <c r="F370" s="894">
        <v>3</v>
      </c>
      <c r="G370" s="954">
        <v>4</v>
      </c>
      <c r="H370" s="894">
        <v>5</v>
      </c>
      <c r="I370" s="954">
        <v>6</v>
      </c>
      <c r="J370" s="954">
        <v>7</v>
      </c>
      <c r="K370" s="954">
        <v>8</v>
      </c>
      <c r="L370" s="954">
        <v>9</v>
      </c>
      <c r="M370" s="894">
        <v>10</v>
      </c>
      <c r="N370" s="894">
        <v>11</v>
      </c>
      <c r="O370" s="894">
        <v>12</v>
      </c>
      <c r="P370" s="894">
        <v>13</v>
      </c>
      <c r="Q370" s="894">
        <v>14</v>
      </c>
      <c r="R370" s="954">
        <v>15</v>
      </c>
      <c r="S370" s="954">
        <v>16</v>
      </c>
      <c r="T370" s="894">
        <v>17</v>
      </c>
      <c r="U370" s="894">
        <v>18</v>
      </c>
      <c r="V370" s="894">
        <v>19</v>
      </c>
      <c r="W370" s="894">
        <v>20</v>
      </c>
      <c r="X370" s="894">
        <v>21</v>
      </c>
      <c r="Y370" s="954">
        <v>22</v>
      </c>
      <c r="Z370" s="954">
        <v>23</v>
      </c>
      <c r="AA370" s="894">
        <v>24</v>
      </c>
      <c r="AB370" s="894">
        <v>25</v>
      </c>
      <c r="AC370" s="894">
        <v>26</v>
      </c>
      <c r="AD370" s="894">
        <v>27</v>
      </c>
      <c r="AE370" s="894">
        <v>28</v>
      </c>
      <c r="AF370" s="954">
        <v>29</v>
      </c>
      <c r="AG370" s="954">
        <v>30</v>
      </c>
      <c r="AH370" s="894">
        <v>31</v>
      </c>
    </row>
    <row r="371" spans="1:34">
      <c r="A371" s="1136">
        <v>17</v>
      </c>
      <c r="B371" s="908" t="s">
        <v>1609</v>
      </c>
      <c r="C371" s="1127">
        <v>42552</v>
      </c>
      <c r="D371" s="913"/>
      <c r="E371" s="932"/>
      <c r="F371" s="932"/>
      <c r="G371" s="933"/>
      <c r="H371" s="933"/>
      <c r="I371" s="933"/>
      <c r="J371" s="933"/>
      <c r="K371" s="933"/>
      <c r="L371" s="933"/>
      <c r="M371" s="932" t="s">
        <v>1661</v>
      </c>
      <c r="N371" s="933"/>
      <c r="O371" s="933"/>
      <c r="P371" s="933"/>
      <c r="Q371" s="933"/>
      <c r="R371" s="933"/>
      <c r="S371" s="933"/>
      <c r="T371" s="933"/>
      <c r="U371" s="933"/>
      <c r="V371" s="933"/>
      <c r="W371" s="933"/>
      <c r="X371" s="933"/>
      <c r="Y371" s="933"/>
      <c r="Z371" s="933"/>
      <c r="AA371" s="933"/>
      <c r="AB371" s="933"/>
      <c r="AC371" s="933"/>
      <c r="AD371" s="933"/>
      <c r="AE371" s="933"/>
      <c r="AF371" s="933"/>
      <c r="AG371" s="939"/>
      <c r="AH371" s="939"/>
    </row>
    <row r="372" spans="1:34">
      <c r="A372" s="1136"/>
      <c r="B372" s="908" t="s">
        <v>1622</v>
      </c>
      <c r="C372" s="1137"/>
      <c r="D372" s="913"/>
      <c r="E372" s="932"/>
      <c r="F372" s="932"/>
      <c r="G372" s="933"/>
      <c r="H372" s="932"/>
      <c r="I372" s="933"/>
      <c r="J372" s="933"/>
      <c r="K372" s="933"/>
      <c r="L372" s="933"/>
      <c r="M372" s="933"/>
      <c r="N372" s="932" t="s">
        <v>1661</v>
      </c>
      <c r="O372" s="933"/>
      <c r="P372" s="933"/>
      <c r="Q372" s="933"/>
      <c r="R372" s="933"/>
      <c r="S372" s="933"/>
      <c r="T372" s="933"/>
      <c r="U372" s="933"/>
      <c r="V372" s="933"/>
      <c r="W372" s="933"/>
      <c r="X372" s="933"/>
      <c r="Y372" s="933"/>
      <c r="Z372" s="933"/>
      <c r="AA372" s="933"/>
      <c r="AB372" s="933"/>
      <c r="AC372" s="933"/>
      <c r="AD372" s="933"/>
      <c r="AE372" s="933"/>
      <c r="AF372" s="933"/>
      <c r="AG372" s="939"/>
      <c r="AH372" s="939"/>
    </row>
    <row r="373" spans="1:34">
      <c r="A373" s="1136"/>
      <c r="B373" s="908" t="s">
        <v>1623</v>
      </c>
      <c r="C373" s="1137"/>
      <c r="D373" s="913"/>
      <c r="E373" s="933"/>
      <c r="F373" s="932"/>
      <c r="G373" s="932"/>
      <c r="H373" s="932"/>
      <c r="I373" s="933"/>
      <c r="J373" s="933"/>
      <c r="K373" s="933"/>
      <c r="L373" s="933"/>
      <c r="M373" s="933"/>
      <c r="N373" s="933"/>
      <c r="O373" s="932" t="s">
        <v>1661</v>
      </c>
      <c r="P373" s="933"/>
      <c r="Q373" s="933"/>
      <c r="R373" s="933"/>
      <c r="S373" s="933"/>
      <c r="T373" s="933"/>
      <c r="U373" s="933"/>
      <c r="V373" s="933"/>
      <c r="W373" s="933"/>
      <c r="X373" s="933"/>
      <c r="Y373" s="933"/>
      <c r="Z373" s="933"/>
      <c r="AA373" s="933"/>
      <c r="AB373" s="933"/>
      <c r="AC373" s="933"/>
      <c r="AD373" s="933"/>
      <c r="AE373" s="933"/>
      <c r="AF373" s="933"/>
      <c r="AG373" s="939"/>
      <c r="AH373" s="939"/>
    </row>
    <row r="374" spans="1:34">
      <c r="A374" s="1136"/>
      <c r="B374" s="908" t="s">
        <v>1624</v>
      </c>
      <c r="C374" s="1137"/>
      <c r="D374" s="913"/>
      <c r="E374" s="933"/>
      <c r="F374" s="932"/>
      <c r="G374" s="933"/>
      <c r="H374" s="932"/>
      <c r="I374" s="933"/>
      <c r="J374" s="933"/>
      <c r="K374" s="933"/>
      <c r="L374" s="933"/>
      <c r="M374" s="933"/>
      <c r="N374" s="933"/>
      <c r="O374" s="933"/>
      <c r="P374" s="932" t="s">
        <v>1661</v>
      </c>
      <c r="Q374" s="933"/>
      <c r="R374" s="933"/>
      <c r="S374" s="933"/>
      <c r="T374" s="933"/>
      <c r="U374" s="933"/>
      <c r="V374" s="933"/>
      <c r="W374" s="933"/>
      <c r="X374" s="933"/>
      <c r="Y374" s="933"/>
      <c r="Z374" s="933"/>
      <c r="AA374" s="933"/>
      <c r="AB374" s="933"/>
      <c r="AC374" s="933"/>
      <c r="AD374" s="933"/>
      <c r="AE374" s="933"/>
      <c r="AF374" s="933"/>
      <c r="AG374" s="939"/>
      <c r="AH374" s="939"/>
    </row>
    <row r="375" spans="1:34">
      <c r="A375" s="1136"/>
      <c r="B375" s="908" t="s">
        <v>1625</v>
      </c>
      <c r="C375" s="1137"/>
      <c r="D375" s="913"/>
      <c r="E375" s="933"/>
      <c r="F375" s="932"/>
      <c r="G375" s="933"/>
      <c r="H375" s="932"/>
      <c r="I375" s="932"/>
      <c r="J375" s="932"/>
      <c r="K375" s="932"/>
      <c r="L375" s="933"/>
      <c r="M375" s="933"/>
      <c r="N375" s="933"/>
      <c r="O375" s="933"/>
      <c r="P375" s="933"/>
      <c r="Q375" s="932" t="s">
        <v>1661</v>
      </c>
      <c r="R375" s="933"/>
      <c r="S375" s="933"/>
      <c r="T375" s="933"/>
      <c r="U375" s="933"/>
      <c r="V375" s="933"/>
      <c r="W375" s="933"/>
      <c r="X375" s="933"/>
      <c r="Y375" s="933"/>
      <c r="Z375" s="933"/>
      <c r="AA375" s="933"/>
      <c r="AB375" s="933"/>
      <c r="AC375" s="933"/>
      <c r="AD375" s="933"/>
      <c r="AE375" s="933"/>
      <c r="AF375" s="933"/>
      <c r="AG375" s="939"/>
      <c r="AH375" s="939"/>
    </row>
    <row r="376" spans="1:34">
      <c r="A376" s="1136"/>
      <c r="B376" s="908" t="s">
        <v>1626</v>
      </c>
      <c r="C376" s="1137"/>
      <c r="D376" s="913"/>
      <c r="E376" s="933"/>
      <c r="F376" s="933"/>
      <c r="G376" s="932"/>
      <c r="H376" s="933"/>
      <c r="I376" s="935"/>
      <c r="J376" s="935"/>
      <c r="K376" s="932"/>
      <c r="L376" s="932"/>
      <c r="M376" s="933"/>
      <c r="N376" s="932"/>
      <c r="O376" s="933"/>
      <c r="P376" s="933"/>
      <c r="Q376" s="933"/>
      <c r="R376" s="933"/>
      <c r="S376" s="933"/>
      <c r="T376" s="932" t="s">
        <v>1661</v>
      </c>
      <c r="U376" s="933"/>
      <c r="V376" s="933"/>
      <c r="W376" s="933"/>
      <c r="X376" s="933"/>
      <c r="Y376" s="933"/>
      <c r="Z376" s="933"/>
      <c r="AA376" s="933"/>
      <c r="AB376" s="933"/>
      <c r="AC376" s="933"/>
      <c r="AD376" s="933"/>
      <c r="AE376" s="933"/>
      <c r="AF376" s="933"/>
      <c r="AG376" s="939"/>
      <c r="AH376" s="939"/>
    </row>
    <row r="377" spans="1:34">
      <c r="A377" s="1136"/>
      <c r="B377" s="908" t="s">
        <v>1627</v>
      </c>
      <c r="C377" s="1137"/>
      <c r="D377" s="912"/>
      <c r="E377" s="935"/>
      <c r="F377" s="935"/>
      <c r="G377" s="935"/>
      <c r="H377" s="935"/>
      <c r="I377" s="935"/>
      <c r="J377" s="935"/>
      <c r="K377" s="932"/>
      <c r="L377" s="932"/>
      <c r="M377" s="932"/>
      <c r="N377" s="932"/>
      <c r="O377" s="933"/>
      <c r="P377" s="932"/>
      <c r="Q377" s="933"/>
      <c r="R377" s="933"/>
      <c r="S377" s="935"/>
      <c r="T377" s="935"/>
      <c r="U377" s="932" t="s">
        <v>1661</v>
      </c>
      <c r="V377" s="935"/>
      <c r="W377" s="935"/>
      <c r="X377" s="935"/>
      <c r="Y377" s="935"/>
      <c r="Z377" s="935"/>
      <c r="AA377" s="935"/>
      <c r="AB377" s="935"/>
      <c r="AC377" s="935"/>
      <c r="AD377" s="935"/>
      <c r="AE377" s="935"/>
      <c r="AF377" s="935"/>
      <c r="AG377" s="935"/>
      <c r="AH377" s="935"/>
    </row>
    <row r="378" spans="1:34">
      <c r="A378" s="1136"/>
      <c r="B378" s="908" t="s">
        <v>1628</v>
      </c>
      <c r="C378" s="1137"/>
      <c r="D378" s="900"/>
      <c r="E378" s="933"/>
      <c r="F378" s="933"/>
      <c r="G378" s="933"/>
      <c r="H378" s="933"/>
      <c r="I378" s="933"/>
      <c r="J378" s="932"/>
      <c r="K378" s="932"/>
      <c r="L378" s="932"/>
      <c r="M378" s="933"/>
      <c r="N378" s="932"/>
      <c r="O378" s="933"/>
      <c r="P378" s="932"/>
      <c r="Q378" s="933"/>
      <c r="R378" s="933"/>
      <c r="S378" s="933"/>
      <c r="T378" s="933"/>
      <c r="U378" s="933"/>
      <c r="V378" s="932" t="s">
        <v>1661</v>
      </c>
      <c r="W378" s="933"/>
      <c r="X378" s="933"/>
      <c r="Y378" s="933"/>
      <c r="Z378" s="933"/>
      <c r="AA378" s="933"/>
      <c r="AB378" s="933"/>
      <c r="AC378" s="933"/>
      <c r="AD378" s="933"/>
      <c r="AE378" s="933"/>
      <c r="AF378" s="933"/>
      <c r="AG378" s="933"/>
      <c r="AH378" s="933"/>
    </row>
    <row r="379" spans="1:34">
      <c r="A379" s="1136"/>
      <c r="B379" s="908" t="s">
        <v>1629</v>
      </c>
      <c r="C379" s="1137"/>
      <c r="D379" s="912"/>
      <c r="E379" s="935"/>
      <c r="F379" s="935"/>
      <c r="G379" s="935"/>
      <c r="H379" s="935"/>
      <c r="I379" s="935"/>
      <c r="J379" s="935"/>
      <c r="K379" s="932"/>
      <c r="L379" s="932"/>
      <c r="M379" s="933"/>
      <c r="N379" s="932"/>
      <c r="O379" s="932"/>
      <c r="P379" s="932"/>
      <c r="Q379" s="933"/>
      <c r="R379" s="933"/>
      <c r="S379" s="933"/>
      <c r="T379" s="935"/>
      <c r="U379" s="935"/>
      <c r="V379" s="935"/>
      <c r="W379" s="932" t="s">
        <v>1661</v>
      </c>
      <c r="X379" s="935"/>
      <c r="Y379" s="935"/>
      <c r="Z379" s="935"/>
      <c r="AA379" s="935"/>
      <c r="AB379" s="935"/>
      <c r="AC379" s="935"/>
      <c r="AD379" s="935"/>
      <c r="AE379" s="935"/>
      <c r="AF379" s="935"/>
      <c r="AG379" s="935"/>
      <c r="AH379" s="935"/>
    </row>
    <row r="380" spans="1:34">
      <c r="A380" s="1136"/>
      <c r="B380" s="908" t="s">
        <v>1630</v>
      </c>
      <c r="C380" s="1137"/>
      <c r="D380" s="912"/>
      <c r="E380" s="935"/>
      <c r="F380" s="935"/>
      <c r="G380" s="935"/>
      <c r="H380" s="935"/>
      <c r="I380" s="935"/>
      <c r="J380" s="935"/>
      <c r="K380" s="932"/>
      <c r="L380" s="933"/>
      <c r="M380" s="935"/>
      <c r="N380" s="932"/>
      <c r="O380" s="933"/>
      <c r="P380" s="932"/>
      <c r="Q380" s="933"/>
      <c r="R380" s="932"/>
      <c r="S380" s="932"/>
      <c r="T380" s="933"/>
      <c r="U380" s="932"/>
      <c r="V380" s="933"/>
      <c r="W380" s="935"/>
      <c r="X380" s="932" t="s">
        <v>1661</v>
      </c>
      <c r="Y380" s="935"/>
      <c r="Z380" s="935"/>
      <c r="AA380" s="935"/>
      <c r="AB380" s="935"/>
      <c r="AC380" s="935"/>
      <c r="AD380" s="935"/>
      <c r="AE380" s="935"/>
      <c r="AF380" s="935"/>
      <c r="AG380" s="935"/>
      <c r="AH380" s="935"/>
    </row>
    <row r="381" spans="1:34">
      <c r="A381" s="1114"/>
      <c r="B381" s="1140"/>
      <c r="C381" s="1127">
        <v>42583</v>
      </c>
      <c r="D381" s="894" t="s">
        <v>1612</v>
      </c>
      <c r="E381" s="894" t="s">
        <v>1613</v>
      </c>
      <c r="F381" s="894" t="s">
        <v>1614</v>
      </c>
      <c r="G381" s="894" t="s">
        <v>1615</v>
      </c>
      <c r="H381" s="954" t="s">
        <v>1616</v>
      </c>
      <c r="I381" s="954" t="s">
        <v>1617</v>
      </c>
      <c r="J381" s="894" t="s">
        <v>1611</v>
      </c>
      <c r="K381" s="894" t="s">
        <v>1612</v>
      </c>
      <c r="L381" s="894" t="s">
        <v>1613</v>
      </c>
      <c r="M381" s="894" t="s">
        <v>1614</v>
      </c>
      <c r="N381" s="894" t="s">
        <v>1615</v>
      </c>
      <c r="O381" s="954" t="s">
        <v>1616</v>
      </c>
      <c r="P381" s="954" t="s">
        <v>1617</v>
      </c>
      <c r="Q381" s="894" t="s">
        <v>1611</v>
      </c>
      <c r="R381" s="954" t="s">
        <v>1612</v>
      </c>
      <c r="S381" s="894" t="s">
        <v>1613</v>
      </c>
      <c r="T381" s="894" t="s">
        <v>1614</v>
      </c>
      <c r="U381" s="894" t="s">
        <v>1615</v>
      </c>
      <c r="V381" s="954" t="s">
        <v>1616</v>
      </c>
      <c r="W381" s="954" t="s">
        <v>1617</v>
      </c>
      <c r="X381" s="894" t="s">
        <v>1611</v>
      </c>
      <c r="Y381" s="894" t="s">
        <v>1612</v>
      </c>
      <c r="Z381" s="894" t="s">
        <v>1613</v>
      </c>
      <c r="AA381" s="894" t="s">
        <v>1614</v>
      </c>
      <c r="AB381" s="894" t="s">
        <v>1615</v>
      </c>
      <c r="AC381" s="954" t="s">
        <v>1616</v>
      </c>
      <c r="AD381" s="954" t="s">
        <v>1617</v>
      </c>
      <c r="AE381" s="894" t="s">
        <v>1611</v>
      </c>
      <c r="AF381" s="894" t="s">
        <v>1612</v>
      </c>
      <c r="AG381" s="894" t="s">
        <v>1613</v>
      </c>
      <c r="AH381" s="894" t="s">
        <v>1614</v>
      </c>
    </row>
    <row r="382" spans="1:34">
      <c r="A382" s="1116"/>
      <c r="B382" s="1138"/>
      <c r="C382" s="1138"/>
      <c r="D382" s="895">
        <v>1</v>
      </c>
      <c r="E382" s="894">
        <v>2</v>
      </c>
      <c r="F382" s="894">
        <v>3</v>
      </c>
      <c r="G382" s="894">
        <v>4</v>
      </c>
      <c r="H382" s="954">
        <v>5</v>
      </c>
      <c r="I382" s="954">
        <v>6</v>
      </c>
      <c r="J382" s="894">
        <v>7</v>
      </c>
      <c r="K382" s="894">
        <v>8</v>
      </c>
      <c r="L382" s="894">
        <v>9</v>
      </c>
      <c r="M382" s="894">
        <v>10</v>
      </c>
      <c r="N382" s="894">
        <v>11</v>
      </c>
      <c r="O382" s="954">
        <v>12</v>
      </c>
      <c r="P382" s="954">
        <v>13</v>
      </c>
      <c r="Q382" s="894">
        <v>14</v>
      </c>
      <c r="R382" s="954">
        <v>15</v>
      </c>
      <c r="S382" s="894">
        <v>16</v>
      </c>
      <c r="T382" s="894">
        <v>17</v>
      </c>
      <c r="U382" s="894">
        <v>18</v>
      </c>
      <c r="V382" s="954">
        <v>19</v>
      </c>
      <c r="W382" s="954">
        <v>20</v>
      </c>
      <c r="X382" s="894">
        <v>21</v>
      </c>
      <c r="Y382" s="894">
        <v>22</v>
      </c>
      <c r="Z382" s="894">
        <v>23</v>
      </c>
      <c r="AA382" s="894">
        <v>24</v>
      </c>
      <c r="AB382" s="894">
        <v>25</v>
      </c>
      <c r="AC382" s="954">
        <v>26</v>
      </c>
      <c r="AD382" s="954">
        <v>27</v>
      </c>
      <c r="AE382" s="894">
        <v>28</v>
      </c>
      <c r="AF382" s="894">
        <v>29</v>
      </c>
      <c r="AG382" s="894">
        <v>30</v>
      </c>
      <c r="AH382" s="894">
        <v>31</v>
      </c>
    </row>
    <row r="383" spans="1:34">
      <c r="A383" s="1124">
        <v>18</v>
      </c>
      <c r="B383" s="908" t="s">
        <v>1609</v>
      </c>
      <c r="C383" s="1127">
        <v>42583</v>
      </c>
      <c r="D383" s="913" t="s">
        <v>1621</v>
      </c>
      <c r="E383" s="900"/>
      <c r="F383" s="913"/>
      <c r="G383" s="900"/>
      <c r="H383" s="900"/>
      <c r="I383" s="912"/>
      <c r="J383" s="912"/>
      <c r="K383" s="912"/>
      <c r="L383" s="912"/>
      <c r="M383" s="912"/>
      <c r="N383" s="912"/>
      <c r="O383" s="912"/>
      <c r="P383" s="912"/>
      <c r="Q383" s="912"/>
      <c r="R383" s="912"/>
      <c r="S383" s="912"/>
      <c r="T383" s="913"/>
      <c r="U383" s="912"/>
      <c r="V383" s="900"/>
      <c r="W383" s="912"/>
      <c r="X383" s="912"/>
      <c r="Y383" s="912"/>
      <c r="Z383" s="912"/>
      <c r="AA383" s="912"/>
      <c r="AB383" s="912"/>
      <c r="AC383" s="912"/>
      <c r="AD383" s="912"/>
      <c r="AE383" s="912"/>
      <c r="AF383" s="912"/>
      <c r="AG383" s="899"/>
      <c r="AH383" s="899"/>
    </row>
    <row r="384" spans="1:34">
      <c r="A384" s="1124"/>
      <c r="B384" s="908" t="s">
        <v>1622</v>
      </c>
      <c r="C384" s="1137"/>
      <c r="D384" s="913"/>
      <c r="E384" s="913" t="s">
        <v>1621</v>
      </c>
      <c r="F384" s="913"/>
      <c r="G384" s="913"/>
      <c r="H384" s="913"/>
      <c r="I384" s="900"/>
      <c r="J384" s="900"/>
      <c r="K384" s="900"/>
      <c r="L384" s="912"/>
      <c r="M384" s="912"/>
      <c r="N384" s="912"/>
      <c r="O384" s="912"/>
      <c r="P384" s="912"/>
      <c r="Q384" s="912"/>
      <c r="R384" s="912"/>
      <c r="S384" s="912"/>
      <c r="T384" s="913"/>
      <c r="U384" s="912"/>
      <c r="V384" s="900"/>
      <c r="W384" s="912"/>
      <c r="X384" s="912"/>
      <c r="Y384" s="912"/>
      <c r="Z384" s="912"/>
      <c r="AA384" s="912"/>
      <c r="AB384" s="912"/>
      <c r="AC384" s="912"/>
      <c r="AD384" s="912"/>
      <c r="AE384" s="912"/>
      <c r="AF384" s="912"/>
      <c r="AG384" s="899"/>
      <c r="AH384" s="899"/>
    </row>
    <row r="385" spans="1:34">
      <c r="A385" s="1124"/>
      <c r="B385" s="908" t="s">
        <v>1623</v>
      </c>
      <c r="C385" s="1137"/>
      <c r="D385" s="913"/>
      <c r="E385" s="913"/>
      <c r="F385" s="913" t="s">
        <v>1621</v>
      </c>
      <c r="G385" s="913"/>
      <c r="H385" s="913"/>
      <c r="I385" s="900"/>
      <c r="J385" s="913"/>
      <c r="K385" s="900"/>
      <c r="L385" s="900"/>
      <c r="M385" s="912"/>
      <c r="N385" s="912"/>
      <c r="O385" s="912"/>
      <c r="P385" s="912"/>
      <c r="Q385" s="912"/>
      <c r="R385" s="912"/>
      <c r="S385" s="912"/>
      <c r="T385" s="913"/>
      <c r="U385" s="912"/>
      <c r="V385" s="900"/>
      <c r="W385" s="912"/>
      <c r="X385" s="912"/>
      <c r="Y385" s="912"/>
      <c r="Z385" s="912"/>
      <c r="AA385" s="912"/>
      <c r="AB385" s="912"/>
      <c r="AC385" s="912"/>
      <c r="AD385" s="912"/>
      <c r="AE385" s="912"/>
      <c r="AF385" s="912"/>
      <c r="AG385" s="899"/>
      <c r="AH385" s="899"/>
    </row>
    <row r="386" spans="1:34">
      <c r="A386" s="1124"/>
      <c r="B386" s="908" t="s">
        <v>1624</v>
      </c>
      <c r="C386" s="1137"/>
      <c r="D386" s="913"/>
      <c r="E386" s="913"/>
      <c r="F386" s="913"/>
      <c r="G386" s="913"/>
      <c r="H386" s="913"/>
      <c r="I386" s="913"/>
      <c r="J386" s="913" t="s">
        <v>1621</v>
      </c>
      <c r="K386" s="900"/>
      <c r="L386" s="900"/>
      <c r="M386" s="912"/>
      <c r="N386" s="912"/>
      <c r="O386" s="912"/>
      <c r="P386" s="912"/>
      <c r="Q386" s="912"/>
      <c r="R386" s="912"/>
      <c r="S386" s="912"/>
      <c r="T386" s="913"/>
      <c r="U386" s="912"/>
      <c r="V386" s="900"/>
      <c r="W386" s="912"/>
      <c r="X386" s="912"/>
      <c r="Y386" s="912"/>
      <c r="Z386" s="912"/>
      <c r="AA386" s="912"/>
      <c r="AB386" s="912"/>
      <c r="AC386" s="912"/>
      <c r="AD386" s="912"/>
      <c r="AE386" s="912"/>
      <c r="AF386" s="912"/>
      <c r="AG386" s="899"/>
      <c r="AH386" s="899"/>
    </row>
    <row r="387" spans="1:34">
      <c r="A387" s="1124"/>
      <c r="B387" s="908" t="s">
        <v>1625</v>
      </c>
      <c r="C387" s="1137"/>
      <c r="D387" s="913"/>
      <c r="E387" s="900"/>
      <c r="F387" s="912"/>
      <c r="G387" s="912"/>
      <c r="H387" s="913"/>
      <c r="I387" s="900"/>
      <c r="J387" s="913"/>
      <c r="K387" s="913" t="s">
        <v>1621</v>
      </c>
      <c r="L387" s="900"/>
      <c r="M387" s="913"/>
      <c r="N387" s="912"/>
      <c r="O387" s="912"/>
      <c r="P387" s="912"/>
      <c r="Q387" s="912"/>
      <c r="R387" s="912"/>
      <c r="S387" s="912"/>
      <c r="T387" s="913"/>
      <c r="U387" s="912"/>
      <c r="V387" s="900"/>
      <c r="W387" s="912"/>
      <c r="X387" s="912"/>
      <c r="Y387" s="912"/>
      <c r="Z387" s="912"/>
      <c r="AA387" s="912"/>
      <c r="AB387" s="912"/>
      <c r="AC387" s="912"/>
      <c r="AD387" s="912"/>
      <c r="AE387" s="912"/>
      <c r="AF387" s="912"/>
      <c r="AG387" s="899"/>
      <c r="AH387" s="899"/>
    </row>
    <row r="388" spans="1:34">
      <c r="A388" s="1124"/>
      <c r="B388" s="908" t="s">
        <v>1626</v>
      </c>
      <c r="C388" s="1137"/>
      <c r="D388" s="912"/>
      <c r="E388" s="912"/>
      <c r="F388" s="912"/>
      <c r="G388" s="912"/>
      <c r="H388" s="913"/>
      <c r="I388" s="900"/>
      <c r="J388" s="912"/>
      <c r="K388" s="913"/>
      <c r="L388" s="913" t="s">
        <v>1621</v>
      </c>
      <c r="M388" s="913"/>
      <c r="N388" s="900"/>
      <c r="O388" s="900"/>
      <c r="P388" s="912"/>
      <c r="Q388" s="912"/>
      <c r="R388" s="912"/>
      <c r="S388" s="912"/>
      <c r="T388" s="913"/>
      <c r="U388" s="912"/>
      <c r="V388" s="900"/>
      <c r="W388" s="912"/>
      <c r="X388" s="912"/>
      <c r="Y388" s="912"/>
      <c r="Z388" s="912"/>
      <c r="AA388" s="912"/>
      <c r="AB388" s="912"/>
      <c r="AC388" s="912"/>
      <c r="AD388" s="912"/>
      <c r="AE388" s="912"/>
      <c r="AF388" s="912"/>
      <c r="AG388" s="899"/>
      <c r="AH388" s="899"/>
    </row>
    <row r="389" spans="1:34">
      <c r="A389" s="1124"/>
      <c r="B389" s="908" t="s">
        <v>1627</v>
      </c>
      <c r="C389" s="1137"/>
      <c r="D389" s="912"/>
      <c r="E389" s="912"/>
      <c r="F389" s="912"/>
      <c r="G389" s="912"/>
      <c r="H389" s="913"/>
      <c r="I389" s="900"/>
      <c r="J389" s="912"/>
      <c r="K389" s="913"/>
      <c r="L389" s="913"/>
      <c r="M389" s="913" t="s">
        <v>1621</v>
      </c>
      <c r="N389" s="913"/>
      <c r="O389" s="913"/>
      <c r="P389" s="900"/>
      <c r="Q389" s="900"/>
      <c r="R389" s="900"/>
      <c r="S389" s="912"/>
      <c r="T389" s="913"/>
      <c r="U389" s="912"/>
      <c r="V389" s="900"/>
      <c r="W389" s="912"/>
      <c r="X389" s="912"/>
      <c r="Y389" s="912"/>
      <c r="Z389" s="912"/>
      <c r="AA389" s="912"/>
      <c r="AB389" s="912"/>
      <c r="AC389" s="912"/>
      <c r="AD389" s="912"/>
      <c r="AE389" s="912"/>
      <c r="AF389" s="912"/>
      <c r="AG389" s="899"/>
      <c r="AH389" s="899"/>
    </row>
    <row r="390" spans="1:34">
      <c r="A390" s="1124"/>
      <c r="B390" s="908" t="s">
        <v>1628</v>
      </c>
      <c r="C390" s="1137"/>
      <c r="D390" s="912"/>
      <c r="E390" s="912"/>
      <c r="F390" s="912"/>
      <c r="G390" s="912"/>
      <c r="H390" s="912"/>
      <c r="I390" s="912"/>
      <c r="J390" s="912"/>
      <c r="K390" s="913"/>
      <c r="L390" s="913"/>
      <c r="M390" s="913"/>
      <c r="N390" s="913"/>
      <c r="O390" s="913"/>
      <c r="P390" s="900"/>
      <c r="Q390" s="913"/>
      <c r="R390" s="900"/>
      <c r="S390" s="913" t="s">
        <v>1621</v>
      </c>
      <c r="T390" s="900"/>
      <c r="U390" s="912"/>
      <c r="V390" s="900"/>
      <c r="W390" s="912"/>
      <c r="X390" s="912"/>
      <c r="Y390" s="912"/>
      <c r="Z390" s="912"/>
      <c r="AA390" s="912"/>
      <c r="AB390" s="912"/>
      <c r="AC390" s="912"/>
      <c r="AD390" s="912"/>
      <c r="AE390" s="912"/>
      <c r="AF390" s="912"/>
      <c r="AG390" s="899"/>
      <c r="AH390" s="899"/>
    </row>
    <row r="391" spans="1:34">
      <c r="A391" s="1124"/>
      <c r="B391" s="908" t="s">
        <v>1629</v>
      </c>
      <c r="C391" s="1137"/>
      <c r="D391" s="912"/>
      <c r="E391" s="912"/>
      <c r="F391" s="912"/>
      <c r="G391" s="912"/>
      <c r="H391" s="912"/>
      <c r="I391" s="912"/>
      <c r="J391" s="912"/>
      <c r="K391" s="913"/>
      <c r="L391" s="913"/>
      <c r="M391" s="913"/>
      <c r="N391" s="913"/>
      <c r="O391" s="913"/>
      <c r="P391" s="913"/>
      <c r="Q391" s="913"/>
      <c r="R391" s="900"/>
      <c r="S391" s="913"/>
      <c r="T391" s="913" t="s">
        <v>1621</v>
      </c>
      <c r="U391" s="912"/>
      <c r="V391" s="900"/>
      <c r="W391" s="912"/>
      <c r="X391" s="912"/>
      <c r="Y391" s="912"/>
      <c r="Z391" s="912"/>
      <c r="AA391" s="912"/>
      <c r="AB391" s="912"/>
      <c r="AC391" s="912"/>
      <c r="AD391" s="912"/>
      <c r="AE391" s="912"/>
      <c r="AF391" s="912"/>
      <c r="AG391" s="899"/>
      <c r="AH391" s="899"/>
    </row>
    <row r="392" spans="1:34">
      <c r="A392" s="1124"/>
      <c r="B392" s="908" t="s">
        <v>1630</v>
      </c>
      <c r="C392" s="1138"/>
      <c r="D392" s="912"/>
      <c r="E392" s="912"/>
      <c r="F392" s="912"/>
      <c r="G392" s="912"/>
      <c r="H392" s="912"/>
      <c r="I392" s="912"/>
      <c r="J392" s="912"/>
      <c r="K392" s="913"/>
      <c r="L392" s="900"/>
      <c r="M392" s="912"/>
      <c r="N392" s="912"/>
      <c r="O392" s="913"/>
      <c r="P392" s="900"/>
      <c r="Q392" s="913"/>
      <c r="R392" s="900"/>
      <c r="S392" s="900"/>
      <c r="T392" s="913"/>
      <c r="U392" s="912"/>
      <c r="V392" s="900"/>
      <c r="W392" s="912"/>
      <c r="X392" s="913" t="s">
        <v>1621</v>
      </c>
      <c r="Y392" s="912"/>
      <c r="Z392" s="912"/>
      <c r="AA392" s="912"/>
      <c r="AB392" s="912"/>
      <c r="AC392" s="912"/>
      <c r="AD392" s="912"/>
      <c r="AE392" s="912"/>
      <c r="AF392" s="912"/>
      <c r="AG392" s="899"/>
      <c r="AH392" s="899"/>
    </row>
    <row r="393" spans="1:34">
      <c r="A393" s="903"/>
      <c r="B393" s="904"/>
      <c r="C393" s="905"/>
      <c r="D393" s="661"/>
      <c r="E393" s="661"/>
      <c r="F393" s="906"/>
      <c r="G393" s="661"/>
      <c r="H393" s="661"/>
      <c r="I393" s="661"/>
      <c r="J393" s="661"/>
      <c r="K393" s="661"/>
      <c r="L393" s="661"/>
      <c r="M393" s="661"/>
      <c r="N393" s="661"/>
      <c r="O393" s="661"/>
      <c r="P393" s="661"/>
      <c r="Q393" s="661"/>
      <c r="R393" s="661"/>
      <c r="S393" s="661"/>
      <c r="T393" s="661"/>
      <c r="U393" s="661"/>
      <c r="V393" s="661"/>
      <c r="W393" s="661"/>
      <c r="X393" s="661"/>
      <c r="Y393" s="661"/>
      <c r="Z393" s="661"/>
      <c r="AA393" s="661"/>
      <c r="AB393" s="661"/>
      <c r="AC393" s="661"/>
      <c r="AD393" s="661"/>
      <c r="AE393" s="661"/>
      <c r="AF393" s="661"/>
      <c r="AG393" s="661"/>
      <c r="AH393" s="661"/>
    </row>
    <row r="394" spans="1:34">
      <c r="B394" s="247" t="s">
        <v>1662</v>
      </c>
      <c r="C394" s="896"/>
    </row>
    <row r="395" spans="1:34">
      <c r="B395" s="247"/>
      <c r="C395" s="896"/>
    </row>
  </sheetData>
  <mergeCells count="128">
    <mergeCell ref="A105:AH105"/>
    <mergeCell ref="A155:AH155"/>
    <mergeCell ref="A156:AH156"/>
    <mergeCell ref="A157:AH157"/>
    <mergeCell ref="A8:A10"/>
    <mergeCell ref="B8:B10"/>
    <mergeCell ref="C9:C10"/>
    <mergeCell ref="D8:AH8"/>
    <mergeCell ref="A103:AH103"/>
    <mergeCell ref="A104:AH104"/>
    <mergeCell ref="A216:A233"/>
    <mergeCell ref="C216:C233"/>
    <mergeCell ref="A234:A235"/>
    <mergeCell ref="B234:B235"/>
    <mergeCell ref="A206:AH206"/>
    <mergeCell ref="A1:AH1"/>
    <mergeCell ref="A2:AH2"/>
    <mergeCell ref="A3:AH3"/>
    <mergeCell ref="A4:AH4"/>
    <mergeCell ref="A5:AH5"/>
    <mergeCell ref="A383:A392"/>
    <mergeCell ref="A317:A319"/>
    <mergeCell ref="B317:B319"/>
    <mergeCell ref="A332:A341"/>
    <mergeCell ref="A288:A305"/>
    <mergeCell ref="A261:AH261"/>
    <mergeCell ref="A262:AH262"/>
    <mergeCell ref="A265:A267"/>
    <mergeCell ref="A11:A27"/>
    <mergeCell ref="C11:C27"/>
    <mergeCell ref="A28:A29"/>
    <mergeCell ref="B28:B29"/>
    <mergeCell ref="C28:C29"/>
    <mergeCell ref="A30:A46"/>
    <mergeCell ref="C30:C46"/>
    <mergeCell ref="A52:AH52"/>
    <mergeCell ref="A53:AH53"/>
    <mergeCell ref="A54:AH54"/>
    <mergeCell ref="A55:AH55"/>
    <mergeCell ref="A56:AH56"/>
    <mergeCell ref="A59:A61"/>
    <mergeCell ref="B59:B61"/>
    <mergeCell ref="D59:AH59"/>
    <mergeCell ref="C60:C61"/>
    <mergeCell ref="A62:A78"/>
    <mergeCell ref="C62:C78"/>
    <mergeCell ref="A79:A80"/>
    <mergeCell ref="B79:B80"/>
    <mergeCell ref="C79:C80"/>
    <mergeCell ref="A81:A97"/>
    <mergeCell ref="C81:C97"/>
    <mergeCell ref="A106:AH106"/>
    <mergeCell ref="A107:AH107"/>
    <mergeCell ref="A110:A112"/>
    <mergeCell ref="B110:B112"/>
    <mergeCell ref="D110:AH110"/>
    <mergeCell ref="C111:C112"/>
    <mergeCell ref="A113:A122"/>
    <mergeCell ref="C113:C122"/>
    <mergeCell ref="A123:A124"/>
    <mergeCell ref="B123:B124"/>
    <mergeCell ref="C123:C124"/>
    <mergeCell ref="A125:A134"/>
    <mergeCell ref="C125:C134"/>
    <mergeCell ref="A158:AH158"/>
    <mergeCell ref="A159:AH159"/>
    <mergeCell ref="A162:A164"/>
    <mergeCell ref="B162:B164"/>
    <mergeCell ref="D162:AH162"/>
    <mergeCell ref="C163:C164"/>
    <mergeCell ref="A165:A174"/>
    <mergeCell ref="C165:C174"/>
    <mergeCell ref="A175:A176"/>
    <mergeCell ref="B175:B176"/>
    <mergeCell ref="C175:C176"/>
    <mergeCell ref="A177:A186"/>
    <mergeCell ref="C177:C186"/>
    <mergeCell ref="A207:AH207"/>
    <mergeCell ref="A208:AH208"/>
    <mergeCell ref="A209:AH209"/>
    <mergeCell ref="A210:AH210"/>
    <mergeCell ref="A213:A215"/>
    <mergeCell ref="B213:B215"/>
    <mergeCell ref="D213:AH213"/>
    <mergeCell ref="C214:C215"/>
    <mergeCell ref="C234:C235"/>
    <mergeCell ref="A236:A253"/>
    <mergeCell ref="C236:C253"/>
    <mergeCell ref="A258:AH258"/>
    <mergeCell ref="A259:AH259"/>
    <mergeCell ref="A260:AH260"/>
    <mergeCell ref="B265:B267"/>
    <mergeCell ref="D265:AH265"/>
    <mergeCell ref="C266:C267"/>
    <mergeCell ref="A268:A285"/>
    <mergeCell ref="C268:C285"/>
    <mergeCell ref="A286:A287"/>
    <mergeCell ref="B286:B287"/>
    <mergeCell ref="C286:C287"/>
    <mergeCell ref="C288:C305"/>
    <mergeCell ref="A310:AH310"/>
    <mergeCell ref="A311:AH311"/>
    <mergeCell ref="A312:AH312"/>
    <mergeCell ref="A313:AH313"/>
    <mergeCell ref="A314:AH314"/>
    <mergeCell ref="D317:AH317"/>
    <mergeCell ref="C318:C319"/>
    <mergeCell ref="A320:A329"/>
    <mergeCell ref="C320:C329"/>
    <mergeCell ref="A330:A331"/>
    <mergeCell ref="B330:B331"/>
    <mergeCell ref="C330:C331"/>
    <mergeCell ref="C332:C341"/>
    <mergeCell ref="A361:AH361"/>
    <mergeCell ref="A362:AH362"/>
    <mergeCell ref="A363:AH363"/>
    <mergeCell ref="A364:AH364"/>
    <mergeCell ref="A365:AH365"/>
    <mergeCell ref="C383:C392"/>
    <mergeCell ref="D368:AH368"/>
    <mergeCell ref="C369:C370"/>
    <mergeCell ref="A371:A380"/>
    <mergeCell ref="C371:C380"/>
    <mergeCell ref="A381:A382"/>
    <mergeCell ref="B381:B382"/>
    <mergeCell ref="C381:C382"/>
    <mergeCell ref="A368:A370"/>
    <mergeCell ref="B368:B370"/>
  </mergeCells>
  <printOptions horizontalCentered="1"/>
  <pageMargins left="0.35" right="0.25" top="0.5" bottom="0.3" header="0.3" footer="0.2"/>
  <pageSetup paperSize="9" scale="81" orientation="landscape" r:id="rId1"/>
  <headerFooter>
    <oddHeader xml:space="preserve">&amp;RDetail Training Plan for women Crews 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P409"/>
  <sheetViews>
    <sheetView topLeftCell="A3" workbookViewId="0">
      <pane ySplit="1395" activePane="bottomLeft"/>
      <selection activeCell="A3" sqref="A1:IV65536"/>
      <selection pane="bottomLeft" activeCell="A404" sqref="A404:L408"/>
    </sheetView>
  </sheetViews>
  <sheetFormatPr defaultRowHeight="12.75"/>
  <cols>
    <col min="1" max="1" width="5.7109375" style="347" customWidth="1"/>
    <col min="2" max="2" width="7.85546875" style="347" customWidth="1"/>
    <col min="3" max="3" width="37.85546875" style="347" customWidth="1"/>
    <col min="4" max="4" width="17.140625" style="347" customWidth="1"/>
    <col min="5" max="7" width="9.140625" style="347"/>
    <col min="8" max="8" width="10.85546875" style="347" customWidth="1"/>
    <col min="9" max="9" width="9.140625" style="347"/>
    <col min="10" max="10" width="10.42578125" style="347" bestFit="1" customWidth="1"/>
    <col min="11" max="11" width="11.28515625" style="347" customWidth="1"/>
    <col min="12" max="12" width="9.140625" style="347"/>
    <col min="13" max="13" width="10" style="558" customWidth="1"/>
    <col min="14" max="14" width="23.5703125" style="347" customWidth="1"/>
    <col min="15" max="16384" width="9.140625" style="347"/>
  </cols>
  <sheetData>
    <row r="1" spans="1:16" ht="20.25">
      <c r="A1" s="1181" t="s">
        <v>3</v>
      </c>
      <c r="B1" s="1181"/>
      <c r="C1" s="1181"/>
      <c r="D1" s="1181"/>
      <c r="E1" s="1181"/>
      <c r="F1" s="1181"/>
      <c r="G1" s="1181"/>
      <c r="H1" s="1181"/>
      <c r="I1" s="1181"/>
      <c r="J1" s="1181"/>
      <c r="K1" s="1181"/>
      <c r="L1" s="1181"/>
    </row>
    <row r="2" spans="1:16" ht="20.25">
      <c r="A2" s="1181" t="s">
        <v>4</v>
      </c>
      <c r="B2" s="1181"/>
      <c r="C2" s="1181"/>
      <c r="D2" s="1181"/>
      <c r="E2" s="1181"/>
      <c r="F2" s="1181"/>
      <c r="G2" s="1181"/>
      <c r="H2" s="1181"/>
      <c r="I2" s="1181"/>
      <c r="J2" s="1181"/>
      <c r="K2" s="1181"/>
      <c r="L2" s="1181"/>
    </row>
    <row r="3" spans="1:16" ht="20.25">
      <c r="A3" s="1181" t="s">
        <v>1134</v>
      </c>
      <c r="B3" s="1181"/>
      <c r="C3" s="1181"/>
      <c r="D3" s="1181"/>
      <c r="E3" s="1181"/>
      <c r="F3" s="1181"/>
      <c r="G3" s="1181"/>
      <c r="H3" s="1181"/>
      <c r="I3" s="1181"/>
      <c r="J3" s="1181"/>
      <c r="K3" s="1181"/>
      <c r="L3" s="1181"/>
    </row>
    <row r="4" spans="1:16" ht="24">
      <c r="A4" s="559" t="s">
        <v>129</v>
      </c>
      <c r="B4" s="560" t="s">
        <v>6</v>
      </c>
      <c r="C4" s="560" t="s">
        <v>364</v>
      </c>
      <c r="D4" s="560" t="s">
        <v>9</v>
      </c>
      <c r="E4" s="560" t="s">
        <v>7</v>
      </c>
      <c r="F4" s="560" t="s">
        <v>106</v>
      </c>
      <c r="G4" s="560" t="s">
        <v>416</v>
      </c>
      <c r="H4" s="560" t="s">
        <v>107</v>
      </c>
      <c r="I4" s="560" t="s">
        <v>8</v>
      </c>
      <c r="J4" s="560" t="s">
        <v>223</v>
      </c>
      <c r="K4" s="560" t="s">
        <v>108</v>
      </c>
      <c r="L4" s="560" t="s">
        <v>836</v>
      </c>
    </row>
    <row r="5" spans="1:16">
      <c r="A5" s="561">
        <v>1</v>
      </c>
      <c r="B5" s="561">
        <v>2</v>
      </c>
      <c r="C5" s="561">
        <v>3</v>
      </c>
      <c r="D5" s="561">
        <v>4</v>
      </c>
      <c r="E5" s="561">
        <v>5</v>
      </c>
      <c r="F5" s="561">
        <v>6</v>
      </c>
      <c r="G5" s="561">
        <v>7</v>
      </c>
      <c r="H5" s="561">
        <v>8</v>
      </c>
      <c r="I5" s="561">
        <v>9</v>
      </c>
      <c r="J5" s="561">
        <v>10</v>
      </c>
      <c r="K5" s="562">
        <v>11</v>
      </c>
      <c r="L5" s="561">
        <v>12</v>
      </c>
    </row>
    <row r="6" spans="1:16" ht="20.25">
      <c r="A6" s="361" t="s">
        <v>1542</v>
      </c>
      <c r="B6" s="361" t="s">
        <v>13</v>
      </c>
      <c r="C6" s="361"/>
      <c r="D6" s="361"/>
      <c r="E6" s="361"/>
      <c r="F6" s="361"/>
      <c r="G6" s="361"/>
      <c r="H6" s="361"/>
      <c r="I6" s="361"/>
      <c r="J6" s="361"/>
      <c r="K6" s="362"/>
      <c r="L6" s="361"/>
    </row>
    <row r="7" spans="1:16" ht="20.25">
      <c r="A7" s="563" t="s">
        <v>1235</v>
      </c>
      <c r="B7" s="361"/>
      <c r="C7" s="563"/>
      <c r="D7" s="563"/>
      <c r="E7" s="563"/>
      <c r="F7" s="563"/>
      <c r="G7" s="563"/>
      <c r="H7" s="563"/>
      <c r="I7" s="563"/>
      <c r="J7" s="563"/>
      <c r="K7" s="563"/>
      <c r="L7" s="564"/>
      <c r="M7" s="375"/>
      <c r="N7" s="375"/>
      <c r="O7" s="565"/>
      <c r="P7" s="558"/>
    </row>
    <row r="8" spans="1:16" ht="24">
      <c r="A8" s="328">
        <v>1</v>
      </c>
      <c r="B8" s="329"/>
      <c r="C8" s="330" t="s">
        <v>1245</v>
      </c>
      <c r="D8" s="331" t="s">
        <v>193</v>
      </c>
      <c r="E8" s="332">
        <v>1</v>
      </c>
      <c r="F8" s="332">
        <v>30</v>
      </c>
      <c r="G8" s="332">
        <v>2</v>
      </c>
      <c r="H8" s="332">
        <f t="shared" ref="H8:H13" si="0">F8*G8</f>
        <v>60</v>
      </c>
      <c r="I8" s="332">
        <f>H8*E8</f>
        <v>60</v>
      </c>
      <c r="J8" s="333">
        <v>4.21</v>
      </c>
      <c r="K8" s="332" t="s">
        <v>331</v>
      </c>
      <c r="L8" s="334" t="s">
        <v>1243</v>
      </c>
      <c r="M8" s="328"/>
      <c r="N8" s="328"/>
      <c r="O8" s="566"/>
      <c r="P8" s="567"/>
    </row>
    <row r="9" spans="1:16" ht="27">
      <c r="A9" s="328">
        <f>A8+1</f>
        <v>2</v>
      </c>
      <c r="B9" s="329"/>
      <c r="C9" s="335" t="s">
        <v>1246</v>
      </c>
      <c r="D9" s="336" t="s">
        <v>835</v>
      </c>
      <c r="E9" s="337">
        <v>4</v>
      </c>
      <c r="F9" s="337">
        <v>25</v>
      </c>
      <c r="G9" s="338">
        <v>2</v>
      </c>
      <c r="H9" s="338">
        <f t="shared" si="0"/>
        <v>50</v>
      </c>
      <c r="I9" s="338">
        <f>E9*H9</f>
        <v>200</v>
      </c>
      <c r="J9" s="339">
        <v>5</v>
      </c>
      <c r="K9" s="340" t="s">
        <v>312</v>
      </c>
      <c r="L9" s="341" t="s">
        <v>823</v>
      </c>
      <c r="M9" s="328"/>
      <c r="N9" s="328"/>
      <c r="O9" s="566"/>
      <c r="P9" s="567"/>
    </row>
    <row r="10" spans="1:16" ht="36">
      <c r="A10" s="328">
        <f t="shared" ref="A10:A29" si="1">A9+1</f>
        <v>3</v>
      </c>
      <c r="B10" s="342" t="s">
        <v>275</v>
      </c>
      <c r="C10" s="343" t="s">
        <v>1250</v>
      </c>
      <c r="D10" s="344" t="s">
        <v>276</v>
      </c>
      <c r="E10" s="332">
        <v>1</v>
      </c>
      <c r="F10" s="332">
        <v>50</v>
      </c>
      <c r="G10" s="332">
        <v>4</v>
      </c>
      <c r="H10" s="332">
        <f t="shared" si="0"/>
        <v>200</v>
      </c>
      <c r="I10" s="332">
        <f t="shared" ref="I10:I20" si="2">H10*E10</f>
        <v>200</v>
      </c>
      <c r="J10" s="345">
        <v>10</v>
      </c>
      <c r="K10" s="343" t="s">
        <v>277</v>
      </c>
      <c r="L10" s="346" t="s">
        <v>734</v>
      </c>
    </row>
    <row r="11" spans="1:16" ht="36">
      <c r="A11" s="328">
        <f t="shared" si="1"/>
        <v>4</v>
      </c>
      <c r="B11" s="342" t="s">
        <v>275</v>
      </c>
      <c r="C11" s="343" t="s">
        <v>1250</v>
      </c>
      <c r="D11" s="344" t="s">
        <v>735</v>
      </c>
      <c r="E11" s="332">
        <v>4</v>
      </c>
      <c r="F11" s="332">
        <v>30</v>
      </c>
      <c r="G11" s="332">
        <v>4</v>
      </c>
      <c r="H11" s="332">
        <f t="shared" si="0"/>
        <v>120</v>
      </c>
      <c r="I11" s="332">
        <f t="shared" si="2"/>
        <v>480</v>
      </c>
      <c r="J11" s="345">
        <v>10</v>
      </c>
      <c r="K11" s="343" t="s">
        <v>277</v>
      </c>
      <c r="L11" s="346" t="s">
        <v>736</v>
      </c>
    </row>
    <row r="12" spans="1:16" ht="36">
      <c r="A12" s="328">
        <f t="shared" si="1"/>
        <v>5</v>
      </c>
      <c r="B12" s="342" t="s">
        <v>278</v>
      </c>
      <c r="C12" s="343" t="s">
        <v>1251</v>
      </c>
      <c r="D12" s="344" t="s">
        <v>737</v>
      </c>
      <c r="E12" s="332">
        <v>5</v>
      </c>
      <c r="F12" s="332">
        <v>25</v>
      </c>
      <c r="G12" s="332">
        <v>10</v>
      </c>
      <c r="H12" s="332">
        <f t="shared" si="0"/>
        <v>250</v>
      </c>
      <c r="I12" s="332">
        <f t="shared" si="2"/>
        <v>1250</v>
      </c>
      <c r="J12" s="345">
        <v>20</v>
      </c>
      <c r="K12" s="343" t="s">
        <v>277</v>
      </c>
      <c r="L12" s="346" t="s">
        <v>738</v>
      </c>
    </row>
    <row r="13" spans="1:16" ht="36">
      <c r="A13" s="328">
        <f t="shared" si="1"/>
        <v>6</v>
      </c>
      <c r="B13" s="342" t="s">
        <v>15</v>
      </c>
      <c r="C13" s="343" t="s">
        <v>1252</v>
      </c>
      <c r="D13" s="344" t="s">
        <v>280</v>
      </c>
      <c r="E13" s="332">
        <v>5</v>
      </c>
      <c r="F13" s="332">
        <v>25</v>
      </c>
      <c r="G13" s="332">
        <v>5</v>
      </c>
      <c r="H13" s="332">
        <f t="shared" si="0"/>
        <v>125</v>
      </c>
      <c r="I13" s="332">
        <f t="shared" si="2"/>
        <v>625</v>
      </c>
      <c r="J13" s="345">
        <v>6</v>
      </c>
      <c r="K13" s="343" t="s">
        <v>277</v>
      </c>
      <c r="L13" s="346" t="s">
        <v>739</v>
      </c>
    </row>
    <row r="14" spans="1:16" ht="36">
      <c r="A14" s="328">
        <f t="shared" si="1"/>
        <v>7</v>
      </c>
      <c r="B14" s="342" t="s">
        <v>436</v>
      </c>
      <c r="C14" s="343" t="s">
        <v>1253</v>
      </c>
      <c r="D14" s="344" t="s">
        <v>280</v>
      </c>
      <c r="E14" s="332">
        <v>5</v>
      </c>
      <c r="F14" s="332">
        <v>20</v>
      </c>
      <c r="G14" s="332">
        <v>10</v>
      </c>
      <c r="H14" s="332">
        <f>F14*G14</f>
        <v>200</v>
      </c>
      <c r="I14" s="332">
        <f t="shared" si="2"/>
        <v>1000</v>
      </c>
      <c r="J14" s="345">
        <v>10</v>
      </c>
      <c r="K14" s="343" t="s">
        <v>277</v>
      </c>
      <c r="L14" s="346" t="s">
        <v>741</v>
      </c>
    </row>
    <row r="15" spans="1:16" ht="36">
      <c r="A15" s="328">
        <f t="shared" si="1"/>
        <v>8</v>
      </c>
      <c r="B15" s="342" t="s">
        <v>281</v>
      </c>
      <c r="C15" s="343" t="s">
        <v>1249</v>
      </c>
      <c r="D15" s="344" t="s">
        <v>737</v>
      </c>
      <c r="E15" s="332">
        <v>5</v>
      </c>
      <c r="F15" s="332">
        <v>25</v>
      </c>
      <c r="G15" s="332">
        <v>10</v>
      </c>
      <c r="H15" s="332">
        <f>F15*G15</f>
        <v>250</v>
      </c>
      <c r="I15" s="332">
        <f t="shared" si="2"/>
        <v>1250</v>
      </c>
      <c r="J15" s="345">
        <v>20</v>
      </c>
      <c r="K15" s="343" t="s">
        <v>277</v>
      </c>
      <c r="L15" s="346" t="s">
        <v>742</v>
      </c>
    </row>
    <row r="16" spans="1:16" ht="36">
      <c r="A16" s="328">
        <f t="shared" si="1"/>
        <v>9</v>
      </c>
      <c r="B16" s="342" t="s">
        <v>295</v>
      </c>
      <c r="C16" s="343" t="s">
        <v>1247</v>
      </c>
      <c r="D16" s="344" t="s">
        <v>750</v>
      </c>
      <c r="E16" s="332">
        <v>5</v>
      </c>
      <c r="F16" s="332">
        <v>10</v>
      </c>
      <c r="G16" s="332">
        <v>10</v>
      </c>
      <c r="H16" s="332">
        <f>F16*G16</f>
        <v>100</v>
      </c>
      <c r="I16" s="332">
        <f t="shared" si="2"/>
        <v>500</v>
      </c>
      <c r="J16" s="345">
        <v>8</v>
      </c>
      <c r="K16" s="343" t="s">
        <v>285</v>
      </c>
      <c r="L16" s="346" t="s">
        <v>769</v>
      </c>
    </row>
    <row r="17" spans="1:12" ht="36">
      <c r="A17" s="328">
        <f t="shared" si="1"/>
        <v>10</v>
      </c>
      <c r="B17" s="342" t="s">
        <v>325</v>
      </c>
      <c r="C17" s="343" t="s">
        <v>1248</v>
      </c>
      <c r="D17" s="344" t="s">
        <v>208</v>
      </c>
      <c r="E17" s="332">
        <v>5</v>
      </c>
      <c r="F17" s="332">
        <v>20</v>
      </c>
      <c r="G17" s="332">
        <v>10</v>
      </c>
      <c r="H17" s="332">
        <f>F17*G17</f>
        <v>200</v>
      </c>
      <c r="I17" s="332">
        <f t="shared" si="2"/>
        <v>1000</v>
      </c>
      <c r="J17" s="345">
        <v>20</v>
      </c>
      <c r="K17" s="343" t="s">
        <v>277</v>
      </c>
      <c r="L17" s="346" t="s">
        <v>771</v>
      </c>
    </row>
    <row r="18" spans="1:12" ht="36">
      <c r="A18" s="328">
        <f t="shared" si="1"/>
        <v>11</v>
      </c>
      <c r="B18" s="348" t="s">
        <v>52</v>
      </c>
      <c r="C18" s="349" t="s">
        <v>1260</v>
      </c>
      <c r="D18" s="349" t="s">
        <v>1031</v>
      </c>
      <c r="E18" s="350">
        <v>3</v>
      </c>
      <c r="F18" s="350">
        <v>25</v>
      </c>
      <c r="G18" s="350">
        <v>4</v>
      </c>
      <c r="H18" s="350">
        <f>G18*F18</f>
        <v>100</v>
      </c>
      <c r="I18" s="350">
        <f t="shared" si="2"/>
        <v>300</v>
      </c>
      <c r="J18" s="351">
        <v>8.52</v>
      </c>
      <c r="K18" s="352" t="s">
        <v>1032</v>
      </c>
      <c r="L18" s="352" t="s">
        <v>1016</v>
      </c>
    </row>
    <row r="19" spans="1:12" ht="24">
      <c r="A19" s="328">
        <f t="shared" si="1"/>
        <v>12</v>
      </c>
      <c r="B19" s="348" t="s">
        <v>53</v>
      </c>
      <c r="C19" s="349" t="s">
        <v>1259</v>
      </c>
      <c r="D19" s="349" t="s">
        <v>298</v>
      </c>
      <c r="E19" s="350">
        <v>2</v>
      </c>
      <c r="F19" s="350">
        <v>20</v>
      </c>
      <c r="G19" s="350">
        <v>2</v>
      </c>
      <c r="H19" s="350">
        <f>G19*F19</f>
        <v>40</v>
      </c>
      <c r="I19" s="350">
        <f t="shared" si="2"/>
        <v>80</v>
      </c>
      <c r="J19" s="351">
        <v>2.98</v>
      </c>
      <c r="K19" s="352" t="s">
        <v>1032</v>
      </c>
      <c r="L19" s="352" t="s">
        <v>1016</v>
      </c>
    </row>
    <row r="20" spans="1:12" ht="24">
      <c r="A20" s="328">
        <f t="shared" si="1"/>
        <v>13</v>
      </c>
      <c r="B20" s="348" t="s">
        <v>54</v>
      </c>
      <c r="C20" s="349" t="s">
        <v>1258</v>
      </c>
      <c r="D20" s="349" t="s">
        <v>1034</v>
      </c>
      <c r="E20" s="350">
        <v>4</v>
      </c>
      <c r="F20" s="350">
        <v>25</v>
      </c>
      <c r="G20" s="350">
        <v>4</v>
      </c>
      <c r="H20" s="350">
        <f>G20*F20</f>
        <v>100</v>
      </c>
      <c r="I20" s="350">
        <f t="shared" si="2"/>
        <v>400</v>
      </c>
      <c r="J20" s="351">
        <v>9.1999999999999993</v>
      </c>
      <c r="K20" s="352" t="s">
        <v>1032</v>
      </c>
      <c r="L20" s="352" t="s">
        <v>1016</v>
      </c>
    </row>
    <row r="21" spans="1:12" ht="24">
      <c r="A21" s="328">
        <f t="shared" si="1"/>
        <v>14</v>
      </c>
      <c r="B21" s="348" t="s">
        <v>130</v>
      </c>
      <c r="C21" s="349" t="s">
        <v>1257</v>
      </c>
      <c r="D21" s="349" t="s">
        <v>1037</v>
      </c>
      <c r="E21" s="350">
        <v>3</v>
      </c>
      <c r="F21" s="350">
        <v>25</v>
      </c>
      <c r="G21" s="350">
        <v>5</v>
      </c>
      <c r="H21" s="350">
        <v>125</v>
      </c>
      <c r="I21" s="350">
        <v>375</v>
      </c>
      <c r="J21" s="351">
        <v>9.6</v>
      </c>
      <c r="K21" s="352" t="s">
        <v>1032</v>
      </c>
      <c r="L21" s="352" t="s">
        <v>1016</v>
      </c>
    </row>
    <row r="22" spans="1:12" ht="24">
      <c r="A22" s="328">
        <f t="shared" si="1"/>
        <v>15</v>
      </c>
      <c r="B22" s="348" t="s">
        <v>1188</v>
      </c>
      <c r="C22" s="349" t="s">
        <v>1256</v>
      </c>
      <c r="D22" s="349" t="s">
        <v>42</v>
      </c>
      <c r="E22" s="350">
        <v>5</v>
      </c>
      <c r="F22" s="350">
        <v>20</v>
      </c>
      <c r="G22" s="350">
        <v>4</v>
      </c>
      <c r="H22" s="350">
        <v>80</v>
      </c>
      <c r="I22" s="350">
        <v>400</v>
      </c>
      <c r="J22" s="351">
        <v>10</v>
      </c>
      <c r="K22" s="352" t="s">
        <v>1032</v>
      </c>
      <c r="L22" s="352" t="s">
        <v>1016</v>
      </c>
    </row>
    <row r="23" spans="1:12" ht="24">
      <c r="A23" s="328">
        <f t="shared" si="1"/>
        <v>16</v>
      </c>
      <c r="B23" s="348" t="s">
        <v>1043</v>
      </c>
      <c r="C23" s="349" t="s">
        <v>1255</v>
      </c>
      <c r="D23" s="349" t="s">
        <v>1045</v>
      </c>
      <c r="E23" s="350">
        <v>5</v>
      </c>
      <c r="F23" s="350">
        <v>25</v>
      </c>
      <c r="G23" s="350">
        <v>3</v>
      </c>
      <c r="H23" s="350">
        <v>75</v>
      </c>
      <c r="I23" s="350">
        <v>375</v>
      </c>
      <c r="J23" s="351">
        <v>7.5</v>
      </c>
      <c r="K23" s="352" t="s">
        <v>1189</v>
      </c>
      <c r="L23" s="352" t="s">
        <v>1016</v>
      </c>
    </row>
    <row r="24" spans="1:12" ht="24">
      <c r="A24" s="328">
        <f t="shared" si="1"/>
        <v>17</v>
      </c>
      <c r="B24" s="348" t="s">
        <v>355</v>
      </c>
      <c r="C24" s="349" t="s">
        <v>1254</v>
      </c>
      <c r="D24" s="349" t="s">
        <v>42</v>
      </c>
      <c r="E24" s="350">
        <v>11</v>
      </c>
      <c r="F24" s="350">
        <v>20</v>
      </c>
      <c r="G24" s="350">
        <v>1</v>
      </c>
      <c r="H24" s="350">
        <v>20</v>
      </c>
      <c r="I24" s="350">
        <v>220</v>
      </c>
      <c r="J24" s="351">
        <v>8.8000000000000007</v>
      </c>
      <c r="K24" s="352" t="s">
        <v>1032</v>
      </c>
      <c r="L24" s="352" t="s">
        <v>1016</v>
      </c>
    </row>
    <row r="25" spans="1:12" ht="24">
      <c r="A25" s="328">
        <f t="shared" si="1"/>
        <v>18</v>
      </c>
      <c r="B25" s="348"/>
      <c r="C25" s="343" t="s">
        <v>1262</v>
      </c>
      <c r="D25" s="353" t="s">
        <v>716</v>
      </c>
      <c r="E25" s="332">
        <v>3</v>
      </c>
      <c r="F25" s="332">
        <v>30</v>
      </c>
      <c r="G25" s="332">
        <v>3</v>
      </c>
      <c r="H25" s="332">
        <f>F25*G25</f>
        <v>90</v>
      </c>
      <c r="I25" s="332">
        <f>H25*E25</f>
        <v>270</v>
      </c>
      <c r="J25" s="345">
        <v>8.64</v>
      </c>
      <c r="K25" s="343" t="s">
        <v>712</v>
      </c>
      <c r="L25" s="346" t="s">
        <v>707</v>
      </c>
    </row>
    <row r="26" spans="1:12" ht="24">
      <c r="A26" s="328">
        <f t="shared" si="1"/>
        <v>19</v>
      </c>
      <c r="B26" s="348"/>
      <c r="C26" s="343" t="s">
        <v>1261</v>
      </c>
      <c r="D26" s="353" t="s">
        <v>718</v>
      </c>
      <c r="E26" s="332">
        <v>3</v>
      </c>
      <c r="F26" s="332">
        <v>16</v>
      </c>
      <c r="G26" s="332">
        <v>4</v>
      </c>
      <c r="H26" s="332">
        <f>F26*G26</f>
        <v>64</v>
      </c>
      <c r="I26" s="332">
        <f>H26*E26</f>
        <v>192</v>
      </c>
      <c r="J26" s="345">
        <v>5.76</v>
      </c>
      <c r="K26" s="343" t="s">
        <v>712</v>
      </c>
      <c r="L26" s="346" t="s">
        <v>707</v>
      </c>
    </row>
    <row r="27" spans="1:12" ht="36">
      <c r="A27" s="328">
        <f t="shared" si="1"/>
        <v>20</v>
      </c>
      <c r="B27" s="354"/>
      <c r="C27" s="355" t="s">
        <v>1263</v>
      </c>
      <c r="D27" s="344" t="s">
        <v>242</v>
      </c>
      <c r="E27" s="356">
        <v>3</v>
      </c>
      <c r="F27" s="356">
        <v>20</v>
      </c>
      <c r="G27" s="356">
        <v>1</v>
      </c>
      <c r="H27" s="356">
        <f>F27*G27</f>
        <v>20</v>
      </c>
      <c r="I27" s="356">
        <f>H27*E27</f>
        <v>60</v>
      </c>
      <c r="J27" s="357">
        <v>1.5</v>
      </c>
      <c r="K27" s="358" t="s">
        <v>593</v>
      </c>
      <c r="L27" s="352"/>
    </row>
    <row r="28" spans="1:12" ht="42" customHeight="1">
      <c r="A28" s="328">
        <f t="shared" si="1"/>
        <v>21</v>
      </c>
      <c r="B28" s="354">
        <v>21</v>
      </c>
      <c r="C28" s="359" t="s">
        <v>1264</v>
      </c>
      <c r="D28" s="344" t="s">
        <v>244</v>
      </c>
      <c r="E28" s="356">
        <v>2</v>
      </c>
      <c r="F28" s="356">
        <v>25</v>
      </c>
      <c r="G28" s="356">
        <v>3</v>
      </c>
      <c r="H28" s="356">
        <f>F28*G28</f>
        <v>75</v>
      </c>
      <c r="I28" s="356">
        <f>H28*E28</f>
        <v>150</v>
      </c>
      <c r="J28" s="357">
        <v>2.25</v>
      </c>
      <c r="K28" s="358" t="s">
        <v>594</v>
      </c>
      <c r="L28" s="352"/>
    </row>
    <row r="29" spans="1:12" ht="48">
      <c r="A29" s="328">
        <f t="shared" si="1"/>
        <v>22</v>
      </c>
      <c r="B29" s="354" t="s">
        <v>598</v>
      </c>
      <c r="C29" s="359" t="s">
        <v>1265</v>
      </c>
      <c r="D29" s="344" t="s">
        <v>246</v>
      </c>
      <c r="E29" s="356">
        <v>3</v>
      </c>
      <c r="F29" s="356">
        <v>30</v>
      </c>
      <c r="G29" s="356">
        <v>3</v>
      </c>
      <c r="H29" s="356">
        <f>F29*G29</f>
        <v>90</v>
      </c>
      <c r="I29" s="356">
        <f>H29*E29</f>
        <v>270</v>
      </c>
      <c r="J29" s="357">
        <v>8</v>
      </c>
      <c r="K29" s="358" t="s">
        <v>594</v>
      </c>
      <c r="L29" s="360" t="s">
        <v>599</v>
      </c>
    </row>
    <row r="30" spans="1:12" ht="20.25">
      <c r="A30" s="363" t="s">
        <v>321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4"/>
      <c r="L30" s="363"/>
    </row>
    <row r="31" spans="1:12">
      <c r="A31" s="328">
        <v>1</v>
      </c>
      <c r="B31" s="365" t="s">
        <v>952</v>
      </c>
      <c r="C31" s="366" t="s">
        <v>247</v>
      </c>
      <c r="D31" s="344" t="s">
        <v>30</v>
      </c>
      <c r="E31" s="328">
        <v>2</v>
      </c>
      <c r="F31" s="328">
        <v>35</v>
      </c>
      <c r="G31" s="328">
        <v>4</v>
      </c>
      <c r="H31" s="328">
        <v>140</v>
      </c>
      <c r="I31" s="328">
        <f>H31*E31</f>
        <v>280</v>
      </c>
      <c r="J31" s="367">
        <v>2.8</v>
      </c>
      <c r="K31" s="328" t="s">
        <v>12</v>
      </c>
      <c r="L31" s="368" t="s">
        <v>570</v>
      </c>
    </row>
    <row r="32" spans="1:12">
      <c r="A32" s="328">
        <f>A31+1</f>
        <v>2</v>
      </c>
      <c r="B32" s="365" t="s">
        <v>953</v>
      </c>
      <c r="C32" s="366" t="s">
        <v>569</v>
      </c>
      <c r="D32" s="344" t="s">
        <v>571</v>
      </c>
      <c r="E32" s="328">
        <v>1</v>
      </c>
      <c r="F32" s="328">
        <v>15</v>
      </c>
      <c r="G32" s="328">
        <v>1</v>
      </c>
      <c r="H32" s="328">
        <v>15</v>
      </c>
      <c r="I32" s="328">
        <f>H32*E32</f>
        <v>15</v>
      </c>
      <c r="J32" s="367">
        <v>0.6</v>
      </c>
      <c r="K32" s="328" t="s">
        <v>12</v>
      </c>
      <c r="L32" s="369">
        <v>41497</v>
      </c>
    </row>
    <row r="33" spans="1:13">
      <c r="A33" s="328">
        <v>3</v>
      </c>
      <c r="B33" s="365" t="s">
        <v>937</v>
      </c>
      <c r="C33" s="366" t="s">
        <v>1293</v>
      </c>
      <c r="D33" s="344" t="s">
        <v>1294</v>
      </c>
      <c r="E33" s="328">
        <v>5</v>
      </c>
      <c r="F33" s="328">
        <v>16</v>
      </c>
      <c r="G33" s="328">
        <v>1</v>
      </c>
      <c r="H33" s="328">
        <v>16</v>
      </c>
      <c r="I33" s="328">
        <v>80</v>
      </c>
      <c r="J33" s="367">
        <v>2.6</v>
      </c>
      <c r="K33" s="328" t="s">
        <v>296</v>
      </c>
      <c r="L33" s="369">
        <v>41518</v>
      </c>
    </row>
    <row r="34" spans="1:13">
      <c r="A34" s="328">
        <v>4</v>
      </c>
      <c r="B34" s="366" t="s">
        <v>951</v>
      </c>
      <c r="C34" s="366" t="s">
        <v>950</v>
      </c>
      <c r="D34" s="344" t="s">
        <v>30</v>
      </c>
      <c r="E34" s="328">
        <v>1</v>
      </c>
      <c r="F34" s="328">
        <v>35</v>
      </c>
      <c r="G34" s="328">
        <v>1</v>
      </c>
      <c r="H34" s="328">
        <v>35</v>
      </c>
      <c r="I34" s="328">
        <f>H34*E34</f>
        <v>35</v>
      </c>
      <c r="J34" s="367">
        <v>2</v>
      </c>
      <c r="K34" s="328" t="s">
        <v>337</v>
      </c>
      <c r="L34" s="369">
        <v>41557</v>
      </c>
    </row>
    <row r="35" spans="1:13" s="569" customFormat="1" ht="20.25">
      <c r="A35" s="370"/>
      <c r="B35" s="370"/>
      <c r="C35" s="371" t="s">
        <v>1498</v>
      </c>
      <c r="D35" s="370"/>
      <c r="E35" s="370"/>
      <c r="F35" s="370"/>
      <c r="G35" s="371">
        <f>SUM(G31:G34)</f>
        <v>7</v>
      </c>
      <c r="H35" s="371">
        <f>SUM(H31:H34)</f>
        <v>206</v>
      </c>
      <c r="I35" s="371">
        <f>SUM(I31:I34)</f>
        <v>410</v>
      </c>
      <c r="J35" s="372">
        <f>SUM(J31:J34)</f>
        <v>8</v>
      </c>
      <c r="K35" s="370"/>
      <c r="L35" s="370"/>
      <c r="M35" s="568"/>
    </row>
    <row r="36" spans="1:13" ht="20.25">
      <c r="A36" s="363" t="s">
        <v>363</v>
      </c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3"/>
    </row>
    <row r="37" spans="1:13" s="571" customFormat="1" ht="24">
      <c r="A37" s="328">
        <v>1</v>
      </c>
      <c r="B37" s="366" t="s">
        <v>402</v>
      </c>
      <c r="C37" s="366" t="s">
        <v>567</v>
      </c>
      <c r="D37" s="373" t="s">
        <v>1177</v>
      </c>
      <c r="E37" s="328">
        <v>3</v>
      </c>
      <c r="F37" s="328">
        <v>25</v>
      </c>
      <c r="G37" s="328">
        <v>1</v>
      </c>
      <c r="H37" s="328">
        <f>G37*F37</f>
        <v>25</v>
      </c>
      <c r="I37" s="328">
        <f>H37*E37</f>
        <v>75</v>
      </c>
      <c r="J37" s="367">
        <v>3</v>
      </c>
      <c r="K37" s="328" t="s">
        <v>296</v>
      </c>
      <c r="L37" s="366" t="s">
        <v>568</v>
      </c>
      <c r="M37" s="570"/>
    </row>
    <row r="38" spans="1:13" s="571" customFormat="1" ht="29.25">
      <c r="A38" s="328">
        <v>2</v>
      </c>
      <c r="B38" s="366" t="s">
        <v>402</v>
      </c>
      <c r="C38" s="366" t="s">
        <v>567</v>
      </c>
      <c r="D38" s="373" t="s">
        <v>1178</v>
      </c>
      <c r="E38" s="328">
        <v>3</v>
      </c>
      <c r="F38" s="328">
        <v>25</v>
      </c>
      <c r="G38" s="328">
        <v>1</v>
      </c>
      <c r="H38" s="328">
        <f>G38*F38</f>
        <v>25</v>
      </c>
      <c r="I38" s="328">
        <f>H38*E38</f>
        <v>75</v>
      </c>
      <c r="J38" s="367">
        <v>3</v>
      </c>
      <c r="K38" s="328" t="s">
        <v>296</v>
      </c>
      <c r="L38" s="366" t="s">
        <v>568</v>
      </c>
      <c r="M38" s="570"/>
    </row>
    <row r="39" spans="1:13" s="571" customFormat="1" ht="24">
      <c r="A39" s="328">
        <v>3</v>
      </c>
      <c r="B39" s="366" t="s">
        <v>402</v>
      </c>
      <c r="C39" s="366" t="s">
        <v>567</v>
      </c>
      <c r="D39" s="373" t="s">
        <v>1179</v>
      </c>
      <c r="E39" s="328">
        <v>3</v>
      </c>
      <c r="F39" s="328">
        <v>25</v>
      </c>
      <c r="G39" s="328">
        <v>1</v>
      </c>
      <c r="H39" s="328">
        <f>G39*F39</f>
        <v>25</v>
      </c>
      <c r="I39" s="328">
        <f>H39*E39</f>
        <v>75</v>
      </c>
      <c r="J39" s="367">
        <v>3</v>
      </c>
      <c r="K39" s="328" t="s">
        <v>296</v>
      </c>
      <c r="L39" s="366" t="s">
        <v>568</v>
      </c>
      <c r="M39" s="570"/>
    </row>
    <row r="40" spans="1:13" ht="20.25">
      <c r="A40" s="374"/>
      <c r="B40" s="1182" t="s">
        <v>1499</v>
      </c>
      <c r="C40" s="1182"/>
      <c r="D40" s="374"/>
      <c r="E40" s="374"/>
      <c r="F40" s="374"/>
      <c r="G40" s="371">
        <f>SUM(G37:G39)</f>
        <v>3</v>
      </c>
      <c r="H40" s="371">
        <f>SUM(H37:H39)</f>
        <v>75</v>
      </c>
      <c r="I40" s="371">
        <f>SUM(I37:I39)</f>
        <v>225</v>
      </c>
      <c r="J40" s="372">
        <f>SUM(J37:J39)</f>
        <v>9</v>
      </c>
      <c r="K40" s="374"/>
      <c r="L40" s="374"/>
    </row>
    <row r="41" spans="1:13" ht="24" customHeight="1">
      <c r="A41" s="363" t="s">
        <v>1511</v>
      </c>
      <c r="B41" s="363"/>
      <c r="C41" s="363"/>
      <c r="D41" s="363"/>
      <c r="E41" s="363"/>
      <c r="F41" s="363"/>
      <c r="G41" s="363"/>
      <c r="H41" s="363"/>
      <c r="I41" s="363"/>
      <c r="J41" s="363"/>
      <c r="K41" s="363"/>
      <c r="L41" s="363"/>
    </row>
    <row r="42" spans="1:13" s="694" customFormat="1" ht="15.75" customHeight="1">
      <c r="A42" s="1171" t="s">
        <v>1366</v>
      </c>
      <c r="B42" s="1172"/>
      <c r="C42" s="1172"/>
      <c r="D42" s="1172"/>
      <c r="E42" s="1172"/>
      <c r="F42" s="1172"/>
      <c r="G42" s="1172"/>
      <c r="H42" s="1172"/>
      <c r="I42" s="1172"/>
      <c r="J42" s="1172"/>
      <c r="K42" s="1172"/>
      <c r="L42" s="1172"/>
      <c r="M42" s="693"/>
    </row>
    <row r="43" spans="1:13" s="694" customFormat="1" ht="15.75" customHeight="1">
      <c r="A43" s="1173" t="s">
        <v>1367</v>
      </c>
      <c r="B43" s="1174"/>
      <c r="C43" s="1174"/>
      <c r="D43" s="1174"/>
      <c r="E43" s="1174"/>
      <c r="F43" s="1174"/>
      <c r="G43" s="1174"/>
      <c r="H43" s="1174"/>
      <c r="I43" s="1174"/>
      <c r="J43" s="1174"/>
      <c r="K43" s="1174"/>
      <c r="L43" s="1174"/>
      <c r="M43" s="693"/>
    </row>
    <row r="44" spans="1:13" s="694" customFormat="1" ht="24">
      <c r="A44" s="695" t="s">
        <v>672</v>
      </c>
      <c r="B44" s="714" t="s">
        <v>1368</v>
      </c>
      <c r="C44" s="696" t="s">
        <v>1369</v>
      </c>
      <c r="D44" s="697" t="s">
        <v>1370</v>
      </c>
      <c r="E44" s="698"/>
      <c r="F44" s="698"/>
      <c r="G44" s="699">
        <v>1</v>
      </c>
      <c r="H44" s="700"/>
      <c r="I44" s="700"/>
      <c r="J44" s="701">
        <v>1.26</v>
      </c>
      <c r="K44" s="702"/>
      <c r="L44" s="703" t="s">
        <v>1371</v>
      </c>
      <c r="M44" s="693"/>
    </row>
    <row r="45" spans="1:13" s="694" customFormat="1" ht="36">
      <c r="A45" s="695" t="s">
        <v>523</v>
      </c>
      <c r="B45" s="714" t="s">
        <v>1372</v>
      </c>
      <c r="C45" s="696" t="s">
        <v>1373</v>
      </c>
      <c r="D45" s="697" t="s">
        <v>1374</v>
      </c>
      <c r="E45" s="698"/>
      <c r="F45" s="698"/>
      <c r="G45" s="699">
        <v>6</v>
      </c>
      <c r="H45" s="700"/>
      <c r="I45" s="700"/>
      <c r="J45" s="701" t="s">
        <v>1375</v>
      </c>
      <c r="K45" s="700"/>
      <c r="L45" s="703" t="s">
        <v>1376</v>
      </c>
      <c r="M45" s="693"/>
    </row>
    <row r="46" spans="1:13" s="694" customFormat="1" ht="24">
      <c r="A46" s="695" t="s">
        <v>681</v>
      </c>
      <c r="B46" s="714" t="s">
        <v>1377</v>
      </c>
      <c r="C46" s="696" t="s">
        <v>1378</v>
      </c>
      <c r="D46" s="697" t="s">
        <v>1379</v>
      </c>
      <c r="E46" s="698"/>
      <c r="F46" s="698"/>
      <c r="G46" s="699">
        <v>6</v>
      </c>
      <c r="H46" s="700"/>
      <c r="I46" s="700"/>
      <c r="J46" s="701" t="s">
        <v>1375</v>
      </c>
      <c r="K46" s="700"/>
      <c r="L46" s="703" t="s">
        <v>1380</v>
      </c>
      <c r="M46" s="693"/>
    </row>
    <row r="47" spans="1:13" s="694" customFormat="1" ht="24.75" thickBot="1">
      <c r="A47" s="695" t="s">
        <v>1381</v>
      </c>
      <c r="B47" s="714" t="s">
        <v>1382</v>
      </c>
      <c r="C47" s="696" t="s">
        <v>1383</v>
      </c>
      <c r="D47" s="697" t="s">
        <v>1384</v>
      </c>
      <c r="E47" s="698"/>
      <c r="F47" s="698"/>
      <c r="G47" s="699">
        <v>5</v>
      </c>
      <c r="H47" s="700"/>
      <c r="I47" s="700"/>
      <c r="J47" s="701">
        <v>1.1225000000000001</v>
      </c>
      <c r="K47" s="700"/>
      <c r="L47" s="703" t="s">
        <v>1385</v>
      </c>
      <c r="M47" s="693"/>
    </row>
    <row r="48" spans="1:13" s="717" customFormat="1" ht="15.75" customHeight="1" thickBot="1">
      <c r="A48" s="1164" t="s">
        <v>1492</v>
      </c>
      <c r="B48" s="1165"/>
      <c r="C48" s="1166"/>
      <c r="D48" s="721"/>
      <c r="E48" s="719"/>
      <c r="F48" s="719"/>
      <c r="G48" s="722">
        <f>SUM(G44:G47)</f>
        <v>18</v>
      </c>
      <c r="H48" s="719"/>
      <c r="I48" s="719"/>
      <c r="J48" s="723">
        <f>SUM(J44:J47)</f>
        <v>2.3825000000000003</v>
      </c>
      <c r="K48" s="719"/>
      <c r="L48" s="724"/>
      <c r="M48" s="716"/>
    </row>
    <row r="49" spans="1:13" s="694" customFormat="1" ht="15.75" customHeight="1">
      <c r="A49" s="1175" t="s">
        <v>1386</v>
      </c>
      <c r="B49" s="1175"/>
      <c r="C49" s="1175"/>
      <c r="D49" s="1175"/>
      <c r="E49" s="1175"/>
      <c r="F49" s="1175"/>
      <c r="G49" s="1175"/>
      <c r="H49" s="1175"/>
      <c r="I49" s="1175"/>
      <c r="J49" s="1175"/>
      <c r="K49" s="1175"/>
      <c r="L49" s="1167"/>
      <c r="M49" s="693"/>
    </row>
    <row r="50" spans="1:13" s="694" customFormat="1" ht="24">
      <c r="A50" s="695" t="s">
        <v>1387</v>
      </c>
      <c r="B50" s="714" t="s">
        <v>1388</v>
      </c>
      <c r="C50" s="696" t="s">
        <v>1389</v>
      </c>
      <c r="D50" s="696" t="s">
        <v>1390</v>
      </c>
      <c r="E50" s="698"/>
      <c r="F50" s="698"/>
      <c r="G50" s="699">
        <v>9</v>
      </c>
      <c r="H50" s="700"/>
      <c r="I50" s="700"/>
      <c r="J50" s="701">
        <v>4.4370000000000003</v>
      </c>
      <c r="K50" s="700"/>
      <c r="L50" s="703" t="s">
        <v>1391</v>
      </c>
      <c r="M50" s="693"/>
    </row>
    <row r="51" spans="1:13" s="694" customFormat="1" ht="24">
      <c r="A51" s="695" t="s">
        <v>1392</v>
      </c>
      <c r="B51" s="714" t="s">
        <v>1393</v>
      </c>
      <c r="C51" s="696" t="s">
        <v>1394</v>
      </c>
      <c r="D51" s="696" t="s">
        <v>1395</v>
      </c>
      <c r="E51" s="704"/>
      <c r="F51" s="704"/>
      <c r="G51" s="699">
        <v>5</v>
      </c>
      <c r="H51" s="705"/>
      <c r="I51" s="705"/>
      <c r="J51" s="701" t="s">
        <v>1396</v>
      </c>
      <c r="K51" s="705"/>
      <c r="L51" s="703" t="s">
        <v>1385</v>
      </c>
      <c r="M51" s="693"/>
    </row>
    <row r="52" spans="1:13" s="694" customFormat="1" ht="36">
      <c r="A52" s="695" t="s">
        <v>1397</v>
      </c>
      <c r="B52" s="714" t="s">
        <v>1398</v>
      </c>
      <c r="C52" s="696" t="s">
        <v>1399</v>
      </c>
      <c r="D52" s="696" t="s">
        <v>1400</v>
      </c>
      <c r="E52" s="704"/>
      <c r="F52" s="704"/>
      <c r="G52" s="699">
        <v>20</v>
      </c>
      <c r="H52" s="705"/>
      <c r="I52" s="705"/>
      <c r="J52" s="701">
        <v>4.49</v>
      </c>
      <c r="K52" s="705"/>
      <c r="L52" s="703" t="s">
        <v>1391</v>
      </c>
      <c r="M52" s="693"/>
    </row>
    <row r="53" spans="1:13" s="694" customFormat="1" ht="48">
      <c r="A53" s="695" t="s">
        <v>1401</v>
      </c>
      <c r="B53" s="714" t="s">
        <v>1402</v>
      </c>
      <c r="C53" s="696" t="s">
        <v>1403</v>
      </c>
      <c r="D53" s="696" t="s">
        <v>1404</v>
      </c>
      <c r="E53" s="704"/>
      <c r="F53" s="704"/>
      <c r="G53" s="699">
        <v>30</v>
      </c>
      <c r="H53" s="705"/>
      <c r="I53" s="705"/>
      <c r="J53" s="701">
        <v>14.79</v>
      </c>
      <c r="K53" s="705"/>
      <c r="L53" s="703" t="s">
        <v>1391</v>
      </c>
      <c r="M53" s="693"/>
    </row>
    <row r="54" spans="1:13" s="694" customFormat="1" ht="24.75" thickBot="1">
      <c r="A54" s="695" t="s">
        <v>674</v>
      </c>
      <c r="B54" s="714" t="s">
        <v>1405</v>
      </c>
      <c r="C54" s="696" t="s">
        <v>1406</v>
      </c>
      <c r="D54" s="696" t="s">
        <v>30</v>
      </c>
      <c r="E54" s="704"/>
      <c r="F54" s="704"/>
      <c r="G54" s="699">
        <v>6</v>
      </c>
      <c r="H54" s="705"/>
      <c r="I54" s="705"/>
      <c r="J54" s="701">
        <v>3.2040000000000002</v>
      </c>
      <c r="K54" s="705"/>
      <c r="L54" s="703" t="s">
        <v>1407</v>
      </c>
      <c r="M54" s="693"/>
    </row>
    <row r="55" spans="1:13" s="717" customFormat="1" ht="13.5" thickBot="1">
      <c r="A55" s="1164" t="s">
        <v>1492</v>
      </c>
      <c r="B55" s="1165"/>
      <c r="C55" s="1166"/>
      <c r="D55" s="725"/>
      <c r="E55" s="726"/>
      <c r="F55" s="726"/>
      <c r="G55" s="727">
        <f>SUM(G50:G54)</f>
        <v>70</v>
      </c>
      <c r="H55" s="726"/>
      <c r="I55" s="726"/>
      <c r="J55" s="728">
        <f>SUM(J50:J54)</f>
        <v>26.920999999999999</v>
      </c>
      <c r="K55" s="726"/>
      <c r="L55" s="729"/>
      <c r="M55" s="716"/>
    </row>
    <row r="56" spans="1:13" s="694" customFormat="1" ht="15.75" customHeight="1">
      <c r="A56" s="1167" t="s">
        <v>1408</v>
      </c>
      <c r="B56" s="1168"/>
      <c r="C56" s="1168"/>
      <c r="D56" s="1168"/>
      <c r="E56" s="1168"/>
      <c r="F56" s="1168"/>
      <c r="G56" s="1168"/>
      <c r="H56" s="1168"/>
      <c r="I56" s="1168"/>
      <c r="J56" s="1168"/>
      <c r="K56" s="1168"/>
      <c r="L56" s="1168"/>
      <c r="M56" s="693"/>
    </row>
    <row r="57" spans="1:13" s="694" customFormat="1" ht="24">
      <c r="A57" s="706" t="s">
        <v>1409</v>
      </c>
      <c r="B57" s="715" t="s">
        <v>1410</v>
      </c>
      <c r="C57" s="696" t="s">
        <v>1411</v>
      </c>
      <c r="D57" s="696" t="s">
        <v>1412</v>
      </c>
      <c r="E57" s="706"/>
      <c r="F57" s="706"/>
      <c r="G57" s="699">
        <v>2</v>
      </c>
      <c r="H57" s="707"/>
      <c r="I57" s="707"/>
      <c r="J57" s="701">
        <v>0.5</v>
      </c>
      <c r="K57" s="707"/>
      <c r="L57" s="708" t="s">
        <v>1413</v>
      </c>
      <c r="M57" s="693"/>
    </row>
    <row r="58" spans="1:13" s="694" customFormat="1" ht="24">
      <c r="A58" s="706" t="s">
        <v>1414</v>
      </c>
      <c r="B58" s="715" t="s">
        <v>1415</v>
      </c>
      <c r="C58" s="696" t="s">
        <v>1416</v>
      </c>
      <c r="D58" s="696" t="s">
        <v>1412</v>
      </c>
      <c r="E58" s="706"/>
      <c r="F58" s="706"/>
      <c r="G58" s="699">
        <v>2</v>
      </c>
      <c r="H58" s="707"/>
      <c r="I58" s="707"/>
      <c r="J58" s="701">
        <v>2</v>
      </c>
      <c r="K58" s="707"/>
      <c r="L58" s="708" t="s">
        <v>1413</v>
      </c>
      <c r="M58" s="693"/>
    </row>
    <row r="59" spans="1:13" s="694" customFormat="1" ht="24.75" thickBot="1">
      <c r="A59" s="706" t="s">
        <v>1417</v>
      </c>
      <c r="B59" s="715" t="s">
        <v>1418</v>
      </c>
      <c r="C59" s="696" t="s">
        <v>1419</v>
      </c>
      <c r="D59" s="696" t="s">
        <v>1412</v>
      </c>
      <c r="E59" s="706"/>
      <c r="F59" s="706"/>
      <c r="G59" s="699">
        <v>1</v>
      </c>
      <c r="H59" s="707"/>
      <c r="I59" s="707"/>
      <c r="J59" s="701">
        <v>1.64</v>
      </c>
      <c r="K59" s="707"/>
      <c r="L59" s="708" t="s">
        <v>1413</v>
      </c>
      <c r="M59" s="693"/>
    </row>
    <row r="60" spans="1:13" s="717" customFormat="1" ht="13.5" thickBot="1">
      <c r="A60" s="1164" t="s">
        <v>1492</v>
      </c>
      <c r="B60" s="1165"/>
      <c r="C60" s="1166"/>
      <c r="D60" s="725"/>
      <c r="E60" s="730"/>
      <c r="F60" s="730"/>
      <c r="G60" s="727">
        <f>SUM(G57:G59)</f>
        <v>5</v>
      </c>
      <c r="H60" s="730"/>
      <c r="I60" s="730"/>
      <c r="J60" s="728">
        <f>SUM(J57:J59)</f>
        <v>4.1399999999999997</v>
      </c>
      <c r="K60" s="730"/>
      <c r="L60" s="730"/>
      <c r="M60" s="716"/>
    </row>
    <row r="61" spans="1:13" s="694" customFormat="1" ht="15.75" customHeight="1">
      <c r="A61" s="1162" t="s">
        <v>1420</v>
      </c>
      <c r="B61" s="1163"/>
      <c r="C61" s="1163"/>
      <c r="D61" s="1163"/>
      <c r="E61" s="1163"/>
      <c r="F61" s="1163"/>
      <c r="G61" s="1163"/>
      <c r="H61" s="1163"/>
      <c r="I61" s="1163"/>
      <c r="J61" s="1163"/>
      <c r="K61" s="1163"/>
      <c r="L61" s="1163"/>
      <c r="M61" s="693"/>
    </row>
    <row r="62" spans="1:13" s="694" customFormat="1" ht="15.75" customHeight="1">
      <c r="A62" s="1162" t="s">
        <v>1421</v>
      </c>
      <c r="B62" s="1163"/>
      <c r="C62" s="1163"/>
      <c r="D62" s="1163"/>
      <c r="E62" s="1163"/>
      <c r="F62" s="1163"/>
      <c r="G62" s="1163"/>
      <c r="H62" s="1163"/>
      <c r="I62" s="1163"/>
      <c r="J62" s="1163"/>
      <c r="K62" s="1163"/>
      <c r="L62" s="1169"/>
      <c r="M62" s="693"/>
    </row>
    <row r="63" spans="1:13" s="694" customFormat="1" ht="24">
      <c r="A63" s="709" t="s">
        <v>1422</v>
      </c>
      <c r="B63" s="707" t="s">
        <v>1423</v>
      </c>
      <c r="C63" s="710" t="s">
        <v>1424</v>
      </c>
      <c r="D63" s="696" t="s">
        <v>1425</v>
      </c>
      <c r="E63" s="698"/>
      <c r="F63" s="698"/>
      <c r="G63" s="699">
        <v>3</v>
      </c>
      <c r="H63" s="700"/>
      <c r="I63" s="700"/>
      <c r="J63" s="701">
        <v>1.4790000000000001</v>
      </c>
      <c r="K63" s="700"/>
      <c r="L63" s="711" t="s">
        <v>1426</v>
      </c>
      <c r="M63" s="693"/>
    </row>
    <row r="64" spans="1:13" s="694" customFormat="1" ht="36">
      <c r="A64" s="695" t="s">
        <v>1427</v>
      </c>
      <c r="B64" s="706" t="s">
        <v>1402</v>
      </c>
      <c r="C64" s="696" t="s">
        <v>1428</v>
      </c>
      <c r="D64" s="696" t="s">
        <v>1429</v>
      </c>
      <c r="E64" s="698"/>
      <c r="F64" s="698"/>
      <c r="G64" s="699">
        <v>3</v>
      </c>
      <c r="H64" s="700"/>
      <c r="I64" s="700"/>
      <c r="J64" s="701">
        <v>1.0694999999999999</v>
      </c>
      <c r="K64" s="700"/>
      <c r="L64" s="711" t="s">
        <v>1430</v>
      </c>
      <c r="M64" s="693"/>
    </row>
    <row r="65" spans="1:13" s="694" customFormat="1" ht="60">
      <c r="A65" s="695" t="s">
        <v>1431</v>
      </c>
      <c r="B65" s="706" t="s">
        <v>1405</v>
      </c>
      <c r="C65" s="696" t="s">
        <v>1432</v>
      </c>
      <c r="D65" s="710" t="s">
        <v>1433</v>
      </c>
      <c r="E65" s="698"/>
      <c r="F65" s="698"/>
      <c r="G65" s="699">
        <v>6</v>
      </c>
      <c r="H65" s="700"/>
      <c r="I65" s="700"/>
      <c r="J65" s="701">
        <v>2.1389999999999998</v>
      </c>
      <c r="K65" s="700"/>
      <c r="L65" s="712" t="s">
        <v>1434</v>
      </c>
      <c r="M65" s="693"/>
    </row>
    <row r="66" spans="1:13" s="694" customFormat="1" ht="50.25" customHeight="1" thickBot="1">
      <c r="A66" s="695" t="s">
        <v>1435</v>
      </c>
      <c r="B66" s="706" t="s">
        <v>1410</v>
      </c>
      <c r="C66" s="696" t="s">
        <v>1493</v>
      </c>
      <c r="D66" s="710" t="s">
        <v>1436</v>
      </c>
      <c r="E66" s="698"/>
      <c r="F66" s="698"/>
      <c r="G66" s="699">
        <v>3</v>
      </c>
      <c r="H66" s="700"/>
      <c r="I66" s="700"/>
      <c r="J66" s="701">
        <v>1.0694999999999999</v>
      </c>
      <c r="K66" s="700"/>
      <c r="L66" s="711" t="s">
        <v>1437</v>
      </c>
      <c r="M66" s="693"/>
    </row>
    <row r="67" spans="1:13" s="717" customFormat="1" ht="13.5" thickBot="1">
      <c r="A67" s="1164" t="s">
        <v>1492</v>
      </c>
      <c r="B67" s="1165"/>
      <c r="C67" s="1166"/>
      <c r="D67" s="725"/>
      <c r="E67" s="729"/>
      <c r="F67" s="729"/>
      <c r="G67" s="727">
        <f>SUM(G63:G66)</f>
        <v>15</v>
      </c>
      <c r="H67" s="729"/>
      <c r="I67" s="729"/>
      <c r="J67" s="728">
        <f>SUM(J63:J66)</f>
        <v>5.7569999999999997</v>
      </c>
      <c r="K67" s="729"/>
      <c r="L67" s="731"/>
      <c r="M67" s="716"/>
    </row>
    <row r="68" spans="1:13" s="694" customFormat="1" ht="15.75" customHeight="1">
      <c r="A68" s="1162" t="s">
        <v>1438</v>
      </c>
      <c r="B68" s="1163"/>
      <c r="C68" s="1163"/>
      <c r="D68" s="1163"/>
      <c r="E68" s="1163"/>
      <c r="F68" s="1163"/>
      <c r="G68" s="1163"/>
      <c r="H68" s="1163"/>
      <c r="I68" s="1163"/>
      <c r="J68" s="1163"/>
      <c r="K68" s="1163"/>
      <c r="L68" s="1163"/>
      <c r="M68" s="693"/>
    </row>
    <row r="69" spans="1:13" s="694" customFormat="1" ht="24">
      <c r="A69" s="695" t="s">
        <v>1439</v>
      </c>
      <c r="B69" s="706" t="s">
        <v>1415</v>
      </c>
      <c r="C69" s="696" t="s">
        <v>1440</v>
      </c>
      <c r="D69" s="710" t="s">
        <v>1441</v>
      </c>
      <c r="E69" s="698"/>
      <c r="F69" s="698"/>
      <c r="G69" s="699">
        <v>6</v>
      </c>
      <c r="H69" s="700"/>
      <c r="I69" s="700"/>
      <c r="J69" s="701">
        <v>2.1389999999999998</v>
      </c>
      <c r="K69" s="700"/>
      <c r="L69" s="711" t="s">
        <v>1442</v>
      </c>
      <c r="M69" s="693"/>
    </row>
    <row r="70" spans="1:13" ht="24">
      <c r="A70" s="695" t="s">
        <v>1443</v>
      </c>
      <c r="B70" s="706" t="s">
        <v>1444</v>
      </c>
      <c r="C70" s="696" t="s">
        <v>1445</v>
      </c>
      <c r="D70" s="710" t="s">
        <v>1441</v>
      </c>
      <c r="E70" s="698"/>
      <c r="F70" s="698"/>
      <c r="G70" s="699">
        <v>3</v>
      </c>
      <c r="H70" s="700"/>
      <c r="I70" s="700"/>
      <c r="J70" s="701">
        <v>1.0694999999999999</v>
      </c>
      <c r="K70" s="700"/>
      <c r="L70" s="711" t="s">
        <v>1446</v>
      </c>
    </row>
    <row r="71" spans="1:13" ht="48">
      <c r="A71" s="695" t="s">
        <v>1447</v>
      </c>
      <c r="B71" s="706" t="s">
        <v>1448</v>
      </c>
      <c r="C71" s="696" t="s">
        <v>1449</v>
      </c>
      <c r="D71" s="696" t="s">
        <v>1450</v>
      </c>
      <c r="E71" s="698"/>
      <c r="F71" s="698"/>
      <c r="G71" s="699">
        <v>6</v>
      </c>
      <c r="H71" s="700"/>
      <c r="I71" s="700"/>
      <c r="J71" s="701">
        <v>2.1389999999999998</v>
      </c>
      <c r="K71" s="700"/>
      <c r="L71" s="711" t="s">
        <v>1451</v>
      </c>
    </row>
    <row r="72" spans="1:13" ht="24.75" thickBot="1">
      <c r="A72" s="695" t="s">
        <v>1452</v>
      </c>
      <c r="B72" s="706" t="s">
        <v>1453</v>
      </c>
      <c r="C72" s="696" t="s">
        <v>1454</v>
      </c>
      <c r="D72" s="710" t="s">
        <v>1441</v>
      </c>
      <c r="E72" s="698"/>
      <c r="F72" s="698"/>
      <c r="G72" s="699">
        <v>2</v>
      </c>
      <c r="H72" s="700"/>
      <c r="I72" s="700"/>
      <c r="J72" s="701">
        <v>0.44900000000000001</v>
      </c>
      <c r="K72" s="700"/>
      <c r="L72" s="711" t="s">
        <v>1455</v>
      </c>
    </row>
    <row r="73" spans="1:13" s="569" customFormat="1" ht="13.5" customHeight="1" thickBot="1">
      <c r="A73" s="1164" t="s">
        <v>1492</v>
      </c>
      <c r="B73" s="1165"/>
      <c r="C73" s="1166"/>
      <c r="D73" s="725"/>
      <c r="E73" s="729"/>
      <c r="F73" s="729"/>
      <c r="G73" s="727">
        <f>SUM(G69:G72)</f>
        <v>17</v>
      </c>
      <c r="H73" s="729"/>
      <c r="I73" s="729"/>
      <c r="J73" s="728">
        <f>SUM(J69:J72)</f>
        <v>5.7965</v>
      </c>
      <c r="K73" s="729"/>
      <c r="L73" s="731"/>
      <c r="M73" s="568"/>
    </row>
    <row r="74" spans="1:13">
      <c r="A74" s="1162" t="s">
        <v>1456</v>
      </c>
      <c r="B74" s="1163"/>
      <c r="C74" s="1163"/>
      <c r="D74" s="1163"/>
      <c r="E74" s="1163"/>
      <c r="F74" s="1163"/>
      <c r="G74" s="1163"/>
      <c r="H74" s="1163"/>
      <c r="I74" s="1163"/>
      <c r="J74" s="1163"/>
      <c r="K74" s="1163"/>
      <c r="L74" s="1163"/>
    </row>
    <row r="75" spans="1:13" ht="24">
      <c r="A75" s="695" t="s">
        <v>1457</v>
      </c>
      <c r="B75" s="706" t="s">
        <v>1458</v>
      </c>
      <c r="C75" s="696" t="s">
        <v>1459</v>
      </c>
      <c r="D75" s="696" t="s">
        <v>1460</v>
      </c>
      <c r="E75" s="698"/>
      <c r="F75" s="698"/>
      <c r="G75" s="699">
        <v>6</v>
      </c>
      <c r="H75" s="700"/>
      <c r="I75" s="700"/>
      <c r="J75" s="701">
        <v>3.6779999999999999</v>
      </c>
      <c r="K75" s="700"/>
      <c r="L75" s="711" t="s">
        <v>1461</v>
      </c>
    </row>
    <row r="76" spans="1:13" ht="24">
      <c r="A76" s="695" t="s">
        <v>1462</v>
      </c>
      <c r="B76" s="706" t="s">
        <v>1463</v>
      </c>
      <c r="C76" s="696" t="s">
        <v>1464</v>
      </c>
      <c r="D76" s="696" t="s">
        <v>1460</v>
      </c>
      <c r="E76" s="698"/>
      <c r="F76" s="698"/>
      <c r="G76" s="699">
        <v>9</v>
      </c>
      <c r="H76" s="700"/>
      <c r="I76" s="700"/>
      <c r="J76" s="701">
        <v>4.4909999999999997</v>
      </c>
      <c r="K76" s="700"/>
      <c r="L76" s="711" t="s">
        <v>1465</v>
      </c>
    </row>
    <row r="77" spans="1:13" ht="24">
      <c r="A77" s="695" t="s">
        <v>1466</v>
      </c>
      <c r="B77" s="706" t="s">
        <v>1467</v>
      </c>
      <c r="C77" s="696" t="s">
        <v>1468</v>
      </c>
      <c r="D77" s="696" t="s">
        <v>1460</v>
      </c>
      <c r="E77" s="698"/>
      <c r="F77" s="698"/>
      <c r="G77" s="699">
        <v>9</v>
      </c>
      <c r="H77" s="700"/>
      <c r="I77" s="700"/>
      <c r="J77" s="701">
        <v>4.4370000000000003</v>
      </c>
      <c r="K77" s="700"/>
      <c r="L77" s="711" t="s">
        <v>1465</v>
      </c>
    </row>
    <row r="78" spans="1:13" ht="24">
      <c r="A78" s="695" t="s">
        <v>1469</v>
      </c>
      <c r="B78" s="706" t="s">
        <v>1470</v>
      </c>
      <c r="C78" s="696" t="s">
        <v>1471</v>
      </c>
      <c r="D78" s="696" t="s">
        <v>1460</v>
      </c>
      <c r="E78" s="698"/>
      <c r="F78" s="698"/>
      <c r="G78" s="699">
        <v>3</v>
      </c>
      <c r="H78" s="700"/>
      <c r="I78" s="700"/>
      <c r="J78" s="701">
        <v>1.0694999999999999</v>
      </c>
      <c r="K78" s="700"/>
      <c r="L78" s="711" t="s">
        <v>1461</v>
      </c>
    </row>
    <row r="79" spans="1:13" ht="24">
      <c r="A79" s="695" t="s">
        <v>1472</v>
      </c>
      <c r="B79" s="706" t="s">
        <v>1473</v>
      </c>
      <c r="C79" s="696" t="s">
        <v>1474</v>
      </c>
      <c r="D79" s="696" t="s">
        <v>1460</v>
      </c>
      <c r="E79" s="698"/>
      <c r="F79" s="698"/>
      <c r="G79" s="699">
        <v>3</v>
      </c>
      <c r="H79" s="700"/>
      <c r="I79" s="700"/>
      <c r="J79" s="701">
        <v>1.0694999999999999</v>
      </c>
      <c r="K79" s="700"/>
      <c r="L79" s="711" t="s">
        <v>1371</v>
      </c>
    </row>
    <row r="80" spans="1:13" ht="24.75" thickBot="1">
      <c r="A80" s="740" t="s">
        <v>1475</v>
      </c>
      <c r="B80" s="733" t="s">
        <v>1476</v>
      </c>
      <c r="C80" s="735" t="s">
        <v>1477</v>
      </c>
      <c r="D80" s="735" t="s">
        <v>1460</v>
      </c>
      <c r="E80" s="741"/>
      <c r="F80" s="741"/>
      <c r="G80" s="742">
        <v>9</v>
      </c>
      <c r="H80" s="741"/>
      <c r="I80" s="741"/>
      <c r="J80" s="743">
        <v>5.3517000000000001</v>
      </c>
      <c r="K80" s="741"/>
      <c r="L80" s="711" t="s">
        <v>1465</v>
      </c>
    </row>
    <row r="81" spans="1:13" s="569" customFormat="1" ht="13.5" thickBot="1">
      <c r="A81" s="1164" t="s">
        <v>1492</v>
      </c>
      <c r="B81" s="1165"/>
      <c r="C81" s="1166"/>
      <c r="D81" s="720"/>
      <c r="E81" s="719"/>
      <c r="F81" s="719"/>
      <c r="G81" s="722">
        <f>SUM(G75:G80)</f>
        <v>39</v>
      </c>
      <c r="H81" s="719"/>
      <c r="I81" s="719"/>
      <c r="J81" s="723">
        <f>SUM(J75:J80)</f>
        <v>20.096700000000002</v>
      </c>
      <c r="K81" s="719"/>
      <c r="L81" s="718"/>
      <c r="M81" s="568"/>
    </row>
    <row r="82" spans="1:13">
      <c r="A82" s="1176" t="s">
        <v>1478</v>
      </c>
      <c r="B82" s="1176"/>
      <c r="C82" s="1176"/>
      <c r="D82" s="1176"/>
      <c r="E82" s="1176"/>
      <c r="F82" s="1176"/>
      <c r="G82" s="1176"/>
      <c r="H82" s="1176"/>
      <c r="I82" s="1176"/>
      <c r="J82" s="1176"/>
      <c r="K82" s="1176"/>
      <c r="L82" s="1177"/>
    </row>
    <row r="83" spans="1:13" ht="60">
      <c r="A83" s="695" t="s">
        <v>1479</v>
      </c>
      <c r="B83" s="706" t="s">
        <v>1480</v>
      </c>
      <c r="C83" s="713" t="s">
        <v>1481</v>
      </c>
      <c r="D83" s="710" t="s">
        <v>1482</v>
      </c>
      <c r="E83" s="698"/>
      <c r="F83" s="698"/>
      <c r="G83" s="699">
        <v>25</v>
      </c>
      <c r="H83" s="700"/>
      <c r="I83" s="700"/>
      <c r="J83" s="701">
        <v>8.75</v>
      </c>
      <c r="K83" s="700"/>
      <c r="L83" s="711" t="s">
        <v>1483</v>
      </c>
    </row>
    <row r="84" spans="1:13" ht="60">
      <c r="A84" s="695" t="s">
        <v>1484</v>
      </c>
      <c r="B84" s="706" t="s">
        <v>1485</v>
      </c>
      <c r="C84" s="713" t="s">
        <v>1486</v>
      </c>
      <c r="D84" s="710" t="s">
        <v>1482</v>
      </c>
      <c r="E84" s="698"/>
      <c r="F84" s="698"/>
      <c r="G84" s="699">
        <v>76</v>
      </c>
      <c r="H84" s="700"/>
      <c r="I84" s="700"/>
      <c r="J84" s="701">
        <v>26.6</v>
      </c>
      <c r="K84" s="700"/>
      <c r="L84" s="711" t="s">
        <v>1483</v>
      </c>
    </row>
    <row r="85" spans="1:13" ht="60.75" thickBot="1">
      <c r="A85" s="732" t="s">
        <v>1487</v>
      </c>
      <c r="B85" s="733" t="s">
        <v>1488</v>
      </c>
      <c r="C85" s="734" t="s">
        <v>1489</v>
      </c>
      <c r="D85" s="735" t="s">
        <v>1482</v>
      </c>
      <c r="E85" s="736"/>
      <c r="F85" s="736"/>
      <c r="G85" s="737">
        <v>38</v>
      </c>
      <c r="H85" s="736"/>
      <c r="I85" s="736"/>
      <c r="J85" s="738">
        <v>7.6</v>
      </c>
      <c r="K85" s="736"/>
      <c r="L85" s="739" t="s">
        <v>1490</v>
      </c>
    </row>
    <row r="86" spans="1:13">
      <c r="A86" s="1178" t="s">
        <v>1492</v>
      </c>
      <c r="B86" s="1179"/>
      <c r="C86" s="1180"/>
      <c r="D86" s="804"/>
      <c r="E86" s="805"/>
      <c r="F86" s="805"/>
      <c r="G86" s="805">
        <f>SUM(G83:G85)</f>
        <v>139</v>
      </c>
      <c r="H86" s="805"/>
      <c r="I86" s="805"/>
      <c r="J86" s="806">
        <f>SUM(J83:J85)</f>
        <v>42.95</v>
      </c>
      <c r="K86" s="805"/>
      <c r="L86" s="807"/>
    </row>
    <row r="87" spans="1:13" ht="20.25">
      <c r="A87" s="810"/>
      <c r="B87" s="811" t="s">
        <v>1491</v>
      </c>
      <c r="C87" s="812"/>
      <c r="D87" s="810"/>
      <c r="E87" s="810"/>
      <c r="F87" s="810"/>
      <c r="G87" s="813">
        <f>G86+G81+G73+G67+G60+G55+G48</f>
        <v>303</v>
      </c>
      <c r="H87" s="814"/>
      <c r="I87" s="814"/>
      <c r="J87" s="813">
        <f>J86+J81+J73+J67+J60+J55+J48</f>
        <v>108.0437</v>
      </c>
      <c r="K87" s="810"/>
      <c r="L87" s="810"/>
      <c r="M87" s="803"/>
    </row>
    <row r="88" spans="1:13" ht="20.25">
      <c r="A88" s="808" t="s">
        <v>412</v>
      </c>
      <c r="B88" s="808"/>
      <c r="C88" s="808"/>
      <c r="D88" s="808"/>
      <c r="E88" s="808"/>
      <c r="F88" s="808"/>
      <c r="G88" s="808"/>
      <c r="H88" s="808"/>
      <c r="I88" s="808"/>
      <c r="J88" s="808"/>
      <c r="K88" s="809"/>
      <c r="L88" s="808"/>
    </row>
    <row r="89" spans="1:13" s="571" customFormat="1" ht="47.25" customHeight="1">
      <c r="A89" s="332">
        <v>1</v>
      </c>
      <c r="B89" s="332"/>
      <c r="C89" s="330" t="s">
        <v>186</v>
      </c>
      <c r="D89" s="378" t="s">
        <v>341</v>
      </c>
      <c r="E89" s="332">
        <v>1</v>
      </c>
      <c r="F89" s="332">
        <v>30</v>
      </c>
      <c r="G89" s="332">
        <v>8</v>
      </c>
      <c r="H89" s="332">
        <f t="shared" ref="H89:H95" si="3">F89*G89</f>
        <v>240</v>
      </c>
      <c r="I89" s="332">
        <f t="shared" ref="I89:I95" si="4">H89*E89</f>
        <v>240</v>
      </c>
      <c r="J89" s="333">
        <v>3.5</v>
      </c>
      <c r="K89" s="332" t="s">
        <v>332</v>
      </c>
      <c r="L89" s="334" t="s">
        <v>1243</v>
      </c>
      <c r="M89" s="570"/>
    </row>
    <row r="90" spans="1:13" s="571" customFormat="1" ht="49.5" customHeight="1">
      <c r="A90" s="332">
        <f>A89+1</f>
        <v>2</v>
      </c>
      <c r="B90" s="330"/>
      <c r="C90" s="330" t="s">
        <v>307</v>
      </c>
      <c r="D90" s="331" t="s">
        <v>187</v>
      </c>
      <c r="E90" s="332">
        <v>5</v>
      </c>
      <c r="F90" s="332">
        <v>30</v>
      </c>
      <c r="G90" s="332">
        <v>1</v>
      </c>
      <c r="H90" s="332">
        <f t="shared" si="3"/>
        <v>30</v>
      </c>
      <c r="I90" s="332">
        <f t="shared" si="4"/>
        <v>150</v>
      </c>
      <c r="J90" s="333">
        <v>4.91</v>
      </c>
      <c r="K90" s="332" t="s">
        <v>296</v>
      </c>
      <c r="L90" s="334" t="s">
        <v>1243</v>
      </c>
      <c r="M90" s="570"/>
    </row>
    <row r="91" spans="1:13" s="571" customFormat="1" ht="33.75">
      <c r="A91" s="332">
        <f>A90+1</f>
        <v>3</v>
      </c>
      <c r="B91" s="330"/>
      <c r="C91" s="330" t="s">
        <v>189</v>
      </c>
      <c r="D91" s="378" t="s">
        <v>308</v>
      </c>
      <c r="E91" s="332">
        <v>6</v>
      </c>
      <c r="F91" s="332">
        <v>30</v>
      </c>
      <c r="G91" s="332">
        <v>1</v>
      </c>
      <c r="H91" s="332">
        <f t="shared" si="3"/>
        <v>30</v>
      </c>
      <c r="I91" s="332">
        <f t="shared" si="4"/>
        <v>180</v>
      </c>
      <c r="J91" s="333">
        <v>5.61</v>
      </c>
      <c r="K91" s="332" t="s">
        <v>296</v>
      </c>
      <c r="L91" s="334" t="s">
        <v>1243</v>
      </c>
      <c r="M91" s="570"/>
    </row>
    <row r="92" spans="1:13" s="571" customFormat="1" ht="24">
      <c r="A92" s="332">
        <f>A91+1</f>
        <v>4</v>
      </c>
      <c r="B92" s="330"/>
      <c r="C92" s="330" t="s">
        <v>190</v>
      </c>
      <c r="D92" s="331" t="s">
        <v>191</v>
      </c>
      <c r="E92" s="332">
        <v>5</v>
      </c>
      <c r="F92" s="332">
        <v>30</v>
      </c>
      <c r="G92" s="332">
        <v>1</v>
      </c>
      <c r="H92" s="332">
        <f t="shared" si="3"/>
        <v>30</v>
      </c>
      <c r="I92" s="332">
        <f t="shared" si="4"/>
        <v>150</v>
      </c>
      <c r="J92" s="333">
        <v>4.91</v>
      </c>
      <c r="K92" s="332" t="s">
        <v>331</v>
      </c>
      <c r="L92" s="334" t="s">
        <v>1243</v>
      </c>
      <c r="M92" s="570"/>
    </row>
    <row r="93" spans="1:13" s="571" customFormat="1" ht="24">
      <c r="A93" s="332">
        <f>A92+1</f>
        <v>5</v>
      </c>
      <c r="B93" s="330"/>
      <c r="C93" s="330" t="s">
        <v>192</v>
      </c>
      <c r="D93" s="331" t="s">
        <v>193</v>
      </c>
      <c r="E93" s="332">
        <v>1</v>
      </c>
      <c r="F93" s="332">
        <v>30</v>
      </c>
      <c r="G93" s="332">
        <v>2</v>
      </c>
      <c r="H93" s="332">
        <f t="shared" si="3"/>
        <v>60</v>
      </c>
      <c r="I93" s="332">
        <f t="shared" si="4"/>
        <v>60</v>
      </c>
      <c r="J93" s="333">
        <v>4.21</v>
      </c>
      <c r="K93" s="332" t="s">
        <v>331</v>
      </c>
      <c r="L93" s="334" t="s">
        <v>1243</v>
      </c>
      <c r="M93" s="570"/>
    </row>
    <row r="94" spans="1:13" s="571" customFormat="1" ht="24">
      <c r="A94" s="332"/>
      <c r="B94" s="330"/>
      <c r="C94" s="330" t="s">
        <v>1244</v>
      </c>
      <c r="D94" s="331" t="s">
        <v>342</v>
      </c>
      <c r="E94" s="332">
        <v>5</v>
      </c>
      <c r="F94" s="332">
        <v>30</v>
      </c>
      <c r="G94" s="332">
        <v>2</v>
      </c>
      <c r="H94" s="332">
        <f t="shared" si="3"/>
        <v>60</v>
      </c>
      <c r="I94" s="332">
        <f t="shared" si="4"/>
        <v>300</v>
      </c>
      <c r="J94" s="333">
        <v>9.81</v>
      </c>
      <c r="K94" s="332" t="s">
        <v>296</v>
      </c>
      <c r="L94" s="334" t="s">
        <v>1243</v>
      </c>
      <c r="M94" s="570"/>
    </row>
    <row r="95" spans="1:13" s="571" customFormat="1" ht="45">
      <c r="A95" s="332">
        <f>A93+1</f>
        <v>6</v>
      </c>
      <c r="B95" s="330"/>
      <c r="C95" s="379" t="s">
        <v>1241</v>
      </c>
      <c r="D95" s="331" t="s">
        <v>1242</v>
      </c>
      <c r="E95" s="380">
        <v>2</v>
      </c>
      <c r="F95" s="380">
        <v>32</v>
      </c>
      <c r="G95" s="380">
        <v>3</v>
      </c>
      <c r="H95" s="380">
        <f t="shared" si="3"/>
        <v>96</v>
      </c>
      <c r="I95" s="380">
        <f t="shared" si="4"/>
        <v>192</v>
      </c>
      <c r="J95" s="381">
        <v>4.96</v>
      </c>
      <c r="K95" s="332" t="s">
        <v>296</v>
      </c>
      <c r="L95" s="334" t="s">
        <v>1243</v>
      </c>
      <c r="M95" s="570"/>
    </row>
    <row r="96" spans="1:13">
      <c r="A96" s="371"/>
      <c r="B96" s="588" t="s">
        <v>1494</v>
      </c>
      <c r="C96" s="371"/>
      <c r="D96" s="371"/>
      <c r="E96" s="371"/>
      <c r="F96" s="371"/>
      <c r="G96" s="371">
        <f>SUM(G89:G95)</f>
        <v>18</v>
      </c>
      <c r="H96" s="371">
        <f>SUM(H89:H95)</f>
        <v>546</v>
      </c>
      <c r="I96" s="371">
        <f>SUM(I89:I95)</f>
        <v>1272</v>
      </c>
      <c r="J96" s="382">
        <f>SUM(J89:J95)</f>
        <v>37.910000000000004</v>
      </c>
      <c r="K96" s="376"/>
      <c r="L96" s="371"/>
    </row>
    <row r="97" spans="1:13" ht="20.25">
      <c r="A97" s="363" t="s">
        <v>345</v>
      </c>
      <c r="B97" s="363"/>
      <c r="C97" s="363"/>
      <c r="D97" s="363"/>
      <c r="E97" s="363"/>
      <c r="F97" s="363"/>
      <c r="G97" s="363"/>
      <c r="H97" s="363"/>
      <c r="I97" s="363"/>
      <c r="J97" s="363"/>
      <c r="K97" s="364"/>
      <c r="L97" s="363"/>
    </row>
    <row r="98" spans="1:13" s="571" customFormat="1" ht="24">
      <c r="A98" s="380">
        <v>1</v>
      </c>
      <c r="B98" s="330"/>
      <c r="C98" s="330" t="s">
        <v>346</v>
      </c>
      <c r="D98" s="330" t="s">
        <v>350</v>
      </c>
      <c r="E98" s="380">
        <v>1</v>
      </c>
      <c r="F98" s="380">
        <v>30</v>
      </c>
      <c r="G98" s="380">
        <v>4</v>
      </c>
      <c r="H98" s="380">
        <v>174</v>
      </c>
      <c r="I98" s="380">
        <v>174</v>
      </c>
      <c r="J98" s="383">
        <v>1.5</v>
      </c>
      <c r="K98" s="343" t="s">
        <v>947</v>
      </c>
      <c r="L98" s="330" t="s">
        <v>948</v>
      </c>
      <c r="M98" s="570"/>
    </row>
    <row r="99" spans="1:13" s="571" customFormat="1" ht="24">
      <c r="A99" s="380">
        <v>2</v>
      </c>
      <c r="B99" s="330"/>
      <c r="C99" s="330" t="s">
        <v>347</v>
      </c>
      <c r="D99" s="330" t="s">
        <v>350</v>
      </c>
      <c r="E99" s="380">
        <v>1</v>
      </c>
      <c r="F99" s="380">
        <v>30</v>
      </c>
      <c r="G99" s="380">
        <v>5</v>
      </c>
      <c r="H99" s="380">
        <v>50</v>
      </c>
      <c r="I99" s="380">
        <v>50</v>
      </c>
      <c r="J99" s="383">
        <v>0.3</v>
      </c>
      <c r="K99" s="343" t="s">
        <v>163</v>
      </c>
      <c r="L99" s="330" t="s">
        <v>948</v>
      </c>
      <c r="M99" s="570"/>
    </row>
    <row r="100" spans="1:13" s="571" customFormat="1" ht="36">
      <c r="A100" s="380">
        <v>3</v>
      </c>
      <c r="B100" s="330"/>
      <c r="C100" s="330" t="s">
        <v>348</v>
      </c>
      <c r="D100" s="330" t="s">
        <v>349</v>
      </c>
      <c r="E100" s="380">
        <v>6.5</v>
      </c>
      <c r="F100" s="380">
        <v>25</v>
      </c>
      <c r="G100" s="380">
        <v>3200</v>
      </c>
      <c r="H100" s="380">
        <v>80000</v>
      </c>
      <c r="I100" s="380">
        <v>520000</v>
      </c>
      <c r="J100" s="384">
        <v>6264</v>
      </c>
      <c r="K100" s="343" t="s">
        <v>353</v>
      </c>
      <c r="L100" s="330" t="s">
        <v>949</v>
      </c>
      <c r="M100" s="570"/>
    </row>
    <row r="101" spans="1:13" s="571" customFormat="1" ht="24">
      <c r="A101" s="380">
        <v>4</v>
      </c>
      <c r="B101" s="330"/>
      <c r="C101" s="330" t="s">
        <v>351</v>
      </c>
      <c r="D101" s="330" t="s">
        <v>352</v>
      </c>
      <c r="E101" s="380">
        <v>5</v>
      </c>
      <c r="F101" s="380">
        <v>4</v>
      </c>
      <c r="G101" s="380">
        <v>2</v>
      </c>
      <c r="H101" s="380">
        <v>4</v>
      </c>
      <c r="I101" s="380">
        <v>20</v>
      </c>
      <c r="J101" s="383">
        <v>0.2</v>
      </c>
      <c r="K101" s="343" t="s">
        <v>354</v>
      </c>
      <c r="L101" s="330" t="s">
        <v>948</v>
      </c>
      <c r="M101" s="570"/>
    </row>
    <row r="102" spans="1:13">
      <c r="A102" s="385"/>
      <c r="B102" s="386" t="s">
        <v>1495</v>
      </c>
      <c r="C102" s="377"/>
      <c r="D102" s="385"/>
      <c r="E102" s="385"/>
      <c r="F102" s="385"/>
      <c r="G102" s="387">
        <f>SUM(G98:G101)</f>
        <v>3211</v>
      </c>
      <c r="H102" s="387">
        <f>SUM(H98:H101)</f>
        <v>80228</v>
      </c>
      <c r="I102" s="387">
        <f>SUM(I98:I101)</f>
        <v>520244</v>
      </c>
      <c r="J102" s="388">
        <f>SUM(J98:J101)</f>
        <v>6266</v>
      </c>
      <c r="K102" s="385"/>
      <c r="L102" s="385"/>
    </row>
    <row r="103" spans="1:13" ht="20.25">
      <c r="A103" s="363" t="s">
        <v>41</v>
      </c>
      <c r="B103" s="363"/>
      <c r="C103" s="363"/>
      <c r="D103" s="363"/>
      <c r="E103" s="363"/>
      <c r="F103" s="363"/>
      <c r="G103" s="363"/>
      <c r="H103" s="363"/>
      <c r="I103" s="363"/>
      <c r="J103" s="363"/>
      <c r="K103" s="364"/>
      <c r="L103" s="363"/>
    </row>
    <row r="104" spans="1:13" s="571" customFormat="1" ht="36">
      <c r="A104" s="389">
        <v>1</v>
      </c>
      <c r="B104" s="389"/>
      <c r="C104" s="390" t="s">
        <v>461</v>
      </c>
      <c r="D104" s="344" t="s">
        <v>320</v>
      </c>
      <c r="E104" s="391">
        <v>15</v>
      </c>
      <c r="F104" s="392">
        <v>30</v>
      </c>
      <c r="G104" s="392">
        <v>24</v>
      </c>
      <c r="H104" s="391">
        <f>G104*F104</f>
        <v>720</v>
      </c>
      <c r="I104" s="391">
        <f>H104*E104</f>
        <v>10800</v>
      </c>
      <c r="J104" s="393">
        <v>90.96</v>
      </c>
      <c r="K104" s="394" t="s">
        <v>575</v>
      </c>
      <c r="L104" s="395" t="s">
        <v>576</v>
      </c>
      <c r="M104" s="570"/>
    </row>
    <row r="105" spans="1:13" s="571" customFormat="1" ht="51">
      <c r="A105" s="389">
        <v>2</v>
      </c>
      <c r="B105" s="389"/>
      <c r="C105" s="390" t="s">
        <v>577</v>
      </c>
      <c r="D105" s="396" t="s">
        <v>1180</v>
      </c>
      <c r="E105" s="391">
        <v>45</v>
      </c>
      <c r="F105" s="392">
        <v>20</v>
      </c>
      <c r="G105" s="392">
        <v>19</v>
      </c>
      <c r="H105" s="391">
        <f>G105*F105</f>
        <v>380</v>
      </c>
      <c r="I105" s="391">
        <f>H105*E105</f>
        <v>17100</v>
      </c>
      <c r="J105" s="393">
        <v>122.2</v>
      </c>
      <c r="K105" s="394" t="s">
        <v>578</v>
      </c>
      <c r="L105" s="395" t="s">
        <v>576</v>
      </c>
      <c r="M105" s="570"/>
    </row>
    <row r="106" spans="1:13" ht="16.5" customHeight="1">
      <c r="A106" s="397"/>
      <c r="B106" s="1183" t="s">
        <v>1496</v>
      </c>
      <c r="C106" s="1183"/>
      <c r="D106" s="398"/>
      <c r="E106" s="398"/>
      <c r="F106" s="398"/>
      <c r="G106" s="398">
        <f>SUM(G104:G105)</f>
        <v>43</v>
      </c>
      <c r="H106" s="398">
        <f>SUM(H104:H105)</f>
        <v>1100</v>
      </c>
      <c r="I106" s="398">
        <f>SUM(I104:I105)</f>
        <v>27900</v>
      </c>
      <c r="J106" s="399">
        <f>SUM(J104:J105)</f>
        <v>213.16</v>
      </c>
      <c r="K106" s="400"/>
      <c r="L106" s="397"/>
    </row>
    <row r="107" spans="1:13" ht="23.25" customHeight="1">
      <c r="A107" s="363" t="s">
        <v>874</v>
      </c>
      <c r="B107" s="401"/>
      <c r="C107" s="402"/>
      <c r="D107" s="402"/>
      <c r="E107" s="402"/>
      <c r="F107" s="402"/>
      <c r="G107" s="402"/>
      <c r="H107" s="402"/>
      <c r="I107" s="402"/>
      <c r="J107" s="403"/>
      <c r="K107" s="404"/>
      <c r="L107" s="401"/>
    </row>
    <row r="108" spans="1:13" s="571" customFormat="1" ht="27">
      <c r="A108" s="389">
        <v>1</v>
      </c>
      <c r="B108" s="405"/>
      <c r="C108" s="406" t="s">
        <v>837</v>
      </c>
      <c r="D108" s="407" t="s">
        <v>822</v>
      </c>
      <c r="E108" s="338">
        <v>4</v>
      </c>
      <c r="F108" s="338">
        <v>28</v>
      </c>
      <c r="G108" s="338">
        <v>5</v>
      </c>
      <c r="H108" s="338">
        <f t="shared" ref="H108:H141" si="5">F108*G108</f>
        <v>140</v>
      </c>
      <c r="I108" s="338">
        <f t="shared" ref="I108:I117" si="6">H108*E108</f>
        <v>560</v>
      </c>
      <c r="J108" s="408">
        <v>10</v>
      </c>
      <c r="K108" s="341" t="s">
        <v>411</v>
      </c>
      <c r="L108" s="341" t="s">
        <v>823</v>
      </c>
      <c r="M108" s="570"/>
    </row>
    <row r="109" spans="1:13" s="571" customFormat="1" ht="27">
      <c r="A109" s="389">
        <f>1+A108</f>
        <v>2</v>
      </c>
      <c r="B109" s="405"/>
      <c r="C109" s="406" t="s">
        <v>838</v>
      </c>
      <c r="D109" s="409" t="s">
        <v>724</v>
      </c>
      <c r="E109" s="338">
        <v>2</v>
      </c>
      <c r="F109" s="338">
        <v>25</v>
      </c>
      <c r="G109" s="338">
        <v>5</v>
      </c>
      <c r="H109" s="338">
        <f t="shared" si="5"/>
        <v>125</v>
      </c>
      <c r="I109" s="338">
        <f t="shared" si="6"/>
        <v>250</v>
      </c>
      <c r="J109" s="408">
        <v>10</v>
      </c>
      <c r="K109" s="341" t="s">
        <v>411</v>
      </c>
      <c r="L109" s="341" t="s">
        <v>823</v>
      </c>
      <c r="M109" s="570"/>
    </row>
    <row r="110" spans="1:13" s="571" customFormat="1" ht="27">
      <c r="A110" s="389">
        <f t="shared" ref="A110:A141" si="7">1+A109</f>
        <v>3</v>
      </c>
      <c r="B110" s="405"/>
      <c r="C110" s="406" t="s">
        <v>839</v>
      </c>
      <c r="D110" s="410" t="s">
        <v>247</v>
      </c>
      <c r="E110" s="338">
        <v>1</v>
      </c>
      <c r="F110" s="338">
        <v>30</v>
      </c>
      <c r="G110" s="338">
        <v>132</v>
      </c>
      <c r="H110" s="338">
        <f t="shared" si="5"/>
        <v>3960</v>
      </c>
      <c r="I110" s="338">
        <f t="shared" si="6"/>
        <v>3960</v>
      </c>
      <c r="J110" s="408">
        <v>25</v>
      </c>
      <c r="K110" s="341" t="s">
        <v>824</v>
      </c>
      <c r="L110" s="341" t="s">
        <v>823</v>
      </c>
      <c r="M110" s="570"/>
    </row>
    <row r="111" spans="1:13" s="571" customFormat="1" ht="27">
      <c r="A111" s="389">
        <f t="shared" si="7"/>
        <v>4</v>
      </c>
      <c r="B111" s="405"/>
      <c r="C111" s="411" t="s">
        <v>840</v>
      </c>
      <c r="D111" s="410" t="s">
        <v>247</v>
      </c>
      <c r="E111" s="338">
        <v>1</v>
      </c>
      <c r="F111" s="338">
        <v>30</v>
      </c>
      <c r="G111" s="338">
        <v>132</v>
      </c>
      <c r="H111" s="338">
        <f t="shared" si="5"/>
        <v>3960</v>
      </c>
      <c r="I111" s="338">
        <f t="shared" si="6"/>
        <v>3960</v>
      </c>
      <c r="J111" s="408">
        <v>25</v>
      </c>
      <c r="K111" s="341" t="s">
        <v>824</v>
      </c>
      <c r="L111" s="341" t="s">
        <v>823</v>
      </c>
      <c r="M111" s="570"/>
    </row>
    <row r="112" spans="1:13" s="571" customFormat="1" ht="38.25">
      <c r="A112" s="389">
        <f t="shared" si="7"/>
        <v>5</v>
      </c>
      <c r="B112" s="405"/>
      <c r="C112" s="406" t="s">
        <v>841</v>
      </c>
      <c r="D112" s="410" t="s">
        <v>825</v>
      </c>
      <c r="E112" s="338">
        <v>3</v>
      </c>
      <c r="F112" s="338">
        <v>25</v>
      </c>
      <c r="G112" s="338">
        <v>5</v>
      </c>
      <c r="H112" s="338">
        <f t="shared" si="5"/>
        <v>125</v>
      </c>
      <c r="I112" s="338">
        <f t="shared" si="6"/>
        <v>375</v>
      </c>
      <c r="J112" s="408">
        <f>20/11*3</f>
        <v>5.4545454545454541</v>
      </c>
      <c r="K112" s="341" t="s">
        <v>135</v>
      </c>
      <c r="L112" s="341" t="s">
        <v>823</v>
      </c>
      <c r="M112" s="570"/>
    </row>
    <row r="113" spans="1:13" s="571" customFormat="1" ht="27">
      <c r="A113" s="389">
        <f t="shared" si="7"/>
        <v>6</v>
      </c>
      <c r="B113" s="405"/>
      <c r="C113" s="412" t="s">
        <v>842</v>
      </c>
      <c r="D113" s="410" t="s">
        <v>825</v>
      </c>
      <c r="E113" s="338">
        <v>1</v>
      </c>
      <c r="F113" s="338">
        <v>25</v>
      </c>
      <c r="G113" s="338">
        <v>5</v>
      </c>
      <c r="H113" s="338">
        <f t="shared" si="5"/>
        <v>125</v>
      </c>
      <c r="I113" s="338">
        <f t="shared" si="6"/>
        <v>125</v>
      </c>
      <c r="J113" s="408">
        <f>20/11*1</f>
        <v>1.8181818181818181</v>
      </c>
      <c r="K113" s="341" t="s">
        <v>826</v>
      </c>
      <c r="L113" s="341" t="s">
        <v>823</v>
      </c>
      <c r="M113" s="570"/>
    </row>
    <row r="114" spans="1:13" s="571" customFormat="1" ht="27">
      <c r="A114" s="389">
        <f t="shared" si="7"/>
        <v>7</v>
      </c>
      <c r="B114" s="405"/>
      <c r="C114" s="411" t="s">
        <v>843</v>
      </c>
      <c r="D114" s="410" t="s">
        <v>825</v>
      </c>
      <c r="E114" s="338">
        <v>2</v>
      </c>
      <c r="F114" s="338">
        <v>25</v>
      </c>
      <c r="G114" s="338">
        <v>58</v>
      </c>
      <c r="H114" s="338">
        <f t="shared" si="5"/>
        <v>1450</v>
      </c>
      <c r="I114" s="338">
        <f t="shared" si="6"/>
        <v>2900</v>
      </c>
      <c r="J114" s="408">
        <f>20/11*2</f>
        <v>3.6363636363636362</v>
      </c>
      <c r="K114" s="341" t="s">
        <v>135</v>
      </c>
      <c r="L114" s="341" t="s">
        <v>823</v>
      </c>
      <c r="M114" s="570"/>
    </row>
    <row r="115" spans="1:13" s="571" customFormat="1" ht="27">
      <c r="A115" s="389">
        <f t="shared" si="7"/>
        <v>8</v>
      </c>
      <c r="B115" s="405"/>
      <c r="C115" s="406" t="s">
        <v>844</v>
      </c>
      <c r="D115" s="410" t="s">
        <v>825</v>
      </c>
      <c r="E115" s="338">
        <v>3</v>
      </c>
      <c r="F115" s="338">
        <v>25</v>
      </c>
      <c r="G115" s="338">
        <v>5</v>
      </c>
      <c r="H115" s="338">
        <f t="shared" si="5"/>
        <v>125</v>
      </c>
      <c r="I115" s="338">
        <f t="shared" si="6"/>
        <v>375</v>
      </c>
      <c r="J115" s="408">
        <v>5.5</v>
      </c>
      <c r="K115" s="341" t="s">
        <v>135</v>
      </c>
      <c r="L115" s="341" t="s">
        <v>823</v>
      </c>
      <c r="M115" s="570"/>
    </row>
    <row r="116" spans="1:13" s="571" customFormat="1" ht="27">
      <c r="A116" s="389">
        <f t="shared" si="7"/>
        <v>9</v>
      </c>
      <c r="B116" s="405"/>
      <c r="C116" s="406" t="s">
        <v>845</v>
      </c>
      <c r="D116" s="410" t="s">
        <v>825</v>
      </c>
      <c r="E116" s="338">
        <v>2</v>
      </c>
      <c r="F116" s="338">
        <v>25</v>
      </c>
      <c r="G116" s="338">
        <v>2</v>
      </c>
      <c r="H116" s="338">
        <f t="shared" si="5"/>
        <v>50</v>
      </c>
      <c r="I116" s="338">
        <f t="shared" si="6"/>
        <v>100</v>
      </c>
      <c r="J116" s="408">
        <v>3.5</v>
      </c>
      <c r="K116" s="341" t="s">
        <v>135</v>
      </c>
      <c r="L116" s="341" t="s">
        <v>823</v>
      </c>
      <c r="M116" s="570"/>
    </row>
    <row r="117" spans="1:13" s="571" customFormat="1" ht="27">
      <c r="A117" s="389">
        <f t="shared" si="7"/>
        <v>10</v>
      </c>
      <c r="B117" s="405"/>
      <c r="C117" s="411" t="s">
        <v>846</v>
      </c>
      <c r="D117" s="410" t="s">
        <v>247</v>
      </c>
      <c r="E117" s="338">
        <v>1</v>
      </c>
      <c r="F117" s="338">
        <v>30</v>
      </c>
      <c r="G117" s="338">
        <v>32</v>
      </c>
      <c r="H117" s="338">
        <f t="shared" si="5"/>
        <v>960</v>
      </c>
      <c r="I117" s="338">
        <f t="shared" si="6"/>
        <v>960</v>
      </c>
      <c r="J117" s="413"/>
      <c r="K117" s="341" t="s">
        <v>824</v>
      </c>
      <c r="L117" s="341" t="s">
        <v>823</v>
      </c>
      <c r="M117" s="570"/>
    </row>
    <row r="118" spans="1:13" s="571" customFormat="1" ht="27">
      <c r="A118" s="389">
        <f t="shared" si="7"/>
        <v>11</v>
      </c>
      <c r="B118" s="405"/>
      <c r="C118" s="406" t="s">
        <v>847</v>
      </c>
      <c r="D118" s="414" t="s">
        <v>827</v>
      </c>
      <c r="E118" s="338">
        <v>1</v>
      </c>
      <c r="F118" s="338">
        <v>25</v>
      </c>
      <c r="G118" s="338">
        <v>29</v>
      </c>
      <c r="H118" s="338">
        <f t="shared" si="5"/>
        <v>725</v>
      </c>
      <c r="I118" s="338">
        <f>E118*H118</f>
        <v>725</v>
      </c>
      <c r="J118" s="408">
        <v>5</v>
      </c>
      <c r="K118" s="341" t="s">
        <v>353</v>
      </c>
      <c r="L118" s="341" t="s">
        <v>823</v>
      </c>
      <c r="M118" s="570"/>
    </row>
    <row r="119" spans="1:13" s="571" customFormat="1" ht="27">
      <c r="A119" s="389">
        <f t="shared" si="7"/>
        <v>12</v>
      </c>
      <c r="B119" s="405"/>
      <c r="C119" s="406" t="s">
        <v>848</v>
      </c>
      <c r="D119" s="415" t="s">
        <v>828</v>
      </c>
      <c r="E119" s="338">
        <v>1</v>
      </c>
      <c r="F119" s="338">
        <v>25</v>
      </c>
      <c r="G119" s="338">
        <v>29</v>
      </c>
      <c r="H119" s="338">
        <f t="shared" si="5"/>
        <v>725</v>
      </c>
      <c r="I119" s="338">
        <f t="shared" ref="I119:I141" si="8">E119*H119</f>
        <v>725</v>
      </c>
      <c r="J119" s="408">
        <v>5</v>
      </c>
      <c r="K119" s="341" t="s">
        <v>353</v>
      </c>
      <c r="L119" s="341" t="s">
        <v>823</v>
      </c>
      <c r="M119" s="570"/>
    </row>
    <row r="120" spans="1:13" s="571" customFormat="1" ht="27">
      <c r="A120" s="389">
        <f t="shared" si="7"/>
        <v>13</v>
      </c>
      <c r="B120" s="405"/>
      <c r="C120" s="406" t="s">
        <v>849</v>
      </c>
      <c r="D120" s="415" t="s">
        <v>829</v>
      </c>
      <c r="E120" s="338">
        <v>3</v>
      </c>
      <c r="F120" s="338">
        <v>25</v>
      </c>
      <c r="G120" s="338">
        <v>10</v>
      </c>
      <c r="H120" s="338">
        <f t="shared" si="5"/>
        <v>250</v>
      </c>
      <c r="I120" s="338">
        <f t="shared" si="8"/>
        <v>750</v>
      </c>
      <c r="J120" s="408">
        <v>5</v>
      </c>
      <c r="K120" s="341" t="s">
        <v>353</v>
      </c>
      <c r="L120" s="341" t="s">
        <v>823</v>
      </c>
      <c r="M120" s="570"/>
    </row>
    <row r="121" spans="1:13" s="571" customFormat="1" ht="27">
      <c r="A121" s="389">
        <f t="shared" si="7"/>
        <v>14</v>
      </c>
      <c r="B121" s="405"/>
      <c r="C121" s="411" t="s">
        <v>850</v>
      </c>
      <c r="D121" s="414" t="s">
        <v>827</v>
      </c>
      <c r="E121" s="338">
        <v>1</v>
      </c>
      <c r="F121" s="338">
        <v>25</v>
      </c>
      <c r="G121" s="338">
        <v>29</v>
      </c>
      <c r="H121" s="338">
        <f t="shared" si="5"/>
        <v>725</v>
      </c>
      <c r="I121" s="338">
        <f t="shared" si="8"/>
        <v>725</v>
      </c>
      <c r="J121" s="408">
        <v>5</v>
      </c>
      <c r="K121" s="341" t="s">
        <v>353</v>
      </c>
      <c r="L121" s="341" t="s">
        <v>823</v>
      </c>
      <c r="M121" s="570"/>
    </row>
    <row r="122" spans="1:13" s="571" customFormat="1" ht="27">
      <c r="A122" s="389">
        <f t="shared" si="7"/>
        <v>15</v>
      </c>
      <c r="B122" s="405"/>
      <c r="C122" s="411" t="s">
        <v>851</v>
      </c>
      <c r="D122" s="410" t="s">
        <v>827</v>
      </c>
      <c r="E122" s="338">
        <v>1</v>
      </c>
      <c r="F122" s="338">
        <v>25</v>
      </c>
      <c r="G122" s="338">
        <v>22</v>
      </c>
      <c r="H122" s="338">
        <f t="shared" si="5"/>
        <v>550</v>
      </c>
      <c r="I122" s="338">
        <f t="shared" si="8"/>
        <v>550</v>
      </c>
      <c r="J122" s="408">
        <f>15/4</f>
        <v>3.75</v>
      </c>
      <c r="K122" s="341" t="s">
        <v>353</v>
      </c>
      <c r="L122" s="341" t="s">
        <v>823</v>
      </c>
      <c r="M122" s="570"/>
    </row>
    <row r="123" spans="1:13" s="571" customFormat="1" ht="27">
      <c r="A123" s="389">
        <f t="shared" si="7"/>
        <v>16</v>
      </c>
      <c r="B123" s="405"/>
      <c r="C123" s="411" t="s">
        <v>852</v>
      </c>
      <c r="D123" s="410" t="s">
        <v>830</v>
      </c>
      <c r="E123" s="338">
        <v>1</v>
      </c>
      <c r="F123" s="338">
        <v>25</v>
      </c>
      <c r="G123" s="338">
        <v>22</v>
      </c>
      <c r="H123" s="338">
        <f t="shared" si="5"/>
        <v>550</v>
      </c>
      <c r="I123" s="338">
        <f t="shared" si="8"/>
        <v>550</v>
      </c>
      <c r="J123" s="408">
        <f>15/4</f>
        <v>3.75</v>
      </c>
      <c r="K123" s="341" t="s">
        <v>353</v>
      </c>
      <c r="L123" s="341" t="s">
        <v>823</v>
      </c>
      <c r="M123" s="570"/>
    </row>
    <row r="124" spans="1:13" s="571" customFormat="1" ht="27">
      <c r="A124" s="389">
        <f t="shared" si="7"/>
        <v>17</v>
      </c>
      <c r="B124" s="405"/>
      <c r="C124" s="406" t="s">
        <v>853</v>
      </c>
      <c r="D124" s="410" t="s">
        <v>830</v>
      </c>
      <c r="E124" s="338">
        <v>14</v>
      </c>
      <c r="F124" s="338">
        <v>25</v>
      </c>
      <c r="G124" s="338">
        <v>2</v>
      </c>
      <c r="H124" s="338">
        <f t="shared" si="5"/>
        <v>50</v>
      </c>
      <c r="I124" s="338">
        <f t="shared" si="8"/>
        <v>700</v>
      </c>
      <c r="J124" s="408">
        <f>15/4</f>
        <v>3.75</v>
      </c>
      <c r="K124" s="341" t="s">
        <v>353</v>
      </c>
      <c r="L124" s="341" t="s">
        <v>823</v>
      </c>
      <c r="M124" s="570"/>
    </row>
    <row r="125" spans="1:13" s="571" customFormat="1" ht="27">
      <c r="A125" s="389">
        <f t="shared" si="7"/>
        <v>18</v>
      </c>
      <c r="B125" s="405"/>
      <c r="C125" s="406" t="s">
        <v>854</v>
      </c>
      <c r="D125" s="410" t="s">
        <v>831</v>
      </c>
      <c r="E125" s="338">
        <v>1</v>
      </c>
      <c r="F125" s="338">
        <v>25</v>
      </c>
      <c r="G125" s="338">
        <v>22</v>
      </c>
      <c r="H125" s="338">
        <f t="shared" si="5"/>
        <v>550</v>
      </c>
      <c r="I125" s="338">
        <f t="shared" si="8"/>
        <v>550</v>
      </c>
      <c r="J125" s="408">
        <f>15/4</f>
        <v>3.75</v>
      </c>
      <c r="K125" s="341" t="s">
        <v>353</v>
      </c>
      <c r="L125" s="341" t="s">
        <v>823</v>
      </c>
      <c r="M125" s="570"/>
    </row>
    <row r="126" spans="1:13" s="571" customFormat="1" ht="27">
      <c r="A126" s="389">
        <f t="shared" si="7"/>
        <v>19</v>
      </c>
      <c r="B126" s="405"/>
      <c r="C126" s="406" t="s">
        <v>855</v>
      </c>
      <c r="D126" s="341" t="s">
        <v>832</v>
      </c>
      <c r="E126" s="338">
        <v>1</v>
      </c>
      <c r="F126" s="338">
        <v>25</v>
      </c>
      <c r="G126" s="338">
        <v>5</v>
      </c>
      <c r="H126" s="338">
        <f t="shared" si="5"/>
        <v>125</v>
      </c>
      <c r="I126" s="338">
        <f t="shared" si="8"/>
        <v>125</v>
      </c>
      <c r="J126" s="408">
        <v>2</v>
      </c>
      <c r="K126" s="341" t="s">
        <v>135</v>
      </c>
      <c r="L126" s="341" t="s">
        <v>823</v>
      </c>
      <c r="M126" s="570"/>
    </row>
    <row r="127" spans="1:13" s="571" customFormat="1" ht="27">
      <c r="A127" s="389">
        <f t="shared" si="7"/>
        <v>20</v>
      </c>
      <c r="B127" s="405"/>
      <c r="C127" s="406" t="s">
        <v>856</v>
      </c>
      <c r="D127" s="341" t="s">
        <v>832</v>
      </c>
      <c r="E127" s="338">
        <v>1</v>
      </c>
      <c r="F127" s="338">
        <v>25</v>
      </c>
      <c r="G127" s="338">
        <v>5</v>
      </c>
      <c r="H127" s="338">
        <f t="shared" si="5"/>
        <v>125</v>
      </c>
      <c r="I127" s="338">
        <f t="shared" si="8"/>
        <v>125</v>
      </c>
      <c r="J127" s="408">
        <v>2</v>
      </c>
      <c r="K127" s="341" t="s">
        <v>135</v>
      </c>
      <c r="L127" s="341" t="s">
        <v>823</v>
      </c>
      <c r="M127" s="570"/>
    </row>
    <row r="128" spans="1:13" s="571" customFormat="1" ht="27">
      <c r="A128" s="389">
        <f t="shared" si="7"/>
        <v>21</v>
      </c>
      <c r="B128" s="405"/>
      <c r="C128" s="411" t="s">
        <v>857</v>
      </c>
      <c r="D128" s="416" t="s">
        <v>833</v>
      </c>
      <c r="E128" s="338">
        <v>1</v>
      </c>
      <c r="F128" s="338">
        <v>25</v>
      </c>
      <c r="G128" s="338">
        <v>5</v>
      </c>
      <c r="H128" s="338">
        <f t="shared" si="5"/>
        <v>125</v>
      </c>
      <c r="I128" s="338">
        <f t="shared" si="8"/>
        <v>125</v>
      </c>
      <c r="J128" s="408">
        <v>2</v>
      </c>
      <c r="K128" s="341" t="s">
        <v>826</v>
      </c>
      <c r="L128" s="341" t="s">
        <v>823</v>
      </c>
      <c r="M128" s="570"/>
    </row>
    <row r="129" spans="1:13" s="571" customFormat="1" ht="27">
      <c r="A129" s="389">
        <f t="shared" si="7"/>
        <v>22</v>
      </c>
      <c r="B129" s="405"/>
      <c r="C129" s="411" t="s">
        <v>858</v>
      </c>
      <c r="D129" s="341" t="s">
        <v>832</v>
      </c>
      <c r="E129" s="338">
        <v>1</v>
      </c>
      <c r="F129" s="338">
        <v>25</v>
      </c>
      <c r="G129" s="338">
        <v>5</v>
      </c>
      <c r="H129" s="338">
        <f t="shared" si="5"/>
        <v>125</v>
      </c>
      <c r="I129" s="338">
        <f t="shared" si="8"/>
        <v>125</v>
      </c>
      <c r="J129" s="408">
        <v>2</v>
      </c>
      <c r="K129" s="341" t="s">
        <v>826</v>
      </c>
      <c r="L129" s="341" t="s">
        <v>823</v>
      </c>
      <c r="M129" s="570"/>
    </row>
    <row r="130" spans="1:13" s="571" customFormat="1" ht="27">
      <c r="A130" s="389">
        <f t="shared" si="7"/>
        <v>23</v>
      </c>
      <c r="B130" s="405"/>
      <c r="C130" s="411" t="s">
        <v>859</v>
      </c>
      <c r="D130" s="341" t="s">
        <v>832</v>
      </c>
      <c r="E130" s="338">
        <v>2</v>
      </c>
      <c r="F130" s="338">
        <v>25</v>
      </c>
      <c r="G130" s="338">
        <v>3</v>
      </c>
      <c r="H130" s="338">
        <f t="shared" si="5"/>
        <v>75</v>
      </c>
      <c r="I130" s="338">
        <f t="shared" si="8"/>
        <v>150</v>
      </c>
      <c r="J130" s="408">
        <v>2</v>
      </c>
      <c r="K130" s="341" t="s">
        <v>135</v>
      </c>
      <c r="L130" s="341" t="s">
        <v>823</v>
      </c>
      <c r="M130" s="570"/>
    </row>
    <row r="131" spans="1:13" s="571" customFormat="1" ht="27">
      <c r="A131" s="389">
        <f t="shared" si="7"/>
        <v>24</v>
      </c>
      <c r="B131" s="405"/>
      <c r="C131" s="411" t="s">
        <v>860</v>
      </c>
      <c r="D131" s="410" t="s">
        <v>832</v>
      </c>
      <c r="E131" s="338">
        <v>1</v>
      </c>
      <c r="F131" s="338">
        <v>25</v>
      </c>
      <c r="G131" s="338">
        <v>5</v>
      </c>
      <c r="H131" s="338">
        <f t="shared" si="5"/>
        <v>125</v>
      </c>
      <c r="I131" s="338">
        <f t="shared" si="8"/>
        <v>125</v>
      </c>
      <c r="J131" s="408">
        <v>2</v>
      </c>
      <c r="K131" s="341" t="s">
        <v>826</v>
      </c>
      <c r="L131" s="341" t="s">
        <v>823</v>
      </c>
      <c r="M131" s="570"/>
    </row>
    <row r="132" spans="1:13" s="571" customFormat="1" ht="27">
      <c r="A132" s="389">
        <f t="shared" si="7"/>
        <v>25</v>
      </c>
      <c r="B132" s="405"/>
      <c r="C132" s="411" t="s">
        <v>861</v>
      </c>
      <c r="D132" s="410" t="s">
        <v>832</v>
      </c>
      <c r="E132" s="338">
        <v>2</v>
      </c>
      <c r="F132" s="338">
        <v>25</v>
      </c>
      <c r="G132" s="338">
        <v>3</v>
      </c>
      <c r="H132" s="338">
        <f t="shared" si="5"/>
        <v>75</v>
      </c>
      <c r="I132" s="338">
        <f t="shared" si="8"/>
        <v>150</v>
      </c>
      <c r="J132" s="408">
        <v>2</v>
      </c>
      <c r="K132" s="341" t="s">
        <v>135</v>
      </c>
      <c r="L132" s="341" t="s">
        <v>823</v>
      </c>
      <c r="M132" s="570"/>
    </row>
    <row r="133" spans="1:13" s="571" customFormat="1" ht="27">
      <c r="A133" s="389">
        <f t="shared" si="7"/>
        <v>26</v>
      </c>
      <c r="B133" s="405"/>
      <c r="C133" s="411" t="s">
        <v>862</v>
      </c>
      <c r="D133" s="410" t="s">
        <v>832</v>
      </c>
      <c r="E133" s="338">
        <v>2</v>
      </c>
      <c r="F133" s="338">
        <v>25</v>
      </c>
      <c r="G133" s="338">
        <v>3</v>
      </c>
      <c r="H133" s="338">
        <f t="shared" si="5"/>
        <v>75</v>
      </c>
      <c r="I133" s="338">
        <f t="shared" si="8"/>
        <v>150</v>
      </c>
      <c r="J133" s="408">
        <v>2</v>
      </c>
      <c r="K133" s="341" t="s">
        <v>826</v>
      </c>
      <c r="L133" s="341" t="s">
        <v>823</v>
      </c>
      <c r="M133" s="570"/>
    </row>
    <row r="134" spans="1:13" s="571" customFormat="1" ht="27">
      <c r="A134" s="389">
        <f t="shared" si="7"/>
        <v>27</v>
      </c>
      <c r="B134" s="405"/>
      <c r="C134" s="335" t="s">
        <v>863</v>
      </c>
      <c r="D134" s="417" t="s">
        <v>834</v>
      </c>
      <c r="E134" s="337">
        <v>5</v>
      </c>
      <c r="F134" s="337">
        <v>25</v>
      </c>
      <c r="G134" s="338">
        <v>2</v>
      </c>
      <c r="H134" s="338">
        <f t="shared" si="5"/>
        <v>50</v>
      </c>
      <c r="I134" s="338">
        <f t="shared" si="8"/>
        <v>250</v>
      </c>
      <c r="J134" s="339">
        <v>5</v>
      </c>
      <c r="K134" s="341" t="s">
        <v>135</v>
      </c>
      <c r="L134" s="341" t="s">
        <v>823</v>
      </c>
      <c r="M134" s="570"/>
    </row>
    <row r="135" spans="1:13" s="571" customFormat="1" ht="27">
      <c r="A135" s="389">
        <f t="shared" si="7"/>
        <v>28</v>
      </c>
      <c r="B135" s="405"/>
      <c r="C135" s="417" t="s">
        <v>864</v>
      </c>
      <c r="D135" s="335" t="s">
        <v>272</v>
      </c>
      <c r="E135" s="337">
        <v>5</v>
      </c>
      <c r="F135" s="337">
        <v>25</v>
      </c>
      <c r="G135" s="338">
        <v>5</v>
      </c>
      <c r="H135" s="338">
        <f t="shared" si="5"/>
        <v>125</v>
      </c>
      <c r="I135" s="338">
        <f t="shared" si="8"/>
        <v>625</v>
      </c>
      <c r="J135" s="339">
        <v>12.5</v>
      </c>
      <c r="K135" s="341" t="s">
        <v>135</v>
      </c>
      <c r="L135" s="341" t="s">
        <v>823</v>
      </c>
      <c r="M135" s="570"/>
    </row>
    <row r="136" spans="1:13" s="571" customFormat="1" ht="27">
      <c r="A136" s="389">
        <f t="shared" si="7"/>
        <v>29</v>
      </c>
      <c r="B136" s="405"/>
      <c r="C136" s="335" t="s">
        <v>865</v>
      </c>
      <c r="D136" s="336" t="s">
        <v>835</v>
      </c>
      <c r="E136" s="337">
        <v>3</v>
      </c>
      <c r="F136" s="337">
        <v>25</v>
      </c>
      <c r="G136" s="338">
        <v>2</v>
      </c>
      <c r="H136" s="338">
        <f t="shared" si="5"/>
        <v>50</v>
      </c>
      <c r="I136" s="338">
        <f t="shared" si="8"/>
        <v>150</v>
      </c>
      <c r="J136" s="339">
        <v>5</v>
      </c>
      <c r="K136" s="341" t="s">
        <v>135</v>
      </c>
      <c r="L136" s="341" t="s">
        <v>823</v>
      </c>
      <c r="M136" s="570"/>
    </row>
    <row r="137" spans="1:13" s="571" customFormat="1" ht="27">
      <c r="A137" s="389">
        <f t="shared" si="7"/>
        <v>30</v>
      </c>
      <c r="B137" s="405"/>
      <c r="C137" s="335" t="s">
        <v>866</v>
      </c>
      <c r="D137" s="336" t="s">
        <v>835</v>
      </c>
      <c r="E137" s="337">
        <v>3</v>
      </c>
      <c r="F137" s="337">
        <v>25</v>
      </c>
      <c r="G137" s="338">
        <v>1</v>
      </c>
      <c r="H137" s="338">
        <f t="shared" si="5"/>
        <v>25</v>
      </c>
      <c r="I137" s="338">
        <f t="shared" si="8"/>
        <v>75</v>
      </c>
      <c r="J137" s="339">
        <v>2.5</v>
      </c>
      <c r="K137" s="340" t="s">
        <v>312</v>
      </c>
      <c r="L137" s="341" t="s">
        <v>823</v>
      </c>
      <c r="M137" s="570"/>
    </row>
    <row r="138" spans="1:13" s="571" customFormat="1" ht="27">
      <c r="A138" s="389">
        <f t="shared" si="7"/>
        <v>31</v>
      </c>
      <c r="B138" s="405"/>
      <c r="C138" s="335" t="s">
        <v>867</v>
      </c>
      <c r="D138" s="336" t="s">
        <v>835</v>
      </c>
      <c r="E138" s="337">
        <v>3</v>
      </c>
      <c r="F138" s="337">
        <v>25</v>
      </c>
      <c r="G138" s="338">
        <v>1</v>
      </c>
      <c r="H138" s="338">
        <f t="shared" si="5"/>
        <v>25</v>
      </c>
      <c r="I138" s="338">
        <f t="shared" si="8"/>
        <v>75</v>
      </c>
      <c r="J138" s="339">
        <v>2.5</v>
      </c>
      <c r="K138" s="340" t="s">
        <v>312</v>
      </c>
      <c r="L138" s="341" t="s">
        <v>823</v>
      </c>
      <c r="M138" s="570"/>
    </row>
    <row r="139" spans="1:13" s="571" customFormat="1" ht="27">
      <c r="A139" s="389">
        <f t="shared" si="7"/>
        <v>32</v>
      </c>
      <c r="B139" s="405"/>
      <c r="C139" s="335" t="s">
        <v>868</v>
      </c>
      <c r="D139" s="336" t="s">
        <v>835</v>
      </c>
      <c r="E139" s="337">
        <v>3</v>
      </c>
      <c r="F139" s="337">
        <v>25</v>
      </c>
      <c r="G139" s="338">
        <v>1</v>
      </c>
      <c r="H139" s="338">
        <f t="shared" si="5"/>
        <v>25</v>
      </c>
      <c r="I139" s="338">
        <f t="shared" si="8"/>
        <v>75</v>
      </c>
      <c r="J139" s="339">
        <v>2.5</v>
      </c>
      <c r="K139" s="341" t="s">
        <v>135</v>
      </c>
      <c r="L139" s="341" t="s">
        <v>823</v>
      </c>
      <c r="M139" s="570"/>
    </row>
    <row r="140" spans="1:13" s="571" customFormat="1" ht="27">
      <c r="A140" s="389">
        <f t="shared" si="7"/>
        <v>33</v>
      </c>
      <c r="B140" s="405"/>
      <c r="C140" s="335" t="s">
        <v>869</v>
      </c>
      <c r="D140" s="336" t="s">
        <v>835</v>
      </c>
      <c r="E140" s="337">
        <v>3</v>
      </c>
      <c r="F140" s="337">
        <v>25</v>
      </c>
      <c r="G140" s="338">
        <v>2</v>
      </c>
      <c r="H140" s="338">
        <f t="shared" si="5"/>
        <v>50</v>
      </c>
      <c r="I140" s="338">
        <f t="shared" si="8"/>
        <v>150</v>
      </c>
      <c r="J140" s="339">
        <v>5</v>
      </c>
      <c r="K140" s="340" t="s">
        <v>411</v>
      </c>
      <c r="L140" s="341" t="s">
        <v>823</v>
      </c>
      <c r="M140" s="570"/>
    </row>
    <row r="141" spans="1:13" s="571" customFormat="1" ht="27">
      <c r="A141" s="389">
        <f t="shared" si="7"/>
        <v>34</v>
      </c>
      <c r="B141" s="405"/>
      <c r="C141" s="335" t="s">
        <v>870</v>
      </c>
      <c r="D141" s="336" t="s">
        <v>835</v>
      </c>
      <c r="E141" s="337">
        <v>4</v>
      </c>
      <c r="F141" s="337">
        <v>25</v>
      </c>
      <c r="G141" s="338">
        <v>2</v>
      </c>
      <c r="H141" s="338">
        <f t="shared" si="5"/>
        <v>50</v>
      </c>
      <c r="I141" s="338">
        <f t="shared" si="8"/>
        <v>200</v>
      </c>
      <c r="J141" s="339">
        <v>5</v>
      </c>
      <c r="K141" s="340" t="s">
        <v>312</v>
      </c>
      <c r="L141" s="341" t="s">
        <v>823</v>
      </c>
      <c r="M141" s="570"/>
    </row>
    <row r="142" spans="1:13" s="569" customFormat="1" ht="15.75" customHeight="1">
      <c r="A142" s="398"/>
      <c r="B142" s="1183" t="s">
        <v>1497</v>
      </c>
      <c r="C142" s="1183"/>
      <c r="D142" s="836"/>
      <c r="E142" s="837">
        <f t="shared" ref="E142:J142" si="9">SUM(E108:E141)</f>
        <v>83</v>
      </c>
      <c r="F142" s="837">
        <f t="shared" si="9"/>
        <v>868</v>
      </c>
      <c r="G142" s="837">
        <f t="shared" si="9"/>
        <v>596</v>
      </c>
      <c r="H142" s="837">
        <f t="shared" si="9"/>
        <v>16395</v>
      </c>
      <c r="I142" s="837">
        <f t="shared" si="9"/>
        <v>21515</v>
      </c>
      <c r="J142" s="838">
        <f t="shared" si="9"/>
        <v>180.90909090909091</v>
      </c>
      <c r="K142" s="839"/>
      <c r="L142" s="839"/>
      <c r="M142" s="568"/>
    </row>
    <row r="143" spans="1:13" ht="20.25">
      <c r="A143" s="363" t="s">
        <v>772</v>
      </c>
      <c r="B143" s="418"/>
      <c r="C143" s="418"/>
      <c r="D143" s="418"/>
      <c r="E143" s="418"/>
      <c r="F143" s="418"/>
      <c r="G143" s="418"/>
      <c r="H143" s="418"/>
      <c r="I143" s="418"/>
      <c r="J143" s="419"/>
      <c r="K143" s="420"/>
      <c r="L143" s="418"/>
    </row>
    <row r="144" spans="1:13" s="571" customFormat="1" ht="36">
      <c r="A144" s="421">
        <v>1</v>
      </c>
      <c r="B144" s="342" t="s">
        <v>275</v>
      </c>
      <c r="C144" s="343" t="s">
        <v>305</v>
      </c>
      <c r="D144" s="344" t="s">
        <v>276</v>
      </c>
      <c r="E144" s="332">
        <v>1</v>
      </c>
      <c r="F144" s="332">
        <v>50</v>
      </c>
      <c r="G144" s="332">
        <v>4</v>
      </c>
      <c r="H144" s="332">
        <f t="shared" ref="H144:H163" si="10">F144*G144</f>
        <v>200</v>
      </c>
      <c r="I144" s="332">
        <f t="shared" ref="I144:I163" si="11">H144*E144</f>
        <v>200</v>
      </c>
      <c r="J144" s="345">
        <v>10</v>
      </c>
      <c r="K144" s="343" t="s">
        <v>277</v>
      </c>
      <c r="L144" s="346" t="s">
        <v>734</v>
      </c>
      <c r="M144" s="570"/>
    </row>
    <row r="145" spans="1:13" s="571" customFormat="1" ht="36">
      <c r="A145" s="421">
        <v>2</v>
      </c>
      <c r="B145" s="342" t="s">
        <v>275</v>
      </c>
      <c r="C145" s="343" t="s">
        <v>305</v>
      </c>
      <c r="D145" s="344" t="s">
        <v>735</v>
      </c>
      <c r="E145" s="332">
        <v>4</v>
      </c>
      <c r="F145" s="332">
        <v>30</v>
      </c>
      <c r="G145" s="332">
        <v>4</v>
      </c>
      <c r="H145" s="332">
        <f t="shared" si="10"/>
        <v>120</v>
      </c>
      <c r="I145" s="332">
        <f t="shared" si="11"/>
        <v>480</v>
      </c>
      <c r="J145" s="345">
        <v>10</v>
      </c>
      <c r="K145" s="343" t="s">
        <v>277</v>
      </c>
      <c r="L145" s="346" t="s">
        <v>736</v>
      </c>
      <c r="M145" s="570"/>
    </row>
    <row r="146" spans="1:13" s="571" customFormat="1" ht="36">
      <c r="A146" s="421">
        <v>3</v>
      </c>
      <c r="B146" s="342" t="s">
        <v>278</v>
      </c>
      <c r="C146" s="343" t="s">
        <v>279</v>
      </c>
      <c r="D146" s="344" t="s">
        <v>737</v>
      </c>
      <c r="E146" s="332">
        <v>5</v>
      </c>
      <c r="F146" s="332">
        <v>25</v>
      </c>
      <c r="G146" s="332">
        <v>10</v>
      </c>
      <c r="H146" s="332">
        <f t="shared" si="10"/>
        <v>250</v>
      </c>
      <c r="I146" s="332">
        <f t="shared" si="11"/>
        <v>1250</v>
      </c>
      <c r="J146" s="345">
        <v>20</v>
      </c>
      <c r="K146" s="343" t="s">
        <v>277</v>
      </c>
      <c r="L146" s="346" t="s">
        <v>738</v>
      </c>
      <c r="M146" s="570"/>
    </row>
    <row r="147" spans="1:13" s="571" customFormat="1" ht="36">
      <c r="A147" s="421">
        <v>4</v>
      </c>
      <c r="B147" s="342" t="s">
        <v>15</v>
      </c>
      <c r="C147" s="343" t="s">
        <v>343</v>
      </c>
      <c r="D147" s="344" t="s">
        <v>280</v>
      </c>
      <c r="E147" s="332">
        <v>5</v>
      </c>
      <c r="F147" s="332">
        <v>25</v>
      </c>
      <c r="G147" s="332">
        <v>5</v>
      </c>
      <c r="H147" s="332">
        <f t="shared" si="10"/>
        <v>125</v>
      </c>
      <c r="I147" s="332">
        <f t="shared" si="11"/>
        <v>625</v>
      </c>
      <c r="J147" s="345">
        <v>6</v>
      </c>
      <c r="K147" s="343" t="s">
        <v>277</v>
      </c>
      <c r="L147" s="346" t="s">
        <v>739</v>
      </c>
      <c r="M147" s="570"/>
    </row>
    <row r="148" spans="1:13" s="571" customFormat="1" ht="36">
      <c r="A148" s="421">
        <v>5</v>
      </c>
      <c r="B148" s="342" t="s">
        <v>436</v>
      </c>
      <c r="C148" s="343" t="s">
        <v>740</v>
      </c>
      <c r="D148" s="344" t="s">
        <v>280</v>
      </c>
      <c r="E148" s="332">
        <v>5</v>
      </c>
      <c r="F148" s="332">
        <v>20</v>
      </c>
      <c r="G148" s="332">
        <v>10</v>
      </c>
      <c r="H148" s="332">
        <f t="shared" si="10"/>
        <v>200</v>
      </c>
      <c r="I148" s="332">
        <f t="shared" si="11"/>
        <v>1000</v>
      </c>
      <c r="J148" s="345">
        <v>10</v>
      </c>
      <c r="K148" s="343" t="s">
        <v>277</v>
      </c>
      <c r="L148" s="346" t="s">
        <v>741</v>
      </c>
      <c r="M148" s="570"/>
    </row>
    <row r="149" spans="1:13" s="571" customFormat="1" ht="36">
      <c r="A149" s="421">
        <v>6</v>
      </c>
      <c r="B149" s="342" t="s">
        <v>281</v>
      </c>
      <c r="C149" s="343" t="s">
        <v>282</v>
      </c>
      <c r="D149" s="344" t="s">
        <v>737</v>
      </c>
      <c r="E149" s="332">
        <v>5</v>
      </c>
      <c r="F149" s="332">
        <v>25</v>
      </c>
      <c r="G149" s="332">
        <v>10</v>
      </c>
      <c r="H149" s="332">
        <f t="shared" si="10"/>
        <v>250</v>
      </c>
      <c r="I149" s="332">
        <f t="shared" si="11"/>
        <v>1250</v>
      </c>
      <c r="J149" s="345">
        <v>20</v>
      </c>
      <c r="K149" s="343" t="s">
        <v>277</v>
      </c>
      <c r="L149" s="346" t="s">
        <v>742</v>
      </c>
      <c r="M149" s="570"/>
    </row>
    <row r="150" spans="1:13" s="571" customFormat="1" ht="36">
      <c r="A150" s="421">
        <v>7</v>
      </c>
      <c r="B150" s="342" t="s">
        <v>283</v>
      </c>
      <c r="C150" s="343" t="s">
        <v>743</v>
      </c>
      <c r="D150" s="344" t="s">
        <v>744</v>
      </c>
      <c r="E150" s="332">
        <v>5</v>
      </c>
      <c r="F150" s="332">
        <v>25</v>
      </c>
      <c r="G150" s="332">
        <v>10</v>
      </c>
      <c r="H150" s="332">
        <f t="shared" si="10"/>
        <v>250</v>
      </c>
      <c r="I150" s="332">
        <f t="shared" si="11"/>
        <v>1250</v>
      </c>
      <c r="J150" s="345">
        <v>20</v>
      </c>
      <c r="K150" s="343" t="s">
        <v>277</v>
      </c>
      <c r="L150" s="346" t="s">
        <v>745</v>
      </c>
      <c r="M150" s="570"/>
    </row>
    <row r="151" spans="1:13" s="571" customFormat="1" ht="36">
      <c r="A151" s="421">
        <v>8</v>
      </c>
      <c r="B151" s="342" t="s">
        <v>10</v>
      </c>
      <c r="C151" s="343" t="s">
        <v>746</v>
      </c>
      <c r="D151" s="344" t="s">
        <v>747</v>
      </c>
      <c r="E151" s="332">
        <v>5</v>
      </c>
      <c r="F151" s="332">
        <v>25</v>
      </c>
      <c r="G151" s="332">
        <v>8</v>
      </c>
      <c r="H151" s="332">
        <f t="shared" si="10"/>
        <v>200</v>
      </c>
      <c r="I151" s="332">
        <f t="shared" si="11"/>
        <v>1000</v>
      </c>
      <c r="J151" s="345">
        <v>10</v>
      </c>
      <c r="K151" s="343" t="s">
        <v>277</v>
      </c>
      <c r="L151" s="346" t="s">
        <v>748</v>
      </c>
      <c r="M151" s="570"/>
    </row>
    <row r="152" spans="1:13" s="571" customFormat="1" ht="36">
      <c r="A152" s="421">
        <v>9</v>
      </c>
      <c r="B152" s="342" t="s">
        <v>284</v>
      </c>
      <c r="C152" s="343" t="s">
        <v>749</v>
      </c>
      <c r="D152" s="344" t="s">
        <v>750</v>
      </c>
      <c r="E152" s="332">
        <v>4</v>
      </c>
      <c r="F152" s="332">
        <v>10</v>
      </c>
      <c r="G152" s="332">
        <v>50</v>
      </c>
      <c r="H152" s="332">
        <f t="shared" si="10"/>
        <v>500</v>
      </c>
      <c r="I152" s="332">
        <f t="shared" si="11"/>
        <v>2000</v>
      </c>
      <c r="J152" s="345">
        <v>35</v>
      </c>
      <c r="K152" s="343" t="s">
        <v>285</v>
      </c>
      <c r="L152" s="346" t="s">
        <v>751</v>
      </c>
      <c r="M152" s="570"/>
    </row>
    <row r="153" spans="1:13" s="571" customFormat="1" ht="36">
      <c r="A153" s="421">
        <v>10</v>
      </c>
      <c r="B153" s="342" t="s">
        <v>286</v>
      </c>
      <c r="C153" s="343" t="s">
        <v>752</v>
      </c>
      <c r="D153" s="344" t="s">
        <v>750</v>
      </c>
      <c r="E153" s="332">
        <v>10</v>
      </c>
      <c r="F153" s="332">
        <v>10</v>
      </c>
      <c r="G153" s="332">
        <v>50</v>
      </c>
      <c r="H153" s="332">
        <f t="shared" si="10"/>
        <v>500</v>
      </c>
      <c r="I153" s="332">
        <f t="shared" si="11"/>
        <v>5000</v>
      </c>
      <c r="J153" s="345">
        <v>35</v>
      </c>
      <c r="K153" s="343" t="s">
        <v>287</v>
      </c>
      <c r="L153" s="346" t="s">
        <v>753</v>
      </c>
      <c r="M153" s="570"/>
    </row>
    <row r="154" spans="1:13" s="571" customFormat="1" ht="36">
      <c r="A154" s="421">
        <v>11</v>
      </c>
      <c r="B154" s="342" t="s">
        <v>286</v>
      </c>
      <c r="C154" s="343" t="s">
        <v>754</v>
      </c>
      <c r="D154" s="344" t="s">
        <v>750</v>
      </c>
      <c r="E154" s="332">
        <v>10</v>
      </c>
      <c r="F154" s="332">
        <v>10</v>
      </c>
      <c r="G154" s="332">
        <v>50</v>
      </c>
      <c r="H154" s="332">
        <f t="shared" si="10"/>
        <v>500</v>
      </c>
      <c r="I154" s="332">
        <f t="shared" si="11"/>
        <v>5000</v>
      </c>
      <c r="J154" s="345">
        <v>35</v>
      </c>
      <c r="K154" s="343" t="s">
        <v>287</v>
      </c>
      <c r="L154" s="346" t="s">
        <v>755</v>
      </c>
      <c r="M154" s="570"/>
    </row>
    <row r="155" spans="1:13" s="571" customFormat="1" ht="36">
      <c r="A155" s="421">
        <v>12</v>
      </c>
      <c r="B155" s="342" t="s">
        <v>288</v>
      </c>
      <c r="C155" s="343" t="s">
        <v>756</v>
      </c>
      <c r="D155" s="344" t="s">
        <v>750</v>
      </c>
      <c r="E155" s="332">
        <v>4</v>
      </c>
      <c r="F155" s="332">
        <v>10</v>
      </c>
      <c r="G155" s="332">
        <v>50</v>
      </c>
      <c r="H155" s="332">
        <f t="shared" si="10"/>
        <v>500</v>
      </c>
      <c r="I155" s="332">
        <f t="shared" si="11"/>
        <v>2000</v>
      </c>
      <c r="J155" s="345">
        <v>35</v>
      </c>
      <c r="K155" s="343" t="s">
        <v>287</v>
      </c>
      <c r="L155" s="346" t="s">
        <v>757</v>
      </c>
      <c r="M155" s="570"/>
    </row>
    <row r="156" spans="1:13" s="571" customFormat="1" ht="36">
      <c r="A156" s="421">
        <v>13</v>
      </c>
      <c r="B156" s="342" t="s">
        <v>289</v>
      </c>
      <c r="C156" s="343" t="s">
        <v>758</v>
      </c>
      <c r="D156" s="344" t="s">
        <v>750</v>
      </c>
      <c r="E156" s="332">
        <v>120</v>
      </c>
      <c r="F156" s="332">
        <v>8</v>
      </c>
      <c r="G156" s="332">
        <v>50</v>
      </c>
      <c r="H156" s="332">
        <f t="shared" si="10"/>
        <v>400</v>
      </c>
      <c r="I156" s="332">
        <f t="shared" si="11"/>
        <v>48000</v>
      </c>
      <c r="J156" s="345">
        <v>35</v>
      </c>
      <c r="K156" s="343" t="s">
        <v>287</v>
      </c>
      <c r="L156" s="346" t="s">
        <v>755</v>
      </c>
      <c r="M156" s="570"/>
    </row>
    <row r="157" spans="1:13" s="571" customFormat="1" ht="36">
      <c r="A157" s="421">
        <v>14</v>
      </c>
      <c r="B157" s="342" t="s">
        <v>290</v>
      </c>
      <c r="C157" s="343" t="s">
        <v>759</v>
      </c>
      <c r="D157" s="344" t="s">
        <v>750</v>
      </c>
      <c r="E157" s="332">
        <v>1</v>
      </c>
      <c r="F157" s="332">
        <v>60</v>
      </c>
      <c r="G157" s="332">
        <v>50</v>
      </c>
      <c r="H157" s="332">
        <f t="shared" si="10"/>
        <v>3000</v>
      </c>
      <c r="I157" s="332">
        <f t="shared" si="11"/>
        <v>3000</v>
      </c>
      <c r="J157" s="345">
        <v>40</v>
      </c>
      <c r="K157" s="343" t="s">
        <v>287</v>
      </c>
      <c r="L157" s="346" t="s">
        <v>760</v>
      </c>
      <c r="M157" s="570"/>
    </row>
    <row r="158" spans="1:13" s="571" customFormat="1" ht="36">
      <c r="A158" s="421">
        <v>15</v>
      </c>
      <c r="B158" s="342" t="s">
        <v>291</v>
      </c>
      <c r="C158" s="343" t="s">
        <v>761</v>
      </c>
      <c r="D158" s="344" t="s">
        <v>750</v>
      </c>
      <c r="E158" s="332">
        <v>5</v>
      </c>
      <c r="F158" s="332">
        <v>10</v>
      </c>
      <c r="G158" s="332">
        <v>10</v>
      </c>
      <c r="H158" s="332">
        <f t="shared" si="10"/>
        <v>100</v>
      </c>
      <c r="I158" s="332">
        <f t="shared" si="11"/>
        <v>500</v>
      </c>
      <c r="J158" s="345">
        <v>8</v>
      </c>
      <c r="K158" s="343" t="s">
        <v>285</v>
      </c>
      <c r="L158" s="346" t="s">
        <v>762</v>
      </c>
      <c r="M158" s="570"/>
    </row>
    <row r="159" spans="1:13" s="571" customFormat="1" ht="36">
      <c r="A159" s="421">
        <v>16</v>
      </c>
      <c r="B159" s="342" t="s">
        <v>292</v>
      </c>
      <c r="C159" s="343" t="s">
        <v>763</v>
      </c>
      <c r="D159" s="344" t="s">
        <v>750</v>
      </c>
      <c r="E159" s="332">
        <v>5</v>
      </c>
      <c r="F159" s="332">
        <v>10</v>
      </c>
      <c r="G159" s="332">
        <v>10</v>
      </c>
      <c r="H159" s="332">
        <f t="shared" si="10"/>
        <v>100</v>
      </c>
      <c r="I159" s="332">
        <f t="shared" si="11"/>
        <v>500</v>
      </c>
      <c r="J159" s="345">
        <v>8</v>
      </c>
      <c r="K159" s="343" t="s">
        <v>285</v>
      </c>
      <c r="L159" s="346" t="s">
        <v>762</v>
      </c>
      <c r="M159" s="570"/>
    </row>
    <row r="160" spans="1:13" s="571" customFormat="1" ht="36">
      <c r="A160" s="421">
        <v>17</v>
      </c>
      <c r="B160" s="342" t="s">
        <v>293</v>
      </c>
      <c r="C160" s="343" t="s">
        <v>764</v>
      </c>
      <c r="D160" s="344" t="s">
        <v>750</v>
      </c>
      <c r="E160" s="332">
        <v>5</v>
      </c>
      <c r="F160" s="332">
        <v>10</v>
      </c>
      <c r="G160" s="332">
        <v>10</v>
      </c>
      <c r="H160" s="332">
        <f t="shared" si="10"/>
        <v>100</v>
      </c>
      <c r="I160" s="332">
        <f t="shared" si="11"/>
        <v>500</v>
      </c>
      <c r="J160" s="345">
        <v>8</v>
      </c>
      <c r="K160" s="343" t="s">
        <v>285</v>
      </c>
      <c r="L160" s="346" t="s">
        <v>765</v>
      </c>
      <c r="M160" s="570"/>
    </row>
    <row r="161" spans="1:13" s="571" customFormat="1" ht="36">
      <c r="A161" s="421">
        <v>18</v>
      </c>
      <c r="B161" s="342" t="s">
        <v>294</v>
      </c>
      <c r="C161" s="343" t="s">
        <v>766</v>
      </c>
      <c r="D161" s="344" t="s">
        <v>750</v>
      </c>
      <c r="E161" s="332">
        <v>5</v>
      </c>
      <c r="F161" s="332">
        <v>10</v>
      </c>
      <c r="G161" s="332">
        <v>10</v>
      </c>
      <c r="H161" s="332">
        <f t="shared" si="10"/>
        <v>100</v>
      </c>
      <c r="I161" s="332">
        <f t="shared" si="11"/>
        <v>500</v>
      </c>
      <c r="J161" s="345">
        <v>8</v>
      </c>
      <c r="K161" s="343" t="s">
        <v>285</v>
      </c>
      <c r="L161" s="346" t="s">
        <v>767</v>
      </c>
      <c r="M161" s="570"/>
    </row>
    <row r="162" spans="1:13" s="571" customFormat="1" ht="36">
      <c r="A162" s="421">
        <v>19</v>
      </c>
      <c r="B162" s="342" t="s">
        <v>295</v>
      </c>
      <c r="C162" s="343" t="s">
        <v>768</v>
      </c>
      <c r="D162" s="344" t="s">
        <v>750</v>
      </c>
      <c r="E162" s="332">
        <v>5</v>
      </c>
      <c r="F162" s="332">
        <v>10</v>
      </c>
      <c r="G162" s="332">
        <v>10</v>
      </c>
      <c r="H162" s="332">
        <f t="shared" si="10"/>
        <v>100</v>
      </c>
      <c r="I162" s="332">
        <f t="shared" si="11"/>
        <v>500</v>
      </c>
      <c r="J162" s="345">
        <v>8</v>
      </c>
      <c r="K162" s="343" t="s">
        <v>285</v>
      </c>
      <c r="L162" s="346" t="s">
        <v>769</v>
      </c>
      <c r="M162" s="570"/>
    </row>
    <row r="163" spans="1:13" s="571" customFormat="1" ht="36">
      <c r="A163" s="421">
        <v>20</v>
      </c>
      <c r="B163" s="342" t="s">
        <v>325</v>
      </c>
      <c r="C163" s="343" t="s">
        <v>770</v>
      </c>
      <c r="D163" s="344" t="s">
        <v>208</v>
      </c>
      <c r="E163" s="332">
        <v>5</v>
      </c>
      <c r="F163" s="332">
        <v>20</v>
      </c>
      <c r="G163" s="332">
        <v>10</v>
      </c>
      <c r="H163" s="332">
        <f t="shared" si="10"/>
        <v>200</v>
      </c>
      <c r="I163" s="332">
        <f t="shared" si="11"/>
        <v>1000</v>
      </c>
      <c r="J163" s="345">
        <v>20</v>
      </c>
      <c r="K163" s="343" t="s">
        <v>277</v>
      </c>
      <c r="L163" s="346" t="s">
        <v>771</v>
      </c>
      <c r="M163" s="570"/>
    </row>
    <row r="164" spans="1:13" ht="24" customHeight="1">
      <c r="A164" s="422"/>
      <c r="B164" s="1184" t="s">
        <v>1500</v>
      </c>
      <c r="C164" s="1184"/>
      <c r="D164" s="422"/>
      <c r="E164" s="422"/>
      <c r="F164" s="422"/>
      <c r="G164" s="422">
        <f>SUM(G144:G163)</f>
        <v>421</v>
      </c>
      <c r="H164" s="422">
        <f>SUM(H144:H163)</f>
        <v>7695</v>
      </c>
      <c r="I164" s="422">
        <f>SUM(I144:I163)</f>
        <v>75555</v>
      </c>
      <c r="J164" s="423">
        <f>SUM(J144:J163)</f>
        <v>381</v>
      </c>
      <c r="K164" s="424"/>
      <c r="L164" s="422"/>
    </row>
    <row r="165" spans="1:13" ht="24" customHeight="1">
      <c r="A165" s="363" t="s">
        <v>1544</v>
      </c>
      <c r="B165" s="420"/>
      <c r="C165" s="420"/>
      <c r="D165" s="418"/>
      <c r="E165" s="418"/>
      <c r="F165" s="418"/>
      <c r="G165" s="418"/>
      <c r="H165" s="418"/>
      <c r="I165" s="418"/>
      <c r="J165" s="419"/>
      <c r="K165" s="420"/>
      <c r="L165" s="418"/>
    </row>
    <row r="166" spans="1:13" s="571" customFormat="1" ht="24" customHeight="1">
      <c r="A166" s="421">
        <v>1</v>
      </c>
      <c r="B166" s="342"/>
      <c r="C166" s="343" t="s">
        <v>773</v>
      </c>
      <c r="D166" s="344" t="s">
        <v>774</v>
      </c>
      <c r="E166" s="332">
        <v>1</v>
      </c>
      <c r="F166" s="332">
        <v>18</v>
      </c>
      <c r="G166" s="332">
        <v>1</v>
      </c>
      <c r="H166" s="332">
        <f t="shared" ref="H166:H181" si="12">F166*G166</f>
        <v>18</v>
      </c>
      <c r="I166" s="332">
        <f t="shared" ref="I166:I181" si="13">H166*E166</f>
        <v>18</v>
      </c>
      <c r="J166" s="345">
        <v>0.63</v>
      </c>
      <c r="K166" s="343" t="s">
        <v>277</v>
      </c>
      <c r="L166" s="346" t="s">
        <v>775</v>
      </c>
      <c r="M166" s="570"/>
    </row>
    <row r="167" spans="1:13" s="571" customFormat="1" ht="24" customHeight="1">
      <c r="A167" s="421">
        <v>2</v>
      </c>
      <c r="B167" s="342"/>
      <c r="C167" s="343" t="s">
        <v>776</v>
      </c>
      <c r="D167" s="344" t="s">
        <v>777</v>
      </c>
      <c r="E167" s="332">
        <v>1</v>
      </c>
      <c r="F167" s="332">
        <v>108</v>
      </c>
      <c r="G167" s="332">
        <v>2</v>
      </c>
      <c r="H167" s="332">
        <f t="shared" si="12"/>
        <v>216</v>
      </c>
      <c r="I167" s="332">
        <f t="shared" si="13"/>
        <v>216</v>
      </c>
      <c r="J167" s="345">
        <v>6.09</v>
      </c>
      <c r="K167" s="343" t="s">
        <v>778</v>
      </c>
      <c r="L167" s="346" t="s">
        <v>779</v>
      </c>
      <c r="M167" s="570"/>
    </row>
    <row r="168" spans="1:13" s="571" customFormat="1" ht="24" customHeight="1">
      <c r="A168" s="421">
        <v>3</v>
      </c>
      <c r="B168" s="342"/>
      <c r="C168" s="343" t="s">
        <v>780</v>
      </c>
      <c r="D168" s="344" t="s">
        <v>781</v>
      </c>
      <c r="E168" s="332">
        <v>1</v>
      </c>
      <c r="F168" s="332">
        <v>36</v>
      </c>
      <c r="G168" s="332">
        <v>2</v>
      </c>
      <c r="H168" s="332">
        <f t="shared" si="12"/>
        <v>72</v>
      </c>
      <c r="I168" s="332">
        <f t="shared" si="13"/>
        <v>72</v>
      </c>
      <c r="J168" s="345">
        <v>2.16</v>
      </c>
      <c r="K168" s="343" t="s">
        <v>277</v>
      </c>
      <c r="L168" s="346" t="s">
        <v>782</v>
      </c>
      <c r="M168" s="570"/>
    </row>
    <row r="169" spans="1:13" s="571" customFormat="1" ht="24" customHeight="1">
      <c r="A169" s="421">
        <v>4</v>
      </c>
      <c r="B169" s="342"/>
      <c r="C169" s="343" t="s">
        <v>783</v>
      </c>
      <c r="D169" s="344" t="s">
        <v>784</v>
      </c>
      <c r="E169" s="332">
        <v>1</v>
      </c>
      <c r="F169" s="332">
        <v>36</v>
      </c>
      <c r="G169" s="332">
        <v>2</v>
      </c>
      <c r="H169" s="332">
        <f t="shared" si="12"/>
        <v>72</v>
      </c>
      <c r="I169" s="332">
        <f t="shared" si="13"/>
        <v>72</v>
      </c>
      <c r="J169" s="345">
        <v>2.16</v>
      </c>
      <c r="K169" s="343" t="s">
        <v>277</v>
      </c>
      <c r="L169" s="346" t="s">
        <v>785</v>
      </c>
      <c r="M169" s="570"/>
    </row>
    <row r="170" spans="1:13" s="571" customFormat="1" ht="24" customHeight="1">
      <c r="A170" s="421">
        <v>5</v>
      </c>
      <c r="B170" s="342"/>
      <c r="C170" s="343" t="s">
        <v>786</v>
      </c>
      <c r="D170" s="344" t="s">
        <v>787</v>
      </c>
      <c r="E170" s="332">
        <v>1</v>
      </c>
      <c r="F170" s="332">
        <v>18</v>
      </c>
      <c r="G170" s="332">
        <v>3</v>
      </c>
      <c r="H170" s="332">
        <f t="shared" si="12"/>
        <v>54</v>
      </c>
      <c r="I170" s="332">
        <f t="shared" si="13"/>
        <v>54</v>
      </c>
      <c r="J170" s="345">
        <v>1.07</v>
      </c>
      <c r="K170" s="343" t="s">
        <v>277</v>
      </c>
      <c r="L170" s="346" t="s">
        <v>788</v>
      </c>
      <c r="M170" s="570"/>
    </row>
    <row r="171" spans="1:13" s="571" customFormat="1" ht="24" customHeight="1">
      <c r="A171" s="421">
        <v>6</v>
      </c>
      <c r="B171" s="342"/>
      <c r="C171" s="343" t="s">
        <v>789</v>
      </c>
      <c r="D171" s="344" t="s">
        <v>790</v>
      </c>
      <c r="E171" s="332">
        <v>1</v>
      </c>
      <c r="F171" s="332">
        <v>90</v>
      </c>
      <c r="G171" s="332">
        <v>1</v>
      </c>
      <c r="H171" s="332">
        <f t="shared" si="12"/>
        <v>90</v>
      </c>
      <c r="I171" s="332">
        <f t="shared" si="13"/>
        <v>90</v>
      </c>
      <c r="J171" s="345">
        <v>2.19</v>
      </c>
      <c r="K171" s="343" t="s">
        <v>277</v>
      </c>
      <c r="L171" s="346" t="s">
        <v>791</v>
      </c>
      <c r="M171" s="570"/>
    </row>
    <row r="172" spans="1:13" s="571" customFormat="1" ht="24" customHeight="1">
      <c r="A172" s="421">
        <v>7</v>
      </c>
      <c r="B172" s="342"/>
      <c r="C172" s="343" t="s">
        <v>792</v>
      </c>
      <c r="D172" s="344" t="s">
        <v>793</v>
      </c>
      <c r="E172" s="332">
        <v>1</v>
      </c>
      <c r="F172" s="332">
        <v>81</v>
      </c>
      <c r="G172" s="332">
        <v>2</v>
      </c>
      <c r="H172" s="332">
        <f t="shared" si="12"/>
        <v>162</v>
      </c>
      <c r="I172" s="332">
        <f t="shared" si="13"/>
        <v>162</v>
      </c>
      <c r="J172" s="345">
        <v>4.5999999999999996</v>
      </c>
      <c r="K172" s="343" t="s">
        <v>778</v>
      </c>
      <c r="L172" s="346" t="s">
        <v>794</v>
      </c>
      <c r="M172" s="570"/>
    </row>
    <row r="173" spans="1:13" s="571" customFormat="1" ht="24" customHeight="1">
      <c r="A173" s="421">
        <v>8</v>
      </c>
      <c r="B173" s="342"/>
      <c r="C173" s="343" t="s">
        <v>795</v>
      </c>
      <c r="D173" s="344" t="s">
        <v>796</v>
      </c>
      <c r="E173" s="332">
        <v>1</v>
      </c>
      <c r="F173" s="332">
        <v>90</v>
      </c>
      <c r="G173" s="332">
        <v>6</v>
      </c>
      <c r="H173" s="332">
        <f t="shared" si="12"/>
        <v>540</v>
      </c>
      <c r="I173" s="332">
        <f t="shared" si="13"/>
        <v>540</v>
      </c>
      <c r="J173" s="345">
        <v>15</v>
      </c>
      <c r="K173" s="343" t="s">
        <v>778</v>
      </c>
      <c r="L173" s="346" t="s">
        <v>797</v>
      </c>
      <c r="M173" s="570"/>
    </row>
    <row r="174" spans="1:13" s="571" customFormat="1" ht="24" customHeight="1">
      <c r="A174" s="421">
        <v>9</v>
      </c>
      <c r="B174" s="342"/>
      <c r="C174" s="343" t="s">
        <v>798</v>
      </c>
      <c r="D174" s="344" t="s">
        <v>799</v>
      </c>
      <c r="E174" s="332">
        <v>1</v>
      </c>
      <c r="F174" s="332">
        <v>18</v>
      </c>
      <c r="G174" s="332">
        <v>1</v>
      </c>
      <c r="H174" s="332">
        <f t="shared" si="12"/>
        <v>18</v>
      </c>
      <c r="I174" s="332">
        <f t="shared" si="13"/>
        <v>18</v>
      </c>
      <c r="J174" s="345">
        <v>0.64</v>
      </c>
      <c r="K174" s="343" t="s">
        <v>277</v>
      </c>
      <c r="L174" s="346" t="s">
        <v>800</v>
      </c>
      <c r="M174" s="570"/>
    </row>
    <row r="175" spans="1:13" s="571" customFormat="1" ht="24" customHeight="1">
      <c r="A175" s="421">
        <v>10</v>
      </c>
      <c r="B175" s="342"/>
      <c r="C175" s="343" t="s">
        <v>801</v>
      </c>
      <c r="D175" s="344" t="s">
        <v>802</v>
      </c>
      <c r="E175" s="332">
        <v>2</v>
      </c>
      <c r="F175" s="332">
        <v>18</v>
      </c>
      <c r="G175" s="332">
        <v>2</v>
      </c>
      <c r="H175" s="332">
        <f t="shared" si="12"/>
        <v>36</v>
      </c>
      <c r="I175" s="332">
        <f t="shared" si="13"/>
        <v>72</v>
      </c>
      <c r="J175" s="345">
        <v>2.16</v>
      </c>
      <c r="K175" s="343" t="s">
        <v>778</v>
      </c>
      <c r="L175" s="346" t="s">
        <v>803</v>
      </c>
      <c r="M175" s="570"/>
    </row>
    <row r="176" spans="1:13" s="571" customFormat="1" ht="24" customHeight="1">
      <c r="A176" s="421">
        <v>11</v>
      </c>
      <c r="B176" s="342"/>
      <c r="C176" s="343" t="s">
        <v>804</v>
      </c>
      <c r="D176" s="344" t="s">
        <v>805</v>
      </c>
      <c r="E176" s="332">
        <v>5</v>
      </c>
      <c r="F176" s="332">
        <v>18</v>
      </c>
      <c r="G176" s="332">
        <v>5</v>
      </c>
      <c r="H176" s="332">
        <f t="shared" si="12"/>
        <v>90</v>
      </c>
      <c r="I176" s="332">
        <f t="shared" si="13"/>
        <v>450</v>
      </c>
      <c r="J176" s="345">
        <v>12.71</v>
      </c>
      <c r="K176" s="343" t="s">
        <v>778</v>
      </c>
      <c r="L176" s="346" t="s">
        <v>806</v>
      </c>
      <c r="M176" s="570"/>
    </row>
    <row r="177" spans="1:13" s="571" customFormat="1" ht="24" customHeight="1">
      <c r="A177" s="421">
        <v>12</v>
      </c>
      <c r="B177" s="342"/>
      <c r="C177" s="343" t="s">
        <v>807</v>
      </c>
      <c r="D177" s="344" t="s">
        <v>808</v>
      </c>
      <c r="E177" s="332">
        <v>1</v>
      </c>
      <c r="F177" s="332">
        <v>54</v>
      </c>
      <c r="G177" s="332">
        <v>2</v>
      </c>
      <c r="H177" s="332">
        <f t="shared" si="12"/>
        <v>108</v>
      </c>
      <c r="I177" s="332">
        <f t="shared" si="13"/>
        <v>108</v>
      </c>
      <c r="J177" s="345">
        <v>3.15</v>
      </c>
      <c r="K177" s="343" t="s">
        <v>277</v>
      </c>
      <c r="L177" s="346" t="s">
        <v>809</v>
      </c>
      <c r="M177" s="570"/>
    </row>
    <row r="178" spans="1:13" s="571" customFormat="1" ht="24" customHeight="1">
      <c r="A178" s="421">
        <v>13</v>
      </c>
      <c r="B178" s="342"/>
      <c r="C178" s="343" t="s">
        <v>810</v>
      </c>
      <c r="D178" s="344" t="s">
        <v>811</v>
      </c>
      <c r="E178" s="332">
        <v>3</v>
      </c>
      <c r="F178" s="332">
        <v>36</v>
      </c>
      <c r="G178" s="332">
        <v>2</v>
      </c>
      <c r="H178" s="332">
        <f t="shared" si="12"/>
        <v>72</v>
      </c>
      <c r="I178" s="332">
        <f t="shared" si="13"/>
        <v>216</v>
      </c>
      <c r="J178" s="345">
        <v>7.13</v>
      </c>
      <c r="K178" s="343" t="s">
        <v>277</v>
      </c>
      <c r="L178" s="346" t="s">
        <v>812</v>
      </c>
      <c r="M178" s="570"/>
    </row>
    <row r="179" spans="1:13" s="571" customFormat="1" ht="24" customHeight="1">
      <c r="A179" s="421">
        <v>14</v>
      </c>
      <c r="B179" s="342"/>
      <c r="C179" s="343" t="s">
        <v>813</v>
      </c>
      <c r="D179" s="344" t="s">
        <v>814</v>
      </c>
      <c r="E179" s="332">
        <v>3</v>
      </c>
      <c r="F179" s="332">
        <v>27</v>
      </c>
      <c r="G179" s="332">
        <v>2</v>
      </c>
      <c r="H179" s="332">
        <f t="shared" si="12"/>
        <v>54</v>
      </c>
      <c r="I179" s="332">
        <f t="shared" si="13"/>
        <v>162</v>
      </c>
      <c r="J179" s="345">
        <v>4.6900000000000004</v>
      </c>
      <c r="K179" s="343" t="s">
        <v>778</v>
      </c>
      <c r="L179" s="346" t="s">
        <v>815</v>
      </c>
      <c r="M179" s="570"/>
    </row>
    <row r="180" spans="1:13" s="571" customFormat="1" ht="24" customHeight="1">
      <c r="A180" s="421">
        <v>15</v>
      </c>
      <c r="B180" s="342"/>
      <c r="C180" s="343" t="s">
        <v>816</v>
      </c>
      <c r="D180" s="344" t="s">
        <v>817</v>
      </c>
      <c r="E180" s="332">
        <v>3</v>
      </c>
      <c r="F180" s="332">
        <v>27</v>
      </c>
      <c r="G180" s="332">
        <v>2</v>
      </c>
      <c r="H180" s="332">
        <f t="shared" si="12"/>
        <v>54</v>
      </c>
      <c r="I180" s="332">
        <f t="shared" si="13"/>
        <v>162</v>
      </c>
      <c r="J180" s="345">
        <v>6.5</v>
      </c>
      <c r="K180" s="343" t="s">
        <v>277</v>
      </c>
      <c r="L180" s="346" t="s">
        <v>818</v>
      </c>
      <c r="M180" s="570"/>
    </row>
    <row r="181" spans="1:13" s="571" customFormat="1" ht="24" customHeight="1">
      <c r="A181" s="421">
        <v>16</v>
      </c>
      <c r="B181" s="342"/>
      <c r="C181" s="343" t="s">
        <v>819</v>
      </c>
      <c r="D181" s="344" t="s">
        <v>820</v>
      </c>
      <c r="E181" s="332">
        <v>1</v>
      </c>
      <c r="F181" s="332">
        <v>36</v>
      </c>
      <c r="G181" s="332">
        <v>2</v>
      </c>
      <c r="H181" s="332">
        <f t="shared" si="12"/>
        <v>72</v>
      </c>
      <c r="I181" s="332">
        <f t="shared" si="13"/>
        <v>72</v>
      </c>
      <c r="J181" s="345">
        <v>1.89</v>
      </c>
      <c r="K181" s="343" t="s">
        <v>277</v>
      </c>
      <c r="L181" s="346" t="s">
        <v>821</v>
      </c>
      <c r="M181" s="570"/>
    </row>
    <row r="182" spans="1:13" ht="18.75" customHeight="1">
      <c r="A182" s="425"/>
      <c r="B182" s="1185" t="s">
        <v>1501</v>
      </c>
      <c r="C182" s="1185"/>
      <c r="D182" s="425"/>
      <c r="E182" s="425"/>
      <c r="F182" s="425"/>
      <c r="G182" s="425">
        <f>SUM(G166:G181)</f>
        <v>37</v>
      </c>
      <c r="H182" s="425">
        <f>SUM(H166:H181)</f>
        <v>1728</v>
      </c>
      <c r="I182" s="425">
        <f>SUM(I166:I181)</f>
        <v>2484</v>
      </c>
      <c r="J182" s="426">
        <f>SUM(J166:J181)</f>
        <v>72.77000000000001</v>
      </c>
      <c r="K182" s="427"/>
      <c r="L182" s="425"/>
    </row>
    <row r="183" spans="1:13" ht="20.25">
      <c r="A183" s="363" t="s">
        <v>25</v>
      </c>
      <c r="B183" s="363"/>
      <c r="C183" s="363"/>
      <c r="D183" s="363"/>
      <c r="E183" s="363"/>
      <c r="F183" s="363"/>
      <c r="G183" s="363"/>
      <c r="H183" s="363"/>
      <c r="I183" s="363"/>
      <c r="J183" s="363"/>
      <c r="K183" s="363"/>
      <c r="L183" s="363"/>
    </row>
    <row r="184" spans="1:13">
      <c r="A184" s="428"/>
      <c r="B184" s="429" t="s">
        <v>215</v>
      </c>
      <c r="C184" s="430"/>
      <c r="D184" s="430"/>
      <c r="E184" s="430"/>
      <c r="F184" s="430"/>
      <c r="G184" s="430"/>
      <c r="H184" s="430"/>
      <c r="I184" s="430"/>
      <c r="J184" s="430"/>
      <c r="K184" s="431"/>
      <c r="L184" s="430"/>
    </row>
    <row r="185" spans="1:13" s="571" customFormat="1" ht="24">
      <c r="A185" s="432">
        <v>1</v>
      </c>
      <c r="B185" s="433" t="s">
        <v>109</v>
      </c>
      <c r="C185" s="434" t="s">
        <v>110</v>
      </c>
      <c r="D185" s="434" t="s">
        <v>111</v>
      </c>
      <c r="E185" s="432">
        <v>1</v>
      </c>
      <c r="F185" s="432">
        <v>30</v>
      </c>
      <c r="G185" s="432">
        <v>3</v>
      </c>
      <c r="H185" s="432">
        <f>F185*G185</f>
        <v>90</v>
      </c>
      <c r="I185" s="432">
        <f>H185*E185</f>
        <v>90</v>
      </c>
      <c r="J185" s="435">
        <v>4.5</v>
      </c>
      <c r="K185" s="1186" t="s">
        <v>1015</v>
      </c>
      <c r="L185" s="436" t="s">
        <v>1016</v>
      </c>
      <c r="M185" s="570"/>
    </row>
    <row r="186" spans="1:13" s="571" customFormat="1" ht="24">
      <c r="A186" s="432">
        <f>A185+1</f>
        <v>2</v>
      </c>
      <c r="B186" s="433" t="s">
        <v>1017</v>
      </c>
      <c r="C186" s="434" t="s">
        <v>91</v>
      </c>
      <c r="D186" s="434" t="s">
        <v>1018</v>
      </c>
      <c r="E186" s="432">
        <v>3</v>
      </c>
      <c r="F186" s="432">
        <v>30</v>
      </c>
      <c r="G186" s="432">
        <v>15</v>
      </c>
      <c r="H186" s="432">
        <f>F186*G186</f>
        <v>450</v>
      </c>
      <c r="I186" s="432">
        <f>H186*E186</f>
        <v>1350</v>
      </c>
      <c r="J186" s="435">
        <v>37.5</v>
      </c>
      <c r="K186" s="1186"/>
      <c r="L186" s="436" t="s">
        <v>1016</v>
      </c>
      <c r="M186" s="570"/>
    </row>
    <row r="187" spans="1:13" s="571" customFormat="1" ht="24">
      <c r="A187" s="432">
        <f t="shared" ref="A187:A198" si="14">A186+1</f>
        <v>3</v>
      </c>
      <c r="B187" s="433" t="s">
        <v>1019</v>
      </c>
      <c r="C187" s="434" t="s">
        <v>112</v>
      </c>
      <c r="D187" s="434" t="s">
        <v>1020</v>
      </c>
      <c r="E187" s="432">
        <v>2</v>
      </c>
      <c r="F187" s="432">
        <v>30</v>
      </c>
      <c r="G187" s="432">
        <v>30</v>
      </c>
      <c r="H187" s="432">
        <f>F187*G187</f>
        <v>900</v>
      </c>
      <c r="I187" s="432">
        <f>H187*E187</f>
        <v>1800</v>
      </c>
      <c r="J187" s="435">
        <v>49.5</v>
      </c>
      <c r="K187" s="1186"/>
      <c r="L187" s="436" t="s">
        <v>1016</v>
      </c>
      <c r="M187" s="570"/>
    </row>
    <row r="188" spans="1:13" s="571" customFormat="1" ht="24">
      <c r="A188" s="432">
        <f t="shared" si="14"/>
        <v>4</v>
      </c>
      <c r="B188" s="433" t="s">
        <v>49</v>
      </c>
      <c r="C188" s="434" t="s">
        <v>93</v>
      </c>
      <c r="D188" s="434" t="s">
        <v>113</v>
      </c>
      <c r="E188" s="432">
        <v>1</v>
      </c>
      <c r="F188" s="432">
        <v>100</v>
      </c>
      <c r="G188" s="432">
        <v>50</v>
      </c>
      <c r="H188" s="432">
        <f t="shared" ref="H188:H197" si="15">F188*G188</f>
        <v>5000</v>
      </c>
      <c r="I188" s="432">
        <f t="shared" ref="I188:I197" si="16">H188*E188</f>
        <v>5000</v>
      </c>
      <c r="J188" s="435">
        <v>9</v>
      </c>
      <c r="K188" s="1186"/>
      <c r="L188" s="436" t="s">
        <v>1016</v>
      </c>
      <c r="M188" s="570"/>
    </row>
    <row r="189" spans="1:13" s="571" customFormat="1" ht="24">
      <c r="A189" s="432">
        <f t="shared" si="14"/>
        <v>5</v>
      </c>
      <c r="B189" s="433" t="s">
        <v>1021</v>
      </c>
      <c r="C189" s="434" t="s">
        <v>115</v>
      </c>
      <c r="D189" s="434" t="s">
        <v>1022</v>
      </c>
      <c r="E189" s="432">
        <v>2</v>
      </c>
      <c r="F189" s="432">
        <v>30</v>
      </c>
      <c r="G189" s="432">
        <v>10</v>
      </c>
      <c r="H189" s="432">
        <f t="shared" si="15"/>
        <v>300</v>
      </c>
      <c r="I189" s="432">
        <f t="shared" si="16"/>
        <v>600</v>
      </c>
      <c r="J189" s="435">
        <v>16.2</v>
      </c>
      <c r="K189" s="1186"/>
      <c r="L189" s="436" t="s">
        <v>1016</v>
      </c>
      <c r="M189" s="570"/>
    </row>
    <row r="190" spans="1:13" s="571" customFormat="1" ht="24">
      <c r="A190" s="432">
        <f t="shared" si="14"/>
        <v>6</v>
      </c>
      <c r="B190" s="433" t="s">
        <v>1023</v>
      </c>
      <c r="C190" s="434" t="s">
        <v>116</v>
      </c>
      <c r="D190" s="434" t="s">
        <v>1024</v>
      </c>
      <c r="E190" s="432">
        <v>1</v>
      </c>
      <c r="F190" s="432">
        <v>25</v>
      </c>
      <c r="G190" s="432">
        <v>5</v>
      </c>
      <c r="H190" s="432">
        <f t="shared" si="15"/>
        <v>125</v>
      </c>
      <c r="I190" s="432">
        <f t="shared" si="16"/>
        <v>125</v>
      </c>
      <c r="J190" s="435">
        <v>7.5</v>
      </c>
      <c r="K190" s="1186"/>
      <c r="L190" s="436" t="s">
        <v>1016</v>
      </c>
      <c r="M190" s="570"/>
    </row>
    <row r="191" spans="1:13" s="571" customFormat="1" ht="24">
      <c r="A191" s="432">
        <f>A190+1</f>
        <v>7</v>
      </c>
      <c r="B191" s="433" t="s">
        <v>1025</v>
      </c>
      <c r="C191" s="434" t="s">
        <v>1026</v>
      </c>
      <c r="D191" s="434" t="s">
        <v>662</v>
      </c>
      <c r="E191" s="432">
        <v>3</v>
      </c>
      <c r="F191" s="432">
        <v>30</v>
      </c>
      <c r="G191" s="432">
        <v>3</v>
      </c>
      <c r="H191" s="432">
        <f t="shared" si="15"/>
        <v>90</v>
      </c>
      <c r="I191" s="432">
        <f t="shared" si="16"/>
        <v>270</v>
      </c>
      <c r="J191" s="435">
        <v>6</v>
      </c>
      <c r="K191" s="1186"/>
      <c r="L191" s="436" t="s">
        <v>1016</v>
      </c>
      <c r="M191" s="570"/>
    </row>
    <row r="192" spans="1:13" s="571" customFormat="1" ht="24">
      <c r="A192" s="432">
        <f t="shared" si="14"/>
        <v>8</v>
      </c>
      <c r="B192" s="433" t="s">
        <v>117</v>
      </c>
      <c r="C192" s="434" t="s">
        <v>118</v>
      </c>
      <c r="D192" s="434" t="s">
        <v>119</v>
      </c>
      <c r="E192" s="432">
        <v>2</v>
      </c>
      <c r="F192" s="432">
        <v>30</v>
      </c>
      <c r="G192" s="432">
        <v>4</v>
      </c>
      <c r="H192" s="432">
        <f t="shared" si="15"/>
        <v>120</v>
      </c>
      <c r="I192" s="432">
        <f t="shared" si="16"/>
        <v>240</v>
      </c>
      <c r="J192" s="435">
        <v>7</v>
      </c>
      <c r="K192" s="1186"/>
      <c r="L192" s="436" t="s">
        <v>1016</v>
      </c>
      <c r="M192" s="570"/>
    </row>
    <row r="193" spans="1:13" s="571" customFormat="1" ht="36">
      <c r="A193" s="432">
        <f t="shared" si="14"/>
        <v>9</v>
      </c>
      <c r="B193" s="433" t="s">
        <v>45</v>
      </c>
      <c r="C193" s="434" t="s">
        <v>120</v>
      </c>
      <c r="D193" s="434" t="s">
        <v>121</v>
      </c>
      <c r="E193" s="432">
        <v>1</v>
      </c>
      <c r="F193" s="432">
        <v>30</v>
      </c>
      <c r="G193" s="432">
        <v>10</v>
      </c>
      <c r="H193" s="432">
        <f t="shared" si="15"/>
        <v>300</v>
      </c>
      <c r="I193" s="432">
        <f t="shared" si="16"/>
        <v>300</v>
      </c>
      <c r="J193" s="435">
        <v>10</v>
      </c>
      <c r="K193" s="1186"/>
      <c r="L193" s="436" t="s">
        <v>1016</v>
      </c>
      <c r="M193" s="570"/>
    </row>
    <row r="194" spans="1:13" s="571" customFormat="1" ht="24">
      <c r="A194" s="432">
        <f t="shared" si="14"/>
        <v>10</v>
      </c>
      <c r="B194" s="433" t="s">
        <v>122</v>
      </c>
      <c r="C194" s="434" t="s">
        <v>123</v>
      </c>
      <c r="D194" s="434" t="s">
        <v>42</v>
      </c>
      <c r="E194" s="432">
        <v>1</v>
      </c>
      <c r="F194" s="432">
        <v>40</v>
      </c>
      <c r="G194" s="432">
        <v>10</v>
      </c>
      <c r="H194" s="432">
        <f t="shared" si="15"/>
        <v>400</v>
      </c>
      <c r="I194" s="432">
        <f t="shared" si="16"/>
        <v>400</v>
      </c>
      <c r="J194" s="435">
        <v>15</v>
      </c>
      <c r="K194" s="1186"/>
      <c r="L194" s="436" t="s">
        <v>1016</v>
      </c>
      <c r="M194" s="570"/>
    </row>
    <row r="195" spans="1:13" s="571" customFormat="1" ht="24">
      <c r="A195" s="432">
        <f>A194+1</f>
        <v>11</v>
      </c>
      <c r="B195" s="433" t="s">
        <v>1027</v>
      </c>
      <c r="C195" s="434" t="s">
        <v>1028</v>
      </c>
      <c r="D195" s="434" t="s">
        <v>1029</v>
      </c>
      <c r="E195" s="432">
        <v>1</v>
      </c>
      <c r="F195" s="432">
        <v>28</v>
      </c>
      <c r="G195" s="432">
        <v>6</v>
      </c>
      <c r="H195" s="432">
        <f t="shared" si="15"/>
        <v>168</v>
      </c>
      <c r="I195" s="432">
        <f t="shared" si="16"/>
        <v>168</v>
      </c>
      <c r="J195" s="435">
        <v>7.8</v>
      </c>
      <c r="K195" s="1186"/>
      <c r="L195" s="436" t="s">
        <v>1016</v>
      </c>
      <c r="M195" s="570"/>
    </row>
    <row r="196" spans="1:13" s="571" customFormat="1" ht="24">
      <c r="A196" s="432">
        <f t="shared" si="14"/>
        <v>12</v>
      </c>
      <c r="B196" s="433" t="s">
        <v>48</v>
      </c>
      <c r="C196" s="434" t="s">
        <v>124</v>
      </c>
      <c r="D196" s="434" t="s">
        <v>297</v>
      </c>
      <c r="E196" s="432">
        <v>2</v>
      </c>
      <c r="F196" s="432">
        <v>36</v>
      </c>
      <c r="G196" s="432">
        <v>10</v>
      </c>
      <c r="H196" s="432">
        <f t="shared" si="15"/>
        <v>360</v>
      </c>
      <c r="I196" s="432">
        <f t="shared" si="16"/>
        <v>720</v>
      </c>
      <c r="J196" s="435">
        <v>14.35</v>
      </c>
      <c r="K196" s="1186"/>
      <c r="L196" s="436" t="s">
        <v>1016</v>
      </c>
      <c r="M196" s="570"/>
    </row>
    <row r="197" spans="1:13" s="571" customFormat="1" ht="24">
      <c r="A197" s="432">
        <f t="shared" si="14"/>
        <v>13</v>
      </c>
      <c r="B197" s="433" t="s">
        <v>125</v>
      </c>
      <c r="C197" s="434" t="s">
        <v>126</v>
      </c>
      <c r="D197" s="434" t="s">
        <v>127</v>
      </c>
      <c r="E197" s="432">
        <v>2</v>
      </c>
      <c r="F197" s="432">
        <v>30</v>
      </c>
      <c r="G197" s="432">
        <v>15</v>
      </c>
      <c r="H197" s="432">
        <f t="shared" si="15"/>
        <v>450</v>
      </c>
      <c r="I197" s="432">
        <f t="shared" si="16"/>
        <v>900</v>
      </c>
      <c r="J197" s="435">
        <v>27.75</v>
      </c>
      <c r="K197" s="1186"/>
      <c r="L197" s="436" t="s">
        <v>1016</v>
      </c>
      <c r="M197" s="570"/>
    </row>
    <row r="198" spans="1:13" s="571" customFormat="1" ht="24">
      <c r="A198" s="432">
        <f t="shared" si="14"/>
        <v>14</v>
      </c>
      <c r="B198" s="433" t="s">
        <v>128</v>
      </c>
      <c r="C198" s="434" t="s">
        <v>370</v>
      </c>
      <c r="D198" s="434"/>
      <c r="E198" s="437"/>
      <c r="F198" s="437"/>
      <c r="G198" s="437"/>
      <c r="H198" s="437"/>
      <c r="I198" s="437"/>
      <c r="J198" s="435">
        <v>66</v>
      </c>
      <c r="K198" s="1186"/>
      <c r="L198" s="436" t="s">
        <v>1030</v>
      </c>
      <c r="M198" s="570"/>
    </row>
    <row r="199" spans="1:13" s="573" customFormat="1">
      <c r="A199" s="438"/>
      <c r="B199" s="439" t="s">
        <v>572</v>
      </c>
      <c r="C199" s="439"/>
      <c r="D199" s="439"/>
      <c r="E199" s="439"/>
      <c r="F199" s="439"/>
      <c r="G199" s="440">
        <f>SUM(G185:G198)</f>
        <v>171</v>
      </c>
      <c r="H199" s="440">
        <f>SUM(H185:H198)</f>
        <v>8753</v>
      </c>
      <c r="I199" s="440">
        <f>SUM(I185:I198)</f>
        <v>11963</v>
      </c>
      <c r="J199" s="441">
        <f>SUM(J185:J198)</f>
        <v>278.10000000000002</v>
      </c>
      <c r="K199" s="439"/>
      <c r="L199" s="439"/>
      <c r="M199" s="572"/>
    </row>
    <row r="200" spans="1:13">
      <c r="A200" s="428"/>
      <c r="B200" s="429" t="s">
        <v>51</v>
      </c>
      <c r="C200" s="430"/>
      <c r="D200" s="430"/>
      <c r="E200" s="430"/>
      <c r="F200" s="430"/>
      <c r="G200" s="430"/>
      <c r="H200" s="430"/>
      <c r="I200" s="430"/>
      <c r="J200" s="430"/>
      <c r="K200" s="431"/>
      <c r="L200" s="430"/>
    </row>
    <row r="201" spans="1:13" s="571" customFormat="1" ht="36">
      <c r="A201" s="432">
        <f>A198+1</f>
        <v>15</v>
      </c>
      <c r="B201" s="348" t="s">
        <v>52</v>
      </c>
      <c r="C201" s="349" t="s">
        <v>17</v>
      </c>
      <c r="D201" s="349" t="s">
        <v>1031</v>
      </c>
      <c r="E201" s="350">
        <v>3</v>
      </c>
      <c r="F201" s="350">
        <v>25</v>
      </c>
      <c r="G201" s="350">
        <v>4</v>
      </c>
      <c r="H201" s="350">
        <f>G201*F201</f>
        <v>100</v>
      </c>
      <c r="I201" s="350">
        <f>H201*E201</f>
        <v>300</v>
      </c>
      <c r="J201" s="351">
        <v>8.52</v>
      </c>
      <c r="K201" s="352" t="s">
        <v>1032</v>
      </c>
      <c r="L201" s="352" t="s">
        <v>1016</v>
      </c>
      <c r="M201" s="570"/>
    </row>
    <row r="202" spans="1:13" s="571" customFormat="1" ht="24">
      <c r="A202" s="432">
        <f>A201+1</f>
        <v>16</v>
      </c>
      <c r="B202" s="348" t="s">
        <v>53</v>
      </c>
      <c r="C202" s="349" t="s">
        <v>335</v>
      </c>
      <c r="D202" s="349" t="s">
        <v>298</v>
      </c>
      <c r="E202" s="350">
        <v>2</v>
      </c>
      <c r="F202" s="350">
        <v>20</v>
      </c>
      <c r="G202" s="350">
        <v>2</v>
      </c>
      <c r="H202" s="350">
        <f>G202*F202</f>
        <v>40</v>
      </c>
      <c r="I202" s="350">
        <f>H202*E202</f>
        <v>80</v>
      </c>
      <c r="J202" s="351">
        <v>2.98</v>
      </c>
      <c r="K202" s="352" t="s">
        <v>1032</v>
      </c>
      <c r="L202" s="352" t="s">
        <v>1016</v>
      </c>
      <c r="M202" s="570"/>
    </row>
    <row r="203" spans="1:13" s="571" customFormat="1" ht="24">
      <c r="A203" s="432">
        <f t="shared" ref="A203:A210" si="17">A202+1</f>
        <v>17</v>
      </c>
      <c r="B203" s="348" t="s">
        <v>54</v>
      </c>
      <c r="C203" s="349" t="s">
        <v>1033</v>
      </c>
      <c r="D203" s="349" t="s">
        <v>1034</v>
      </c>
      <c r="E203" s="350">
        <v>4</v>
      </c>
      <c r="F203" s="350">
        <v>25</v>
      </c>
      <c r="G203" s="350">
        <v>4</v>
      </c>
      <c r="H203" s="350">
        <f t="shared" ref="H203:H210" si="18">G203*F203</f>
        <v>100</v>
      </c>
      <c r="I203" s="350">
        <f t="shared" ref="I203:I210" si="19">H203*E203</f>
        <v>400</v>
      </c>
      <c r="J203" s="351">
        <v>9.1999999999999993</v>
      </c>
      <c r="K203" s="352" t="s">
        <v>1032</v>
      </c>
      <c r="L203" s="352" t="s">
        <v>1016</v>
      </c>
      <c r="M203" s="570"/>
    </row>
    <row r="204" spans="1:13" s="571" customFormat="1" ht="24">
      <c r="A204" s="432">
        <f t="shared" si="17"/>
        <v>18</v>
      </c>
      <c r="B204" s="348" t="s">
        <v>55</v>
      </c>
      <c r="C204" s="349" t="s">
        <v>1035</v>
      </c>
      <c r="D204" s="349" t="s">
        <v>1036</v>
      </c>
      <c r="E204" s="350">
        <v>1</v>
      </c>
      <c r="F204" s="350">
        <v>30</v>
      </c>
      <c r="G204" s="350">
        <v>5</v>
      </c>
      <c r="H204" s="350">
        <f t="shared" si="18"/>
        <v>150</v>
      </c>
      <c r="I204" s="350">
        <f t="shared" si="19"/>
        <v>150</v>
      </c>
      <c r="J204" s="351">
        <v>5.5</v>
      </c>
      <c r="K204" s="352" t="s">
        <v>411</v>
      </c>
      <c r="L204" s="352" t="s">
        <v>1016</v>
      </c>
      <c r="M204" s="570"/>
    </row>
    <row r="205" spans="1:13" s="571" customFormat="1" ht="24">
      <c r="A205" s="432">
        <f t="shared" si="17"/>
        <v>19</v>
      </c>
      <c r="B205" s="348" t="s">
        <v>130</v>
      </c>
      <c r="C205" s="349" t="s">
        <v>131</v>
      </c>
      <c r="D205" s="349" t="s">
        <v>1037</v>
      </c>
      <c r="E205" s="350">
        <v>3</v>
      </c>
      <c r="F205" s="350">
        <v>25</v>
      </c>
      <c r="G205" s="350">
        <v>5</v>
      </c>
      <c r="H205" s="350">
        <f t="shared" si="18"/>
        <v>125</v>
      </c>
      <c r="I205" s="350">
        <f t="shared" si="19"/>
        <v>375</v>
      </c>
      <c r="J205" s="351">
        <v>9.6</v>
      </c>
      <c r="K205" s="352" t="s">
        <v>1032</v>
      </c>
      <c r="L205" s="352" t="s">
        <v>1016</v>
      </c>
      <c r="M205" s="570"/>
    </row>
    <row r="206" spans="1:13" s="571" customFormat="1" ht="24">
      <c r="A206" s="432">
        <f t="shared" si="17"/>
        <v>20</v>
      </c>
      <c r="B206" s="348" t="s">
        <v>56</v>
      </c>
      <c r="C206" s="349" t="s">
        <v>1038</v>
      </c>
      <c r="D206" s="349" t="s">
        <v>57</v>
      </c>
      <c r="E206" s="350">
        <v>1</v>
      </c>
      <c r="F206" s="350">
        <v>50</v>
      </c>
      <c r="G206" s="350">
        <v>325</v>
      </c>
      <c r="H206" s="350">
        <f t="shared" si="18"/>
        <v>16250</v>
      </c>
      <c r="I206" s="350">
        <f t="shared" si="19"/>
        <v>16250</v>
      </c>
      <c r="J206" s="351">
        <v>63.05</v>
      </c>
      <c r="K206" s="352" t="s">
        <v>410</v>
      </c>
      <c r="L206" s="352" t="s">
        <v>1016</v>
      </c>
      <c r="M206" s="570"/>
    </row>
    <row r="207" spans="1:13" s="571" customFormat="1" ht="33.75">
      <c r="A207" s="432">
        <f t="shared" si="17"/>
        <v>21</v>
      </c>
      <c r="B207" s="442" t="s">
        <v>1039</v>
      </c>
      <c r="C207" s="349" t="s">
        <v>1040</v>
      </c>
      <c r="D207" s="349" t="s">
        <v>132</v>
      </c>
      <c r="E207" s="350">
        <v>1</v>
      </c>
      <c r="F207" s="350">
        <v>28</v>
      </c>
      <c r="G207" s="350">
        <v>15</v>
      </c>
      <c r="H207" s="350">
        <f t="shared" si="18"/>
        <v>420</v>
      </c>
      <c r="I207" s="350">
        <f t="shared" si="19"/>
        <v>420</v>
      </c>
      <c r="J207" s="435">
        <v>16.5</v>
      </c>
      <c r="K207" s="352" t="s">
        <v>1041</v>
      </c>
      <c r="L207" s="352" t="s">
        <v>1016</v>
      </c>
      <c r="M207" s="570"/>
    </row>
    <row r="208" spans="1:13" s="571" customFormat="1" ht="24">
      <c r="A208" s="432">
        <f>A207+1</f>
        <v>22</v>
      </c>
      <c r="B208" s="348" t="s">
        <v>1188</v>
      </c>
      <c r="C208" s="349" t="s">
        <v>1042</v>
      </c>
      <c r="D208" s="349" t="s">
        <v>42</v>
      </c>
      <c r="E208" s="350">
        <v>5</v>
      </c>
      <c r="F208" s="350">
        <v>20</v>
      </c>
      <c r="G208" s="350">
        <v>4</v>
      </c>
      <c r="H208" s="350">
        <f t="shared" si="18"/>
        <v>80</v>
      </c>
      <c r="I208" s="350">
        <f t="shared" si="19"/>
        <v>400</v>
      </c>
      <c r="J208" s="351">
        <v>10</v>
      </c>
      <c r="K208" s="352" t="s">
        <v>1032</v>
      </c>
      <c r="L208" s="352" t="s">
        <v>1016</v>
      </c>
      <c r="M208" s="570"/>
    </row>
    <row r="209" spans="1:15" s="571" customFormat="1" ht="24">
      <c r="A209" s="432">
        <f t="shared" si="17"/>
        <v>23</v>
      </c>
      <c r="B209" s="348" t="s">
        <v>1043</v>
      </c>
      <c r="C209" s="349" t="s">
        <v>1044</v>
      </c>
      <c r="D209" s="349" t="s">
        <v>1045</v>
      </c>
      <c r="E209" s="350">
        <v>5</v>
      </c>
      <c r="F209" s="350">
        <v>25</v>
      </c>
      <c r="G209" s="350">
        <v>3</v>
      </c>
      <c r="H209" s="350">
        <f t="shared" si="18"/>
        <v>75</v>
      </c>
      <c r="I209" s="350">
        <f t="shared" si="19"/>
        <v>375</v>
      </c>
      <c r="J209" s="351">
        <v>7.5</v>
      </c>
      <c r="K209" s="352" t="s">
        <v>1189</v>
      </c>
      <c r="L209" s="352" t="s">
        <v>1016</v>
      </c>
      <c r="M209" s="570"/>
    </row>
    <row r="210" spans="1:15" s="571" customFormat="1" ht="24">
      <c r="A210" s="432">
        <f t="shared" si="17"/>
        <v>24</v>
      </c>
      <c r="B210" s="348" t="s">
        <v>355</v>
      </c>
      <c r="C210" s="349" t="s">
        <v>1046</v>
      </c>
      <c r="D210" s="349" t="s">
        <v>42</v>
      </c>
      <c r="E210" s="350">
        <v>11</v>
      </c>
      <c r="F210" s="350">
        <v>20</v>
      </c>
      <c r="G210" s="350">
        <v>1</v>
      </c>
      <c r="H210" s="350">
        <f t="shared" si="18"/>
        <v>20</v>
      </c>
      <c r="I210" s="350">
        <f t="shared" si="19"/>
        <v>220</v>
      </c>
      <c r="J210" s="351">
        <v>8.8000000000000007</v>
      </c>
      <c r="K210" s="352" t="s">
        <v>1032</v>
      </c>
      <c r="L210" s="352" t="s">
        <v>1016</v>
      </c>
      <c r="M210" s="570"/>
    </row>
    <row r="211" spans="1:15" ht="15.75" customHeight="1">
      <c r="A211" s="438"/>
      <c r="B211" s="439" t="s">
        <v>1047</v>
      </c>
      <c r="C211" s="439"/>
      <c r="D211" s="439"/>
      <c r="E211" s="439"/>
      <c r="F211" s="439"/>
      <c r="G211" s="440">
        <f>SUM(G201:G210)</f>
        <v>368</v>
      </c>
      <c r="H211" s="440">
        <f>SUM(H201:H210)</f>
        <v>17360</v>
      </c>
      <c r="I211" s="440">
        <f>SUM(I201:I210)</f>
        <v>18970</v>
      </c>
      <c r="J211" s="439">
        <f>SUM(J201:J210)</f>
        <v>141.65</v>
      </c>
      <c r="K211" s="439"/>
      <c r="L211" s="439"/>
    </row>
    <row r="212" spans="1:15">
      <c r="A212" s="342"/>
      <c r="B212" s="443" t="s">
        <v>59</v>
      </c>
      <c r="C212" s="444"/>
      <c r="D212" s="444"/>
      <c r="E212" s="444"/>
      <c r="F212" s="444"/>
      <c r="G212" s="444"/>
      <c r="H212" s="444"/>
      <c r="I212" s="444"/>
      <c r="J212" s="444"/>
      <c r="K212" s="444"/>
      <c r="L212" s="444"/>
    </row>
    <row r="213" spans="1:15" ht="24">
      <c r="A213" s="350">
        <f>A210+1</f>
        <v>25</v>
      </c>
      <c r="B213" s="348" t="s">
        <v>60</v>
      </c>
      <c r="C213" s="349" t="s">
        <v>1048</v>
      </c>
      <c r="D213" s="349" t="s">
        <v>1049</v>
      </c>
      <c r="E213" s="350">
        <v>2</v>
      </c>
      <c r="F213" s="350">
        <v>25</v>
      </c>
      <c r="G213" s="350">
        <v>2</v>
      </c>
      <c r="H213" s="350">
        <f>G213*F213</f>
        <v>50</v>
      </c>
      <c r="I213" s="350">
        <f>H213*E213</f>
        <v>100</v>
      </c>
      <c r="J213" s="351">
        <v>4</v>
      </c>
      <c r="K213" s="352" t="s">
        <v>1052</v>
      </c>
      <c r="L213" s="352" t="s">
        <v>1016</v>
      </c>
    </row>
    <row r="214" spans="1:15" ht="24">
      <c r="A214" s="350">
        <f>A213+1</f>
        <v>26</v>
      </c>
      <c r="B214" s="348" t="s">
        <v>61</v>
      </c>
      <c r="C214" s="349" t="s">
        <v>1050</v>
      </c>
      <c r="D214" s="349" t="s">
        <v>1051</v>
      </c>
      <c r="E214" s="350">
        <v>2</v>
      </c>
      <c r="F214" s="350">
        <v>30</v>
      </c>
      <c r="G214" s="350">
        <v>5</v>
      </c>
      <c r="H214" s="350">
        <f>G214*F214</f>
        <v>150</v>
      </c>
      <c r="I214" s="350">
        <f>H214*E214</f>
        <v>300</v>
      </c>
      <c r="J214" s="351">
        <v>6</v>
      </c>
      <c r="K214" s="352" t="s">
        <v>1052</v>
      </c>
      <c r="L214" s="352" t="s">
        <v>1016</v>
      </c>
    </row>
    <row r="215" spans="1:15" ht="36">
      <c r="A215" s="350">
        <f>A214+1</f>
        <v>27</v>
      </c>
      <c r="B215" s="348" t="s">
        <v>63</v>
      </c>
      <c r="C215" s="349" t="s">
        <v>1053</v>
      </c>
      <c r="D215" s="349" t="s">
        <v>1054</v>
      </c>
      <c r="E215" s="350">
        <v>2</v>
      </c>
      <c r="F215" s="350">
        <v>27</v>
      </c>
      <c r="G215" s="350">
        <v>10</v>
      </c>
      <c r="H215" s="432">
        <f>G215*F215</f>
        <v>270</v>
      </c>
      <c r="I215" s="350">
        <f>H215*E215</f>
        <v>540</v>
      </c>
      <c r="J215" s="435">
        <v>12</v>
      </c>
      <c r="K215" s="352" t="s">
        <v>1052</v>
      </c>
      <c r="L215" s="352" t="s">
        <v>1016</v>
      </c>
    </row>
    <row r="216" spans="1:15" s="558" customFormat="1" ht="24">
      <c r="A216" s="350">
        <f>A215+1</f>
        <v>28</v>
      </c>
      <c r="B216" s="348" t="s">
        <v>64</v>
      </c>
      <c r="C216" s="349" t="s">
        <v>133</v>
      </c>
      <c r="D216" s="349" t="s">
        <v>1055</v>
      </c>
      <c r="E216" s="350">
        <v>2</v>
      </c>
      <c r="F216" s="350">
        <v>28</v>
      </c>
      <c r="G216" s="350">
        <v>18</v>
      </c>
      <c r="H216" s="432">
        <f>G216*F216</f>
        <v>504</v>
      </c>
      <c r="I216" s="350">
        <f>H216*E216</f>
        <v>1008</v>
      </c>
      <c r="J216" s="351">
        <v>21.6</v>
      </c>
      <c r="K216" s="352" t="s">
        <v>1052</v>
      </c>
      <c r="L216" s="352" t="s">
        <v>1016</v>
      </c>
      <c r="N216" s="347"/>
      <c r="O216" s="347"/>
    </row>
    <row r="217" spans="1:15" s="558" customFormat="1" ht="12.75" customHeight="1">
      <c r="A217" s="438"/>
      <c r="B217" s="439" t="s">
        <v>1111</v>
      </c>
      <c r="C217" s="439"/>
      <c r="D217" s="439"/>
      <c r="E217" s="439"/>
      <c r="F217" s="439"/>
      <c r="G217" s="440">
        <f>SUM(G213:G216)</f>
        <v>35</v>
      </c>
      <c r="H217" s="440">
        <f>SUM(H213:H216)</f>
        <v>974</v>
      </c>
      <c r="I217" s="440">
        <f>SUM(I213:I216)</f>
        <v>1948</v>
      </c>
      <c r="J217" s="439">
        <f>SUM(J213:J216)</f>
        <v>43.6</v>
      </c>
      <c r="K217" s="439"/>
      <c r="L217" s="439"/>
      <c r="N217" s="347"/>
      <c r="O217" s="347"/>
    </row>
    <row r="218" spans="1:15" s="558" customFormat="1">
      <c r="A218" s="428"/>
      <c r="B218" s="429" t="s">
        <v>65</v>
      </c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N218" s="347"/>
      <c r="O218" s="347"/>
    </row>
    <row r="219" spans="1:15" s="558" customFormat="1" ht="24">
      <c r="A219" s="350">
        <f>A216+1</f>
        <v>29</v>
      </c>
      <c r="B219" s="348" t="s">
        <v>66</v>
      </c>
      <c r="C219" s="349" t="s">
        <v>1056</v>
      </c>
      <c r="D219" s="349" t="s">
        <v>216</v>
      </c>
      <c r="E219" s="350">
        <v>1</v>
      </c>
      <c r="F219" s="446">
        <v>30</v>
      </c>
      <c r="G219" s="350">
        <v>1</v>
      </c>
      <c r="H219" s="350">
        <v>30</v>
      </c>
      <c r="I219" s="350">
        <v>30</v>
      </c>
      <c r="J219" s="351">
        <v>1.2</v>
      </c>
      <c r="K219" s="352" t="s">
        <v>136</v>
      </c>
      <c r="L219" s="352" t="s">
        <v>1057</v>
      </c>
      <c r="N219" s="347"/>
      <c r="O219" s="347"/>
    </row>
    <row r="220" spans="1:15" s="558" customFormat="1" ht="36">
      <c r="A220" s="350">
        <f>A219+1</f>
        <v>30</v>
      </c>
      <c r="B220" s="348" t="s">
        <v>1058</v>
      </c>
      <c r="C220" s="349" t="s">
        <v>1059</v>
      </c>
      <c r="D220" s="349" t="s">
        <v>1060</v>
      </c>
      <c r="E220" s="350">
        <v>3</v>
      </c>
      <c r="F220" s="350">
        <v>25</v>
      </c>
      <c r="G220" s="350">
        <v>20</v>
      </c>
      <c r="H220" s="350">
        <v>500</v>
      </c>
      <c r="I220" s="350">
        <v>1500</v>
      </c>
      <c r="J220" s="351">
        <v>30</v>
      </c>
      <c r="K220" s="352" t="s">
        <v>1061</v>
      </c>
      <c r="L220" s="352" t="s">
        <v>1016</v>
      </c>
      <c r="N220" s="347"/>
      <c r="O220" s="347"/>
    </row>
    <row r="221" spans="1:15" s="558" customFormat="1" ht="24">
      <c r="A221" s="350">
        <f t="shared" ref="A221:A227" si="20">A220+1</f>
        <v>31</v>
      </c>
      <c r="B221" s="348" t="s">
        <v>67</v>
      </c>
      <c r="C221" s="349" t="s">
        <v>68</v>
      </c>
      <c r="D221" s="349" t="s">
        <v>1060</v>
      </c>
      <c r="E221" s="350">
        <v>20</v>
      </c>
      <c r="F221" s="350">
        <v>25</v>
      </c>
      <c r="G221" s="350">
        <v>15</v>
      </c>
      <c r="H221" s="350">
        <f>G221*F221</f>
        <v>375</v>
      </c>
      <c r="I221" s="350">
        <f t="shared" ref="I221:I227" si="21">H221*E221</f>
        <v>7500</v>
      </c>
      <c r="J221" s="351">
        <v>9.7899999999999991</v>
      </c>
      <c r="K221" s="352" t="s">
        <v>236</v>
      </c>
      <c r="L221" s="352" t="s">
        <v>1057</v>
      </c>
      <c r="N221" s="347"/>
      <c r="O221" s="347"/>
    </row>
    <row r="222" spans="1:15" s="558" customFormat="1" ht="24">
      <c r="A222" s="350">
        <f t="shared" si="20"/>
        <v>32</v>
      </c>
      <c r="B222" s="348" t="s">
        <v>1062</v>
      </c>
      <c r="C222" s="349" t="s">
        <v>1063</v>
      </c>
      <c r="D222" s="349" t="s">
        <v>1060</v>
      </c>
      <c r="E222" s="350">
        <v>2</v>
      </c>
      <c r="F222" s="350">
        <v>25</v>
      </c>
      <c r="G222" s="350">
        <v>15</v>
      </c>
      <c r="H222" s="350">
        <f t="shared" ref="H222:H227" si="22">G222*F222</f>
        <v>375</v>
      </c>
      <c r="I222" s="350">
        <f t="shared" si="21"/>
        <v>750</v>
      </c>
      <c r="J222" s="351">
        <v>9</v>
      </c>
      <c r="K222" s="352" t="s">
        <v>236</v>
      </c>
      <c r="L222" s="352" t="s">
        <v>1057</v>
      </c>
      <c r="N222" s="347"/>
      <c r="O222" s="347"/>
    </row>
    <row r="223" spans="1:15" s="558" customFormat="1" ht="24">
      <c r="A223" s="350">
        <f t="shared" si="20"/>
        <v>33</v>
      </c>
      <c r="B223" s="348" t="s">
        <v>69</v>
      </c>
      <c r="C223" s="349" t="s">
        <v>1064</v>
      </c>
      <c r="D223" s="349" t="s">
        <v>1060</v>
      </c>
      <c r="E223" s="350">
        <v>3</v>
      </c>
      <c r="F223" s="350">
        <v>24</v>
      </c>
      <c r="G223" s="350">
        <v>20</v>
      </c>
      <c r="H223" s="350">
        <f t="shared" si="22"/>
        <v>480</v>
      </c>
      <c r="I223" s="350">
        <f t="shared" si="21"/>
        <v>1440</v>
      </c>
      <c r="J223" s="351">
        <v>36</v>
      </c>
      <c r="K223" s="352" t="s">
        <v>1065</v>
      </c>
      <c r="L223" s="352" t="s">
        <v>1057</v>
      </c>
      <c r="N223" s="347"/>
      <c r="O223" s="347"/>
    </row>
    <row r="224" spans="1:15" s="558" customFormat="1" ht="24">
      <c r="A224" s="350">
        <f t="shared" si="20"/>
        <v>34</v>
      </c>
      <c r="B224" s="348" t="s">
        <v>70</v>
      </c>
      <c r="C224" s="349" t="s">
        <v>1066</v>
      </c>
      <c r="D224" s="349" t="s">
        <v>1060</v>
      </c>
      <c r="E224" s="350">
        <v>2</v>
      </c>
      <c r="F224" s="350">
        <v>25</v>
      </c>
      <c r="G224" s="350">
        <v>15</v>
      </c>
      <c r="H224" s="350">
        <f t="shared" si="22"/>
        <v>375</v>
      </c>
      <c r="I224" s="350">
        <f t="shared" si="21"/>
        <v>750</v>
      </c>
      <c r="J224" s="351">
        <v>5.65</v>
      </c>
      <c r="K224" s="352" t="s">
        <v>236</v>
      </c>
      <c r="L224" s="352" t="s">
        <v>1057</v>
      </c>
      <c r="N224" s="347"/>
      <c r="O224" s="347"/>
    </row>
    <row r="225" spans="1:15" s="558" customFormat="1" ht="24">
      <c r="A225" s="350">
        <f t="shared" si="20"/>
        <v>35</v>
      </c>
      <c r="B225" s="348" t="s">
        <v>71</v>
      </c>
      <c r="C225" s="349" t="s">
        <v>1067</v>
      </c>
      <c r="D225" s="349" t="s">
        <v>1060</v>
      </c>
      <c r="E225" s="350">
        <v>1</v>
      </c>
      <c r="F225" s="350">
        <v>25</v>
      </c>
      <c r="G225" s="350">
        <v>15</v>
      </c>
      <c r="H225" s="350">
        <f t="shared" si="22"/>
        <v>375</v>
      </c>
      <c r="I225" s="350">
        <f t="shared" si="21"/>
        <v>375</v>
      </c>
      <c r="J225" s="351">
        <v>1.78</v>
      </c>
      <c r="K225" s="352" t="s">
        <v>236</v>
      </c>
      <c r="L225" s="352" t="s">
        <v>1057</v>
      </c>
      <c r="N225" s="347"/>
      <c r="O225" s="347"/>
    </row>
    <row r="226" spans="1:15" s="558" customFormat="1" ht="24">
      <c r="A226" s="350">
        <f>A225+1</f>
        <v>36</v>
      </c>
      <c r="B226" s="348" t="s">
        <v>473</v>
      </c>
      <c r="C226" s="349" t="s">
        <v>1068</v>
      </c>
      <c r="D226" s="349" t="s">
        <v>1069</v>
      </c>
      <c r="E226" s="350">
        <v>1</v>
      </c>
      <c r="F226" s="350">
        <v>25</v>
      </c>
      <c r="G226" s="350">
        <v>15</v>
      </c>
      <c r="H226" s="350">
        <f t="shared" si="22"/>
        <v>375</v>
      </c>
      <c r="I226" s="350">
        <f t="shared" si="21"/>
        <v>375</v>
      </c>
      <c r="J226" s="351">
        <v>3.08</v>
      </c>
      <c r="K226" s="352" t="s">
        <v>236</v>
      </c>
      <c r="L226" s="352" t="s">
        <v>1057</v>
      </c>
      <c r="N226" s="347"/>
      <c r="O226" s="347"/>
    </row>
    <row r="227" spans="1:15" s="558" customFormat="1" ht="24">
      <c r="A227" s="350">
        <f t="shared" si="20"/>
        <v>37</v>
      </c>
      <c r="B227" s="348" t="s">
        <v>137</v>
      </c>
      <c r="C227" s="349" t="s">
        <v>1070</v>
      </c>
      <c r="D227" s="349" t="s">
        <v>1060</v>
      </c>
      <c r="E227" s="350">
        <v>1</v>
      </c>
      <c r="F227" s="350">
        <v>25</v>
      </c>
      <c r="G227" s="350">
        <v>15</v>
      </c>
      <c r="H227" s="350">
        <f t="shared" si="22"/>
        <v>375</v>
      </c>
      <c r="I227" s="350">
        <f t="shared" si="21"/>
        <v>375</v>
      </c>
      <c r="J227" s="351">
        <v>2.1</v>
      </c>
      <c r="K227" s="352" t="s">
        <v>236</v>
      </c>
      <c r="L227" s="352" t="s">
        <v>1057</v>
      </c>
      <c r="N227" s="347"/>
      <c r="O227" s="347"/>
    </row>
    <row r="228" spans="1:15" s="558" customFormat="1" ht="24" customHeight="1">
      <c r="A228" s="438"/>
      <c r="B228" s="439" t="s">
        <v>1110</v>
      </c>
      <c r="C228" s="439"/>
      <c r="D228" s="439"/>
      <c r="E228" s="439"/>
      <c r="F228" s="439"/>
      <c r="G228" s="440">
        <f>SUM(G219:G227)</f>
        <v>131</v>
      </c>
      <c r="H228" s="440">
        <f>SUM(H219:H227)</f>
        <v>3260</v>
      </c>
      <c r="I228" s="440">
        <f>SUM(I219:I227)</f>
        <v>13095</v>
      </c>
      <c r="J228" s="439">
        <f>SUM(J219:J227)</f>
        <v>98.6</v>
      </c>
      <c r="K228" s="439"/>
      <c r="L228" s="439"/>
      <c r="N228" s="347"/>
      <c r="O228" s="347"/>
    </row>
    <row r="229" spans="1:15" s="558" customFormat="1">
      <c r="A229" s="447"/>
      <c r="B229" s="445" t="s">
        <v>72</v>
      </c>
      <c r="C229" s="430"/>
      <c r="D229" s="344"/>
      <c r="E229" s="430"/>
      <c r="F229" s="430"/>
      <c r="G229" s="430"/>
      <c r="H229" s="430"/>
      <c r="I229" s="430"/>
      <c r="J229" s="430"/>
      <c r="K229" s="431"/>
      <c r="L229" s="430"/>
      <c r="N229" s="347"/>
      <c r="O229" s="347"/>
    </row>
    <row r="230" spans="1:15" s="558" customFormat="1" ht="67.5">
      <c r="A230" s="350">
        <f>A227+1</f>
        <v>38</v>
      </c>
      <c r="B230" s="448" t="s">
        <v>1071</v>
      </c>
      <c r="C230" s="349" t="s">
        <v>1072</v>
      </c>
      <c r="D230" s="349" t="s">
        <v>344</v>
      </c>
      <c r="E230" s="350">
        <v>2</v>
      </c>
      <c r="F230" s="350">
        <v>30</v>
      </c>
      <c r="G230" s="350">
        <v>15</v>
      </c>
      <c r="H230" s="350">
        <f>G230*F230</f>
        <v>450</v>
      </c>
      <c r="I230" s="350">
        <f>H230*E230</f>
        <v>900</v>
      </c>
      <c r="J230" s="351">
        <v>32.25</v>
      </c>
      <c r="K230" s="352" t="s">
        <v>1073</v>
      </c>
      <c r="L230" s="352" t="s">
        <v>1074</v>
      </c>
      <c r="N230" s="347"/>
      <c r="O230" s="347"/>
    </row>
    <row r="231" spans="1:15" s="558" customFormat="1" ht="78.75">
      <c r="A231" s="350">
        <f>A230+1</f>
        <v>39</v>
      </c>
      <c r="B231" s="442" t="s">
        <v>1075</v>
      </c>
      <c r="C231" s="349" t="s">
        <v>1076</v>
      </c>
      <c r="D231" s="349" t="s">
        <v>18</v>
      </c>
      <c r="E231" s="350">
        <v>3</v>
      </c>
      <c r="F231" s="350">
        <v>30</v>
      </c>
      <c r="G231" s="350">
        <v>20</v>
      </c>
      <c r="H231" s="350">
        <f>G231*F231</f>
        <v>600</v>
      </c>
      <c r="I231" s="350">
        <f>H231*E231</f>
        <v>1800</v>
      </c>
      <c r="J231" s="351">
        <v>43</v>
      </c>
      <c r="K231" s="352" t="s">
        <v>1190</v>
      </c>
      <c r="L231" s="352" t="s">
        <v>1074</v>
      </c>
      <c r="N231" s="347"/>
      <c r="O231" s="347"/>
    </row>
    <row r="232" spans="1:15" s="558" customFormat="1" ht="84">
      <c r="A232" s="350">
        <f>A231+1</f>
        <v>40</v>
      </c>
      <c r="B232" s="348" t="s">
        <v>139</v>
      </c>
      <c r="C232" s="349" t="s">
        <v>1078</v>
      </c>
      <c r="D232" s="349" t="s">
        <v>1079</v>
      </c>
      <c r="E232" s="350">
        <v>7</v>
      </c>
      <c r="F232" s="350">
        <v>30</v>
      </c>
      <c r="G232" s="350">
        <v>1</v>
      </c>
      <c r="H232" s="350">
        <f>G232*F232</f>
        <v>30</v>
      </c>
      <c r="I232" s="350">
        <f>H232*E232</f>
        <v>210</v>
      </c>
      <c r="J232" s="351">
        <v>4</v>
      </c>
      <c r="K232" s="352" t="s">
        <v>1077</v>
      </c>
      <c r="L232" s="352" t="s">
        <v>1074</v>
      </c>
      <c r="N232" s="347"/>
      <c r="O232" s="347"/>
    </row>
    <row r="233" spans="1:15" s="558" customFormat="1">
      <c r="A233" s="438"/>
      <c r="B233" s="439" t="s">
        <v>209</v>
      </c>
      <c r="C233" s="439"/>
      <c r="D233" s="439"/>
      <c r="E233" s="439"/>
      <c r="F233" s="439"/>
      <c r="G233" s="440">
        <f>SUM(G230:G232)</f>
        <v>36</v>
      </c>
      <c r="H233" s="440">
        <f>SUM(H230:H232)</f>
        <v>1080</v>
      </c>
      <c r="I233" s="440">
        <f>SUM(I230:I232)</f>
        <v>2910</v>
      </c>
      <c r="J233" s="441">
        <f>SUM(J230:J232)</f>
        <v>79.25</v>
      </c>
      <c r="K233" s="439"/>
      <c r="L233" s="439"/>
      <c r="N233" s="347"/>
      <c r="O233" s="347"/>
    </row>
    <row r="234" spans="1:15" s="558" customFormat="1">
      <c r="A234" s="447"/>
      <c r="B234" s="444" t="s">
        <v>73</v>
      </c>
      <c r="C234" s="444"/>
      <c r="D234" s="444"/>
      <c r="E234" s="430"/>
      <c r="F234" s="430"/>
      <c r="G234" s="430"/>
      <c r="H234" s="430"/>
      <c r="I234" s="430"/>
      <c r="J234" s="430"/>
      <c r="K234" s="431"/>
      <c r="L234" s="430"/>
      <c r="N234" s="347"/>
      <c r="O234" s="347"/>
    </row>
    <row r="235" spans="1:15" s="558" customFormat="1" ht="36">
      <c r="A235" s="350">
        <f>A232+1</f>
        <v>41</v>
      </c>
      <c r="B235" s="348" t="s">
        <v>474</v>
      </c>
      <c r="C235" s="349" t="s">
        <v>1080</v>
      </c>
      <c r="D235" s="349" t="s">
        <v>1081</v>
      </c>
      <c r="E235" s="350">
        <v>1</v>
      </c>
      <c r="F235" s="350">
        <v>25</v>
      </c>
      <c r="G235" s="350">
        <v>13</v>
      </c>
      <c r="H235" s="350">
        <f>G235*F235</f>
        <v>325</v>
      </c>
      <c r="I235" s="350">
        <f>H235*E235</f>
        <v>325</v>
      </c>
      <c r="J235" s="351">
        <f>9.5+2.85</f>
        <v>12.35</v>
      </c>
      <c r="K235" s="352" t="s">
        <v>657</v>
      </c>
      <c r="L235" s="352" t="s">
        <v>1016</v>
      </c>
      <c r="N235" s="347"/>
      <c r="O235" s="347"/>
    </row>
    <row r="236" spans="1:15" s="558" customFormat="1" ht="48">
      <c r="A236" s="350">
        <f>A235+1</f>
        <v>42</v>
      </c>
      <c r="B236" s="348" t="s">
        <v>1082</v>
      </c>
      <c r="C236" s="349" t="s">
        <v>1083</v>
      </c>
      <c r="D236" s="349" t="s">
        <v>1084</v>
      </c>
      <c r="E236" s="350">
        <v>2</v>
      </c>
      <c r="F236" s="350">
        <v>25</v>
      </c>
      <c r="G236" s="350">
        <v>3</v>
      </c>
      <c r="H236" s="350">
        <f>G236*F236</f>
        <v>75</v>
      </c>
      <c r="I236" s="350">
        <f>H236*E236</f>
        <v>150</v>
      </c>
      <c r="J236" s="351">
        <v>5.7</v>
      </c>
      <c r="K236" s="352" t="s">
        <v>657</v>
      </c>
      <c r="L236" s="352" t="s">
        <v>1016</v>
      </c>
      <c r="N236" s="347"/>
      <c r="O236" s="347"/>
    </row>
    <row r="237" spans="1:15" s="558" customFormat="1" ht="48">
      <c r="A237" s="350">
        <f>A236+1</f>
        <v>43</v>
      </c>
      <c r="B237" s="348" t="s">
        <v>1085</v>
      </c>
      <c r="C237" s="349" t="s">
        <v>140</v>
      </c>
      <c r="D237" s="349" t="s">
        <v>141</v>
      </c>
      <c r="E237" s="350">
        <v>1</v>
      </c>
      <c r="F237" s="350">
        <v>30</v>
      </c>
      <c r="G237" s="350">
        <v>36</v>
      </c>
      <c r="H237" s="350">
        <f>G237*F237</f>
        <v>1080</v>
      </c>
      <c r="I237" s="350">
        <v>1080</v>
      </c>
      <c r="J237" s="351">
        <v>11.88</v>
      </c>
      <c r="K237" s="352" t="s">
        <v>1086</v>
      </c>
      <c r="L237" s="352" t="s">
        <v>1016</v>
      </c>
      <c r="N237" s="347"/>
      <c r="O237" s="347"/>
    </row>
    <row r="238" spans="1:15" s="558" customFormat="1" ht="60">
      <c r="A238" s="350">
        <f>A237+1</f>
        <v>44</v>
      </c>
      <c r="B238" s="348" t="s">
        <v>1087</v>
      </c>
      <c r="C238" s="349" t="s">
        <v>1088</v>
      </c>
      <c r="D238" s="349" t="s">
        <v>1089</v>
      </c>
      <c r="E238" s="350">
        <v>2</v>
      </c>
      <c r="F238" s="350">
        <v>30</v>
      </c>
      <c r="G238" s="350">
        <v>12</v>
      </c>
      <c r="H238" s="350">
        <f>G238*F238</f>
        <v>360</v>
      </c>
      <c r="I238" s="350">
        <f>H238*E238</f>
        <v>720</v>
      </c>
      <c r="J238" s="351">
        <f>19.5+3.9</f>
        <v>23.4</v>
      </c>
      <c r="K238" s="352" t="s">
        <v>657</v>
      </c>
      <c r="L238" s="352" t="s">
        <v>1016</v>
      </c>
      <c r="N238" s="347"/>
      <c r="O238" s="347"/>
    </row>
    <row r="239" spans="1:15" s="558" customFormat="1">
      <c r="A239" s="438"/>
      <c r="B239" s="439" t="s">
        <v>1109</v>
      </c>
      <c r="C239" s="439"/>
      <c r="D239" s="439"/>
      <c r="E239" s="439"/>
      <c r="F239" s="439"/>
      <c r="G239" s="439">
        <f>SUM(G235:G238)</f>
        <v>64</v>
      </c>
      <c r="H239" s="439">
        <f>SUM(H235:H238)</f>
        <v>1840</v>
      </c>
      <c r="I239" s="439">
        <f>SUM(I235:I238)</f>
        <v>2275</v>
      </c>
      <c r="J239" s="439">
        <f>SUM(J235:J238)</f>
        <v>53.33</v>
      </c>
      <c r="K239" s="439"/>
      <c r="L239" s="439"/>
      <c r="N239" s="347"/>
      <c r="O239" s="347"/>
    </row>
    <row r="240" spans="1:15" s="558" customFormat="1">
      <c r="A240" s="447"/>
      <c r="B240" s="449" t="s">
        <v>105</v>
      </c>
      <c r="C240" s="449"/>
      <c r="D240" s="449"/>
      <c r="E240" s="430"/>
      <c r="F240" s="430"/>
      <c r="G240" s="430"/>
      <c r="H240" s="430"/>
      <c r="I240" s="430"/>
      <c r="J240" s="430"/>
      <c r="K240" s="431"/>
      <c r="L240" s="430"/>
      <c r="N240" s="347"/>
      <c r="O240" s="347"/>
    </row>
    <row r="241" spans="1:15" s="558" customFormat="1" ht="24">
      <c r="A241" s="350">
        <f>A238+1</f>
        <v>45</v>
      </c>
      <c r="B241" s="348" t="s">
        <v>74</v>
      </c>
      <c r="C241" s="349" t="s">
        <v>142</v>
      </c>
      <c r="D241" s="349" t="s">
        <v>1090</v>
      </c>
      <c r="E241" s="350">
        <v>1</v>
      </c>
      <c r="F241" s="350">
        <v>30</v>
      </c>
      <c r="G241" s="350">
        <v>10</v>
      </c>
      <c r="H241" s="350">
        <f t="shared" ref="H241:H252" si="23">G241*F241</f>
        <v>300</v>
      </c>
      <c r="I241" s="350">
        <f t="shared" ref="I241:I252" si="24">H241*E241</f>
        <v>300</v>
      </c>
      <c r="J241" s="351">
        <v>12</v>
      </c>
      <c r="K241" s="352" t="s">
        <v>1091</v>
      </c>
      <c r="L241" s="352" t="s">
        <v>1057</v>
      </c>
      <c r="N241" s="347"/>
      <c r="O241" s="347"/>
    </row>
    <row r="242" spans="1:15" s="558" customFormat="1" ht="24">
      <c r="A242" s="350">
        <f>A241+1</f>
        <v>46</v>
      </c>
      <c r="B242" s="348" t="s">
        <v>75</v>
      </c>
      <c r="C242" s="349" t="s">
        <v>1191</v>
      </c>
      <c r="D242" s="349" t="s">
        <v>1192</v>
      </c>
      <c r="E242" s="350">
        <v>2</v>
      </c>
      <c r="F242" s="350">
        <v>30</v>
      </c>
      <c r="G242" s="350">
        <v>2</v>
      </c>
      <c r="H242" s="350">
        <v>60</v>
      </c>
      <c r="I242" s="350">
        <v>120</v>
      </c>
      <c r="J242" s="351">
        <v>3.2</v>
      </c>
      <c r="K242" s="352" t="s">
        <v>1032</v>
      </c>
      <c r="L242" s="352" t="s">
        <v>1057</v>
      </c>
      <c r="N242" s="347"/>
      <c r="O242" s="347"/>
    </row>
    <row r="243" spans="1:15" s="558" customFormat="1" ht="24">
      <c r="A243" s="350">
        <f t="shared" ref="A243:A252" si="25">A242+1</f>
        <v>47</v>
      </c>
      <c r="B243" s="348" t="s">
        <v>76</v>
      </c>
      <c r="C243" s="349" t="s">
        <v>1092</v>
      </c>
      <c r="D243" s="349" t="s">
        <v>1093</v>
      </c>
      <c r="E243" s="350">
        <v>1</v>
      </c>
      <c r="F243" s="350">
        <v>30</v>
      </c>
      <c r="G243" s="350">
        <v>8</v>
      </c>
      <c r="H243" s="350">
        <f t="shared" si="23"/>
        <v>240</v>
      </c>
      <c r="I243" s="350">
        <f t="shared" si="24"/>
        <v>240</v>
      </c>
      <c r="J243" s="351">
        <v>6.59</v>
      </c>
      <c r="K243" s="352" t="s">
        <v>1094</v>
      </c>
      <c r="L243" s="352" t="s">
        <v>1057</v>
      </c>
      <c r="N243" s="347"/>
      <c r="O243" s="347"/>
    </row>
    <row r="244" spans="1:15" s="558" customFormat="1" ht="36">
      <c r="A244" s="350">
        <f t="shared" si="25"/>
        <v>48</v>
      </c>
      <c r="B244" s="348" t="s">
        <v>77</v>
      </c>
      <c r="C244" s="349" t="s">
        <v>1193</v>
      </c>
      <c r="D244" s="349" t="s">
        <v>1194</v>
      </c>
      <c r="E244" s="350">
        <v>2</v>
      </c>
      <c r="F244" s="350">
        <v>30</v>
      </c>
      <c r="G244" s="350">
        <v>8</v>
      </c>
      <c r="H244" s="350">
        <v>240</v>
      </c>
      <c r="I244" s="350">
        <v>480</v>
      </c>
      <c r="J244" s="351">
        <v>11.5</v>
      </c>
      <c r="K244" s="352" t="s">
        <v>1195</v>
      </c>
      <c r="L244" s="352" t="s">
        <v>1057</v>
      </c>
      <c r="N244" s="347"/>
      <c r="O244" s="347"/>
    </row>
    <row r="245" spans="1:15" s="558" customFormat="1" ht="24">
      <c r="A245" s="350">
        <f t="shared" si="25"/>
        <v>49</v>
      </c>
      <c r="B245" s="348" t="s">
        <v>1196</v>
      </c>
      <c r="C245" s="349" t="s">
        <v>1174</v>
      </c>
      <c r="D245" s="349" t="s">
        <v>1197</v>
      </c>
      <c r="E245" s="350">
        <v>1</v>
      </c>
      <c r="F245" s="350">
        <v>30</v>
      </c>
      <c r="G245" s="350">
        <v>1</v>
      </c>
      <c r="H245" s="350">
        <v>30</v>
      </c>
      <c r="I245" s="350">
        <v>30</v>
      </c>
      <c r="J245" s="351">
        <v>1.05</v>
      </c>
      <c r="K245" s="352" t="s">
        <v>1032</v>
      </c>
      <c r="L245" s="352" t="s">
        <v>1057</v>
      </c>
      <c r="N245" s="347"/>
      <c r="O245" s="347"/>
    </row>
    <row r="246" spans="1:15" s="558" customFormat="1" ht="24">
      <c r="A246" s="350">
        <f t="shared" si="25"/>
        <v>50</v>
      </c>
      <c r="B246" s="348" t="s">
        <v>78</v>
      </c>
      <c r="C246" s="349" t="s">
        <v>475</v>
      </c>
      <c r="D246" s="349" t="s">
        <v>1198</v>
      </c>
      <c r="E246" s="350">
        <v>1</v>
      </c>
      <c r="F246" s="350">
        <v>30</v>
      </c>
      <c r="G246" s="350">
        <v>15</v>
      </c>
      <c r="H246" s="350">
        <f>G246*F246</f>
        <v>450</v>
      </c>
      <c r="I246" s="350">
        <f>H246*E246</f>
        <v>450</v>
      </c>
      <c r="J246" s="351">
        <v>10.5</v>
      </c>
      <c r="K246" s="352" t="s">
        <v>1195</v>
      </c>
      <c r="L246" s="352" t="s">
        <v>1057</v>
      </c>
      <c r="N246" s="347"/>
      <c r="O246" s="347"/>
    </row>
    <row r="247" spans="1:15" s="558" customFormat="1" ht="36">
      <c r="A247" s="350">
        <f t="shared" si="25"/>
        <v>51</v>
      </c>
      <c r="B247" s="348" t="s">
        <v>79</v>
      </c>
      <c r="C247" s="349" t="s">
        <v>475</v>
      </c>
      <c r="D247" s="349" t="s">
        <v>1199</v>
      </c>
      <c r="E247" s="350">
        <v>1</v>
      </c>
      <c r="F247" s="350">
        <v>30</v>
      </c>
      <c r="G247" s="350">
        <v>40</v>
      </c>
      <c r="H247" s="350">
        <f t="shared" si="23"/>
        <v>1200</v>
      </c>
      <c r="I247" s="350">
        <f t="shared" si="24"/>
        <v>1200</v>
      </c>
      <c r="J247" s="351">
        <v>10</v>
      </c>
      <c r="K247" s="352" t="s">
        <v>143</v>
      </c>
      <c r="L247" s="352" t="s">
        <v>1057</v>
      </c>
      <c r="N247" s="347"/>
      <c r="O247" s="347"/>
    </row>
    <row r="248" spans="1:15" ht="60">
      <c r="A248" s="350">
        <f>A247+1</f>
        <v>52</v>
      </c>
      <c r="B248" s="348" t="s">
        <v>80</v>
      </c>
      <c r="C248" s="349" t="s">
        <v>475</v>
      </c>
      <c r="D248" s="349" t="s">
        <v>1095</v>
      </c>
      <c r="E248" s="350">
        <v>1</v>
      </c>
      <c r="F248" s="350">
        <v>30</v>
      </c>
      <c r="G248" s="350">
        <v>4</v>
      </c>
      <c r="H248" s="350">
        <f t="shared" si="23"/>
        <v>120</v>
      </c>
      <c r="I248" s="350">
        <f t="shared" si="24"/>
        <v>120</v>
      </c>
      <c r="J248" s="351">
        <v>3.2</v>
      </c>
      <c r="K248" s="352" t="s">
        <v>1094</v>
      </c>
      <c r="L248" s="352" t="s">
        <v>1057</v>
      </c>
    </row>
    <row r="249" spans="1:15" ht="24">
      <c r="A249" s="350">
        <f t="shared" si="25"/>
        <v>53</v>
      </c>
      <c r="B249" s="348" t="s">
        <v>81</v>
      </c>
      <c r="C249" s="349" t="s">
        <v>144</v>
      </c>
      <c r="D249" s="349" t="s">
        <v>1096</v>
      </c>
      <c r="E249" s="350">
        <v>3</v>
      </c>
      <c r="F249" s="350">
        <v>30</v>
      </c>
      <c r="G249" s="432">
        <v>15</v>
      </c>
      <c r="H249" s="350">
        <f t="shared" si="23"/>
        <v>450</v>
      </c>
      <c r="I249" s="350">
        <f t="shared" si="24"/>
        <v>1350</v>
      </c>
      <c r="J249" s="351">
        <v>23.6</v>
      </c>
      <c r="K249" s="352" t="s">
        <v>1094</v>
      </c>
      <c r="L249" s="352" t="s">
        <v>1057</v>
      </c>
    </row>
    <row r="250" spans="1:15" ht="24">
      <c r="A250" s="350">
        <f>A249+1</f>
        <v>54</v>
      </c>
      <c r="B250" s="348" t="s">
        <v>82</v>
      </c>
      <c r="C250" s="349" t="s">
        <v>1200</v>
      </c>
      <c r="D250" s="349" t="s">
        <v>1097</v>
      </c>
      <c r="E250" s="350">
        <v>1</v>
      </c>
      <c r="F250" s="350">
        <v>30</v>
      </c>
      <c r="G250" s="350">
        <v>20</v>
      </c>
      <c r="H250" s="350">
        <f t="shared" si="23"/>
        <v>600</v>
      </c>
      <c r="I250" s="350">
        <f t="shared" si="24"/>
        <v>600</v>
      </c>
      <c r="J250" s="351">
        <v>6</v>
      </c>
      <c r="K250" s="352" t="s">
        <v>143</v>
      </c>
      <c r="L250" s="352" t="s">
        <v>1057</v>
      </c>
    </row>
    <row r="251" spans="1:15" ht="48">
      <c r="A251" s="350">
        <f t="shared" si="25"/>
        <v>55</v>
      </c>
      <c r="B251" s="348" t="s">
        <v>313</v>
      </c>
      <c r="C251" s="349" t="s">
        <v>1098</v>
      </c>
      <c r="D251" s="349" t="s">
        <v>1099</v>
      </c>
      <c r="E251" s="350">
        <v>1</v>
      </c>
      <c r="F251" s="350">
        <v>250</v>
      </c>
      <c r="G251" s="350">
        <v>1</v>
      </c>
      <c r="H251" s="350">
        <f t="shared" si="23"/>
        <v>250</v>
      </c>
      <c r="I251" s="350">
        <f t="shared" si="24"/>
        <v>250</v>
      </c>
      <c r="J251" s="351">
        <v>5</v>
      </c>
      <c r="K251" s="352" t="s">
        <v>1032</v>
      </c>
      <c r="L251" s="352" t="s">
        <v>1057</v>
      </c>
    </row>
    <row r="252" spans="1:15" ht="24">
      <c r="A252" s="350">
        <f t="shared" si="25"/>
        <v>56</v>
      </c>
      <c r="B252" s="348" t="s">
        <v>1201</v>
      </c>
      <c r="C252" s="349" t="s">
        <v>1202</v>
      </c>
      <c r="D252" s="349" t="s">
        <v>1203</v>
      </c>
      <c r="E252" s="350">
        <v>1</v>
      </c>
      <c r="F252" s="350">
        <v>36</v>
      </c>
      <c r="G252" s="350">
        <v>1</v>
      </c>
      <c r="H252" s="350">
        <f t="shared" si="23"/>
        <v>36</v>
      </c>
      <c r="I252" s="350">
        <f t="shared" si="24"/>
        <v>36</v>
      </c>
      <c r="J252" s="351">
        <v>0.5</v>
      </c>
      <c r="K252" s="352" t="s">
        <v>1032</v>
      </c>
      <c r="L252" s="352" t="s">
        <v>1057</v>
      </c>
    </row>
    <row r="253" spans="1:15">
      <c r="A253" s="438"/>
      <c r="B253" s="439" t="s">
        <v>1108</v>
      </c>
      <c r="C253" s="439"/>
      <c r="D253" s="439"/>
      <c r="E253" s="439"/>
      <c r="F253" s="439"/>
      <c r="G253" s="440">
        <f>SUM(G241:G252)</f>
        <v>125</v>
      </c>
      <c r="H253" s="440">
        <f>SUM(H241:H252)</f>
        <v>3976</v>
      </c>
      <c r="I253" s="440">
        <f>SUM(I241:I252)</f>
        <v>5176</v>
      </c>
      <c r="J253" s="439">
        <f>SUM(J241:J252)</f>
        <v>93.14</v>
      </c>
      <c r="K253" s="439"/>
      <c r="L253" s="439"/>
    </row>
    <row r="254" spans="1:15">
      <c r="A254" s="447"/>
      <c r="B254" s="444" t="s">
        <v>83</v>
      </c>
      <c r="C254" s="444"/>
      <c r="D254" s="444"/>
      <c r="E254" s="430"/>
      <c r="F254" s="430"/>
      <c r="G254" s="430"/>
      <c r="H254" s="430"/>
      <c r="I254" s="430"/>
      <c r="J254" s="430"/>
      <c r="K254" s="431"/>
      <c r="L254" s="430"/>
    </row>
    <row r="255" spans="1:15" ht="36">
      <c r="A255" s="350">
        <f>A252+1</f>
        <v>57</v>
      </c>
      <c r="B255" s="348" t="s">
        <v>1100</v>
      </c>
      <c r="C255" s="349" t="s">
        <v>1101</v>
      </c>
      <c r="D255" s="349" t="s">
        <v>1102</v>
      </c>
      <c r="E255" s="350">
        <v>1</v>
      </c>
      <c r="F255" s="350">
        <v>30</v>
      </c>
      <c r="G255" s="350">
        <v>1</v>
      </c>
      <c r="H255" s="350">
        <v>30</v>
      </c>
      <c r="I255" s="350">
        <v>30</v>
      </c>
      <c r="J255" s="351">
        <v>1.5</v>
      </c>
      <c r="K255" s="352" t="s">
        <v>1204</v>
      </c>
      <c r="L255" s="352" t="s">
        <v>1016</v>
      </c>
    </row>
    <row r="256" spans="1:15" ht="36">
      <c r="A256" s="350">
        <f>A255+1</f>
        <v>58</v>
      </c>
      <c r="B256" s="348" t="s">
        <v>1100</v>
      </c>
      <c r="C256" s="349" t="s">
        <v>1103</v>
      </c>
      <c r="D256" s="349" t="s">
        <v>1104</v>
      </c>
      <c r="E256" s="350">
        <v>2</v>
      </c>
      <c r="F256" s="350">
        <v>30</v>
      </c>
      <c r="G256" s="350">
        <v>6</v>
      </c>
      <c r="H256" s="350">
        <v>180</v>
      </c>
      <c r="I256" s="350">
        <v>360</v>
      </c>
      <c r="J256" s="351">
        <v>11.5</v>
      </c>
      <c r="K256" s="352" t="s">
        <v>1204</v>
      </c>
      <c r="L256" s="352" t="s">
        <v>1016</v>
      </c>
    </row>
    <row r="257" spans="1:13" ht="36">
      <c r="A257" s="350">
        <f>A256+1</f>
        <v>59</v>
      </c>
      <c r="B257" s="348" t="s">
        <v>1100</v>
      </c>
      <c r="C257" s="349" t="s">
        <v>1105</v>
      </c>
      <c r="D257" s="349" t="s">
        <v>145</v>
      </c>
      <c r="E257" s="350">
        <v>2</v>
      </c>
      <c r="F257" s="350">
        <v>30</v>
      </c>
      <c r="G257" s="350">
        <v>4</v>
      </c>
      <c r="H257" s="350">
        <v>120</v>
      </c>
      <c r="I257" s="350">
        <v>240</v>
      </c>
      <c r="J257" s="351">
        <v>7</v>
      </c>
      <c r="K257" s="352" t="s">
        <v>1204</v>
      </c>
      <c r="L257" s="352" t="s">
        <v>1016</v>
      </c>
    </row>
    <row r="258" spans="1:13" ht="36">
      <c r="A258" s="350">
        <f>A257+1</f>
        <v>60</v>
      </c>
      <c r="B258" s="348" t="s">
        <v>1100</v>
      </c>
      <c r="C258" s="349" t="s">
        <v>1106</v>
      </c>
      <c r="D258" s="349" t="s">
        <v>1107</v>
      </c>
      <c r="E258" s="350">
        <v>1</v>
      </c>
      <c r="F258" s="350">
        <v>35</v>
      </c>
      <c r="G258" s="350">
        <v>2</v>
      </c>
      <c r="H258" s="350">
        <v>70</v>
      </c>
      <c r="I258" s="350">
        <v>70</v>
      </c>
      <c r="J258" s="351">
        <v>3</v>
      </c>
      <c r="K258" s="352" t="s">
        <v>1204</v>
      </c>
      <c r="L258" s="352" t="s">
        <v>1016</v>
      </c>
    </row>
    <row r="259" spans="1:13" ht="12.75" customHeight="1">
      <c r="A259" s="438"/>
      <c r="B259" s="439" t="s">
        <v>1502</v>
      </c>
      <c r="C259" s="439"/>
      <c r="D259" s="439"/>
      <c r="E259" s="439"/>
      <c r="F259" s="439"/>
      <c r="G259" s="440">
        <f>SUM(G255:G258)</f>
        <v>13</v>
      </c>
      <c r="H259" s="440">
        <f>SUM(H255:H258)</f>
        <v>400</v>
      </c>
      <c r="I259" s="440">
        <f>SUM(I255:I258)</f>
        <v>700</v>
      </c>
      <c r="J259" s="450">
        <f>SUM(J255:J258)</f>
        <v>23</v>
      </c>
      <c r="K259" s="439"/>
      <c r="L259" s="439"/>
    </row>
    <row r="260" spans="1:13">
      <c r="A260" s="451"/>
      <c r="B260" s="451"/>
      <c r="C260" s="452" t="s">
        <v>1503</v>
      </c>
      <c r="D260" s="452"/>
      <c r="E260" s="452"/>
      <c r="F260" s="451"/>
      <c r="G260" s="452">
        <f>G259+G253+G239+G233+G228+G217+G211+G199</f>
        <v>943</v>
      </c>
      <c r="H260" s="452">
        <f>H259+H253+H239+H233+H228+H217+H211+H199</f>
        <v>37643</v>
      </c>
      <c r="I260" s="452">
        <f>I259+I253+I239+I233+I228+I217+I211+I199</f>
        <v>57037</v>
      </c>
      <c r="J260" s="453">
        <f>J259+J253+J239+J233+J228+J217+J211+J199</f>
        <v>810.67000000000007</v>
      </c>
      <c r="K260" s="454"/>
      <c r="L260" s="451"/>
    </row>
    <row r="261" spans="1:13" ht="20.25">
      <c r="A261" s="363" t="s">
        <v>704</v>
      </c>
      <c r="B261" s="455"/>
      <c r="C261" s="456"/>
      <c r="D261" s="457"/>
      <c r="E261" s="457"/>
      <c r="F261" s="457"/>
      <c r="G261" s="457"/>
      <c r="H261" s="457"/>
      <c r="I261" s="457"/>
      <c r="J261" s="458"/>
      <c r="K261" s="459"/>
      <c r="L261" s="457"/>
    </row>
    <row r="262" spans="1:13" s="571" customFormat="1" ht="48">
      <c r="A262" s="421">
        <v>1</v>
      </c>
      <c r="B262" s="342"/>
      <c r="C262" s="343" t="s">
        <v>955</v>
      </c>
      <c r="D262" s="353" t="s">
        <v>705</v>
      </c>
      <c r="E262" s="332">
        <v>2</v>
      </c>
      <c r="F262" s="332">
        <v>25</v>
      </c>
      <c r="G262" s="332">
        <v>20</v>
      </c>
      <c r="H262" s="332">
        <f t="shared" ref="H262:H275" si="26">F262*G262</f>
        <v>500</v>
      </c>
      <c r="I262" s="332">
        <f t="shared" ref="I262:I275" si="27">H262*E262</f>
        <v>1000</v>
      </c>
      <c r="J262" s="345">
        <v>30</v>
      </c>
      <c r="K262" s="343" t="s">
        <v>706</v>
      </c>
      <c r="L262" s="346" t="s">
        <v>707</v>
      </c>
      <c r="M262" s="570"/>
    </row>
    <row r="263" spans="1:13" s="571" customFormat="1" ht="48">
      <c r="A263" s="421">
        <v>2</v>
      </c>
      <c r="B263" s="342"/>
      <c r="C263" s="343" t="s">
        <v>956</v>
      </c>
      <c r="D263" s="353" t="s">
        <v>705</v>
      </c>
      <c r="E263" s="332">
        <v>3</v>
      </c>
      <c r="F263" s="332">
        <v>25</v>
      </c>
      <c r="G263" s="332">
        <v>20</v>
      </c>
      <c r="H263" s="332">
        <f t="shared" si="26"/>
        <v>500</v>
      </c>
      <c r="I263" s="332">
        <f t="shared" si="27"/>
        <v>1500</v>
      </c>
      <c r="J263" s="345">
        <v>45</v>
      </c>
      <c r="K263" s="343" t="s">
        <v>708</v>
      </c>
      <c r="L263" s="346" t="s">
        <v>707</v>
      </c>
      <c r="M263" s="570"/>
    </row>
    <row r="264" spans="1:13" s="571" customFormat="1" ht="33.75">
      <c r="A264" s="421">
        <v>3</v>
      </c>
      <c r="B264" s="342"/>
      <c r="C264" s="343" t="s">
        <v>188</v>
      </c>
      <c r="D264" s="353" t="s">
        <v>709</v>
      </c>
      <c r="E264" s="332">
        <v>2</v>
      </c>
      <c r="F264" s="332">
        <v>30</v>
      </c>
      <c r="G264" s="332">
        <v>16</v>
      </c>
      <c r="H264" s="332">
        <f t="shared" si="26"/>
        <v>480</v>
      </c>
      <c r="I264" s="332">
        <f t="shared" si="27"/>
        <v>960</v>
      </c>
      <c r="J264" s="345">
        <v>28.8</v>
      </c>
      <c r="K264" s="343" t="s">
        <v>710</v>
      </c>
      <c r="L264" s="346" t="s">
        <v>707</v>
      </c>
      <c r="M264" s="570"/>
    </row>
    <row r="265" spans="1:13" s="571" customFormat="1" ht="33.75">
      <c r="A265" s="421">
        <v>4</v>
      </c>
      <c r="B265" s="342"/>
      <c r="C265" s="343" t="s">
        <v>711</v>
      </c>
      <c r="D265" s="353" t="s">
        <v>709</v>
      </c>
      <c r="E265" s="332">
        <v>3</v>
      </c>
      <c r="F265" s="332">
        <v>30</v>
      </c>
      <c r="G265" s="332">
        <v>16</v>
      </c>
      <c r="H265" s="332">
        <f t="shared" si="26"/>
        <v>480</v>
      </c>
      <c r="I265" s="332">
        <f t="shared" si="27"/>
        <v>1440</v>
      </c>
      <c r="J265" s="345">
        <v>35.119999999999997</v>
      </c>
      <c r="K265" s="343" t="s">
        <v>712</v>
      </c>
      <c r="L265" s="346" t="s">
        <v>707</v>
      </c>
      <c r="M265" s="570"/>
    </row>
    <row r="266" spans="1:13" s="571" customFormat="1" ht="24">
      <c r="A266" s="421">
        <v>5</v>
      </c>
      <c r="B266" s="342"/>
      <c r="C266" s="343" t="s">
        <v>713</v>
      </c>
      <c r="D266" s="353" t="s">
        <v>714</v>
      </c>
      <c r="E266" s="332">
        <v>3</v>
      </c>
      <c r="F266" s="332">
        <v>30</v>
      </c>
      <c r="G266" s="332">
        <v>3</v>
      </c>
      <c r="H266" s="332">
        <f t="shared" si="26"/>
        <v>90</v>
      </c>
      <c r="I266" s="332">
        <f t="shared" si="27"/>
        <v>270</v>
      </c>
      <c r="J266" s="345">
        <v>18</v>
      </c>
      <c r="K266" s="343" t="s">
        <v>708</v>
      </c>
      <c r="L266" s="346" t="s">
        <v>707</v>
      </c>
      <c r="M266" s="570"/>
    </row>
    <row r="267" spans="1:13" s="571" customFormat="1" ht="24">
      <c r="A267" s="421">
        <v>6</v>
      </c>
      <c r="B267" s="342"/>
      <c r="C267" s="343" t="s">
        <v>715</v>
      </c>
      <c r="D267" s="353" t="s">
        <v>716</v>
      </c>
      <c r="E267" s="332">
        <v>3</v>
      </c>
      <c r="F267" s="332">
        <v>30</v>
      </c>
      <c r="G267" s="332">
        <v>3</v>
      </c>
      <c r="H267" s="332">
        <f t="shared" si="26"/>
        <v>90</v>
      </c>
      <c r="I267" s="332">
        <f t="shared" si="27"/>
        <v>270</v>
      </c>
      <c r="J267" s="345">
        <v>8.64</v>
      </c>
      <c r="K267" s="343" t="s">
        <v>712</v>
      </c>
      <c r="L267" s="346" t="s">
        <v>707</v>
      </c>
      <c r="M267" s="570"/>
    </row>
    <row r="268" spans="1:13" s="571" customFormat="1" ht="24">
      <c r="A268" s="421">
        <v>7</v>
      </c>
      <c r="B268" s="460"/>
      <c r="C268" s="343" t="s">
        <v>717</v>
      </c>
      <c r="D268" s="353" t="s">
        <v>718</v>
      </c>
      <c r="E268" s="332">
        <v>3</v>
      </c>
      <c r="F268" s="332">
        <v>16</v>
      </c>
      <c r="G268" s="332">
        <v>4</v>
      </c>
      <c r="H268" s="332">
        <f t="shared" si="26"/>
        <v>64</v>
      </c>
      <c r="I268" s="332">
        <f t="shared" si="27"/>
        <v>192</v>
      </c>
      <c r="J268" s="345">
        <v>5.76</v>
      </c>
      <c r="K268" s="343" t="s">
        <v>712</v>
      </c>
      <c r="L268" s="346" t="s">
        <v>707</v>
      </c>
      <c r="M268" s="570"/>
    </row>
    <row r="269" spans="1:13" s="571" customFormat="1" ht="24">
      <c r="A269" s="421">
        <v>8</v>
      </c>
      <c r="B269" s="460"/>
      <c r="C269" s="343" t="s">
        <v>702</v>
      </c>
      <c r="D269" s="353" t="s">
        <v>719</v>
      </c>
      <c r="E269" s="332">
        <v>1</v>
      </c>
      <c r="F269" s="332">
        <v>30</v>
      </c>
      <c r="G269" s="332">
        <v>6</v>
      </c>
      <c r="H269" s="332">
        <f t="shared" si="26"/>
        <v>180</v>
      </c>
      <c r="I269" s="332">
        <f t="shared" si="27"/>
        <v>180</v>
      </c>
      <c r="J269" s="345">
        <v>5.4</v>
      </c>
      <c r="K269" s="461" t="s">
        <v>720</v>
      </c>
      <c r="L269" s="346" t="s">
        <v>707</v>
      </c>
      <c r="M269" s="570"/>
    </row>
    <row r="270" spans="1:13" s="571" customFormat="1" ht="36">
      <c r="A270" s="421">
        <v>9</v>
      </c>
      <c r="B270" s="460"/>
      <c r="C270" s="343" t="s">
        <v>703</v>
      </c>
      <c r="D270" s="353" t="s">
        <v>721</v>
      </c>
      <c r="E270" s="332">
        <v>1</v>
      </c>
      <c r="F270" s="332">
        <v>30</v>
      </c>
      <c r="G270" s="332">
        <v>6</v>
      </c>
      <c r="H270" s="332">
        <f t="shared" si="26"/>
        <v>180</v>
      </c>
      <c r="I270" s="332">
        <f t="shared" si="27"/>
        <v>180</v>
      </c>
      <c r="J270" s="345">
        <v>5.4</v>
      </c>
      <c r="K270" s="343" t="s">
        <v>722</v>
      </c>
      <c r="L270" s="346" t="s">
        <v>707</v>
      </c>
      <c r="M270" s="570"/>
    </row>
    <row r="271" spans="1:13" s="571" customFormat="1" ht="24">
      <c r="A271" s="421">
        <v>10</v>
      </c>
      <c r="B271" s="460"/>
      <c r="C271" s="343" t="s">
        <v>723</v>
      </c>
      <c r="D271" s="353" t="s">
        <v>724</v>
      </c>
      <c r="E271" s="332">
        <v>1</v>
      </c>
      <c r="F271" s="332">
        <v>30</v>
      </c>
      <c r="G271" s="332">
        <v>4</v>
      </c>
      <c r="H271" s="332">
        <f t="shared" si="26"/>
        <v>120</v>
      </c>
      <c r="I271" s="332">
        <f t="shared" si="27"/>
        <v>120</v>
      </c>
      <c r="J271" s="345">
        <v>3.6</v>
      </c>
      <c r="K271" s="461" t="s">
        <v>725</v>
      </c>
      <c r="L271" s="346" t="s">
        <v>707</v>
      </c>
      <c r="M271" s="570"/>
    </row>
    <row r="272" spans="1:13" s="571" customFormat="1" ht="24">
      <c r="A272" s="421">
        <v>11</v>
      </c>
      <c r="B272" s="460"/>
      <c r="C272" s="343" t="s">
        <v>726</v>
      </c>
      <c r="D272" s="353" t="s">
        <v>727</v>
      </c>
      <c r="E272" s="332">
        <v>1</v>
      </c>
      <c r="F272" s="332">
        <v>30</v>
      </c>
      <c r="G272" s="332">
        <v>8</v>
      </c>
      <c r="H272" s="332">
        <f t="shared" si="26"/>
        <v>240</v>
      </c>
      <c r="I272" s="332">
        <f t="shared" si="27"/>
        <v>240</v>
      </c>
      <c r="J272" s="345">
        <v>7.2</v>
      </c>
      <c r="K272" s="343" t="s">
        <v>712</v>
      </c>
      <c r="L272" s="346" t="s">
        <v>707</v>
      </c>
      <c r="M272" s="570"/>
    </row>
    <row r="273" spans="1:13" s="571" customFormat="1" ht="24">
      <c r="A273" s="421">
        <v>12</v>
      </c>
      <c r="B273" s="460"/>
      <c r="C273" s="343" t="s">
        <v>728</v>
      </c>
      <c r="D273" s="353" t="s">
        <v>729</v>
      </c>
      <c r="E273" s="332">
        <v>3</v>
      </c>
      <c r="F273" s="332">
        <v>30</v>
      </c>
      <c r="G273" s="332">
        <v>8</v>
      </c>
      <c r="H273" s="332">
        <f t="shared" si="26"/>
        <v>240</v>
      </c>
      <c r="I273" s="332">
        <f t="shared" si="27"/>
        <v>720</v>
      </c>
      <c r="J273" s="345">
        <v>50</v>
      </c>
      <c r="K273" s="462" t="s">
        <v>708</v>
      </c>
      <c r="L273" s="346" t="s">
        <v>707</v>
      </c>
      <c r="M273" s="570"/>
    </row>
    <row r="274" spans="1:13" s="571" customFormat="1" ht="36">
      <c r="A274" s="421">
        <v>13</v>
      </c>
      <c r="B274" s="460"/>
      <c r="C274" s="343" t="s">
        <v>730</v>
      </c>
      <c r="D274" s="353" t="s">
        <v>731</v>
      </c>
      <c r="E274" s="332">
        <v>1</v>
      </c>
      <c r="F274" s="332">
        <v>150</v>
      </c>
      <c r="G274" s="332">
        <v>20</v>
      </c>
      <c r="H274" s="332">
        <f t="shared" si="26"/>
        <v>3000</v>
      </c>
      <c r="I274" s="332">
        <f t="shared" si="27"/>
        <v>3000</v>
      </c>
      <c r="J274" s="345">
        <v>15</v>
      </c>
      <c r="K274" s="394" t="s">
        <v>732</v>
      </c>
      <c r="L274" s="346" t="s">
        <v>707</v>
      </c>
      <c r="M274" s="570"/>
    </row>
    <row r="275" spans="1:13" s="571" customFormat="1" ht="24">
      <c r="A275" s="421">
        <v>14</v>
      </c>
      <c r="B275" s="460"/>
      <c r="C275" s="343" t="s">
        <v>957</v>
      </c>
      <c r="D275" s="353" t="s">
        <v>733</v>
      </c>
      <c r="E275" s="332">
        <v>3</v>
      </c>
      <c r="F275" s="332">
        <v>30</v>
      </c>
      <c r="G275" s="332">
        <v>8</v>
      </c>
      <c r="H275" s="332">
        <f t="shared" si="26"/>
        <v>240</v>
      </c>
      <c r="I275" s="332">
        <f t="shared" si="27"/>
        <v>720</v>
      </c>
      <c r="J275" s="345">
        <v>21.6</v>
      </c>
      <c r="K275" s="463" t="s">
        <v>336</v>
      </c>
      <c r="L275" s="346" t="s">
        <v>707</v>
      </c>
      <c r="M275" s="570"/>
    </row>
    <row r="276" spans="1:13">
      <c r="A276" s="464"/>
      <c r="B276" s="464" t="s">
        <v>1286</v>
      </c>
      <c r="C276" s="465"/>
      <c r="D276" s="466"/>
      <c r="E276" s="466">
        <f t="shared" ref="E276:J276" si="28">SUM(E262:E275)</f>
        <v>30</v>
      </c>
      <c r="F276" s="466">
        <f t="shared" si="28"/>
        <v>516</v>
      </c>
      <c r="G276" s="466">
        <f t="shared" si="28"/>
        <v>142</v>
      </c>
      <c r="H276" s="466">
        <f t="shared" si="28"/>
        <v>6404</v>
      </c>
      <c r="I276" s="466">
        <f t="shared" si="28"/>
        <v>10792</v>
      </c>
      <c r="J276" s="467">
        <f t="shared" si="28"/>
        <v>279.52</v>
      </c>
      <c r="K276" s="468"/>
      <c r="L276" s="466"/>
    </row>
    <row r="277" spans="1:13" ht="20.25">
      <c r="A277" s="363" t="s">
        <v>333</v>
      </c>
      <c r="B277" s="363"/>
      <c r="C277" s="363"/>
      <c r="D277" s="363"/>
      <c r="E277" s="363"/>
      <c r="F277" s="363"/>
      <c r="G277" s="363"/>
      <c r="H277" s="363"/>
      <c r="I277" s="363"/>
      <c r="J277" s="469"/>
      <c r="K277" s="364"/>
      <c r="L277" s="363"/>
    </row>
    <row r="278" spans="1:13" s="571" customFormat="1" ht="29.25" customHeight="1">
      <c r="A278" s="332">
        <v>1</v>
      </c>
      <c r="B278" s="470" t="s">
        <v>505</v>
      </c>
      <c r="C278" s="471" t="s">
        <v>1146</v>
      </c>
      <c r="D278" s="344" t="s">
        <v>513</v>
      </c>
      <c r="E278" s="472">
        <v>3</v>
      </c>
      <c r="F278" s="472">
        <v>17</v>
      </c>
      <c r="G278" s="472">
        <v>1</v>
      </c>
      <c r="H278" s="472">
        <f t="shared" ref="H278:H285" si="29">F278*G278</f>
        <v>17</v>
      </c>
      <c r="I278" s="472">
        <f t="shared" ref="I278:I285" si="30">E278*H278</f>
        <v>51</v>
      </c>
      <c r="J278" s="473">
        <v>1</v>
      </c>
      <c r="K278" s="474" t="s">
        <v>522</v>
      </c>
      <c r="L278" s="346" t="s">
        <v>1154</v>
      </c>
      <c r="M278" s="570"/>
    </row>
    <row r="279" spans="1:13" s="571" customFormat="1" ht="24">
      <c r="A279" s="332">
        <f t="shared" ref="A279:A285" si="31">1+A278</f>
        <v>2</v>
      </c>
      <c r="B279" s="470" t="s">
        <v>506</v>
      </c>
      <c r="C279" s="471" t="s">
        <v>1147</v>
      </c>
      <c r="D279" s="344" t="s">
        <v>514</v>
      </c>
      <c r="E279" s="472">
        <v>3</v>
      </c>
      <c r="F279" s="472">
        <v>17</v>
      </c>
      <c r="G279" s="472">
        <v>1</v>
      </c>
      <c r="H279" s="472">
        <f t="shared" si="29"/>
        <v>17</v>
      </c>
      <c r="I279" s="472">
        <f t="shared" si="30"/>
        <v>51</v>
      </c>
      <c r="J279" s="473">
        <v>1</v>
      </c>
      <c r="K279" s="474" t="s">
        <v>517</v>
      </c>
      <c r="L279" s="346" t="s">
        <v>1155</v>
      </c>
      <c r="M279" s="570"/>
    </row>
    <row r="280" spans="1:13" s="571" customFormat="1" ht="24">
      <c r="A280" s="332">
        <f t="shared" si="31"/>
        <v>3</v>
      </c>
      <c r="B280" s="470" t="s">
        <v>507</v>
      </c>
      <c r="C280" s="471" t="s">
        <v>1148</v>
      </c>
      <c r="D280" s="344" t="s">
        <v>513</v>
      </c>
      <c r="E280" s="472">
        <v>3</v>
      </c>
      <c r="F280" s="472">
        <v>17</v>
      </c>
      <c r="G280" s="472">
        <v>1</v>
      </c>
      <c r="H280" s="472">
        <f t="shared" si="29"/>
        <v>17</v>
      </c>
      <c r="I280" s="472">
        <f t="shared" si="30"/>
        <v>51</v>
      </c>
      <c r="J280" s="473">
        <v>1</v>
      </c>
      <c r="K280" s="474" t="s">
        <v>518</v>
      </c>
      <c r="L280" s="346" t="s">
        <v>1156</v>
      </c>
      <c r="M280" s="570"/>
    </row>
    <row r="281" spans="1:13" s="571" customFormat="1" ht="36">
      <c r="A281" s="332">
        <f t="shared" si="31"/>
        <v>4</v>
      </c>
      <c r="B281" s="470" t="s">
        <v>508</v>
      </c>
      <c r="C281" s="471" t="s">
        <v>1149</v>
      </c>
      <c r="D281" s="344" t="s">
        <v>513</v>
      </c>
      <c r="E281" s="472">
        <v>3</v>
      </c>
      <c r="F281" s="472">
        <v>17</v>
      </c>
      <c r="G281" s="472">
        <v>1</v>
      </c>
      <c r="H281" s="472">
        <f t="shared" si="29"/>
        <v>17</v>
      </c>
      <c r="I281" s="472">
        <f t="shared" si="30"/>
        <v>51</v>
      </c>
      <c r="J281" s="473">
        <v>1</v>
      </c>
      <c r="K281" s="474" t="s">
        <v>516</v>
      </c>
      <c r="L281" s="346" t="s">
        <v>1157</v>
      </c>
      <c r="M281" s="570"/>
    </row>
    <row r="282" spans="1:13" s="571" customFormat="1" ht="36">
      <c r="A282" s="332">
        <f t="shared" si="31"/>
        <v>5</v>
      </c>
      <c r="B282" s="470" t="s">
        <v>509</v>
      </c>
      <c r="C282" s="471" t="s">
        <v>1150</v>
      </c>
      <c r="D282" s="344" t="s">
        <v>513</v>
      </c>
      <c r="E282" s="472">
        <v>3</v>
      </c>
      <c r="F282" s="472">
        <v>17</v>
      </c>
      <c r="G282" s="472">
        <v>1</v>
      </c>
      <c r="H282" s="472">
        <f t="shared" si="29"/>
        <v>17</v>
      </c>
      <c r="I282" s="472">
        <f t="shared" si="30"/>
        <v>51</v>
      </c>
      <c r="J282" s="473">
        <v>1</v>
      </c>
      <c r="K282" s="474" t="s">
        <v>515</v>
      </c>
      <c r="L282" s="346" t="s">
        <v>1158</v>
      </c>
      <c r="M282" s="570"/>
    </row>
    <row r="283" spans="1:13" s="571" customFormat="1" ht="24">
      <c r="A283" s="332">
        <f t="shared" si="31"/>
        <v>6</v>
      </c>
      <c r="B283" s="470" t="s">
        <v>510</v>
      </c>
      <c r="C283" s="471" t="s">
        <v>1151</v>
      </c>
      <c r="D283" s="344" t="s">
        <v>513</v>
      </c>
      <c r="E283" s="472">
        <v>3</v>
      </c>
      <c r="F283" s="472">
        <v>17</v>
      </c>
      <c r="G283" s="472">
        <v>1</v>
      </c>
      <c r="H283" s="472">
        <f t="shared" si="29"/>
        <v>17</v>
      </c>
      <c r="I283" s="472">
        <f t="shared" si="30"/>
        <v>51</v>
      </c>
      <c r="J283" s="473">
        <v>1</v>
      </c>
      <c r="K283" s="474" t="s">
        <v>519</v>
      </c>
      <c r="L283" s="346" t="s">
        <v>1159</v>
      </c>
      <c r="M283" s="570"/>
    </row>
    <row r="284" spans="1:13" s="571" customFormat="1" ht="24">
      <c r="A284" s="332">
        <f t="shared" si="31"/>
        <v>7</v>
      </c>
      <c r="B284" s="470" t="s">
        <v>511</v>
      </c>
      <c r="C284" s="471" t="s">
        <v>1152</v>
      </c>
      <c r="D284" s="344" t="s">
        <v>513</v>
      </c>
      <c r="E284" s="472">
        <v>3</v>
      </c>
      <c r="F284" s="472">
        <v>17</v>
      </c>
      <c r="G284" s="472">
        <v>1</v>
      </c>
      <c r="H284" s="472">
        <f t="shared" si="29"/>
        <v>17</v>
      </c>
      <c r="I284" s="472">
        <f t="shared" si="30"/>
        <v>51</v>
      </c>
      <c r="J284" s="473">
        <v>1</v>
      </c>
      <c r="K284" s="474" t="s">
        <v>521</v>
      </c>
      <c r="L284" s="346" t="s">
        <v>1160</v>
      </c>
      <c r="M284" s="570"/>
    </row>
    <row r="285" spans="1:13" s="571" customFormat="1" ht="24">
      <c r="A285" s="332">
        <f t="shared" si="31"/>
        <v>8</v>
      </c>
      <c r="B285" s="470" t="s">
        <v>512</v>
      </c>
      <c r="C285" s="471" t="s">
        <v>1153</v>
      </c>
      <c r="D285" s="344" t="s">
        <v>513</v>
      </c>
      <c r="E285" s="472">
        <v>3</v>
      </c>
      <c r="F285" s="472">
        <v>17</v>
      </c>
      <c r="G285" s="472">
        <v>1</v>
      </c>
      <c r="H285" s="472">
        <f t="shared" si="29"/>
        <v>17</v>
      </c>
      <c r="I285" s="472">
        <f t="shared" si="30"/>
        <v>51</v>
      </c>
      <c r="J285" s="473">
        <v>1</v>
      </c>
      <c r="K285" s="474" t="s">
        <v>520</v>
      </c>
      <c r="L285" s="346" t="s">
        <v>1161</v>
      </c>
      <c r="M285" s="570"/>
    </row>
    <row r="286" spans="1:13" s="571" customFormat="1">
      <c r="A286" s="840"/>
      <c r="B286" s="841" t="s">
        <v>1287</v>
      </c>
      <c r="C286" s="842"/>
      <c r="D286" s="840"/>
      <c r="E286" s="840"/>
      <c r="F286" s="840"/>
      <c r="G286" s="840">
        <f>SUM(G278:G285)</f>
        <v>8</v>
      </c>
      <c r="H286" s="840">
        <f>SUM(H278:H285)</f>
        <v>136</v>
      </c>
      <c r="I286" s="840">
        <f>SUM(I278:I285)</f>
        <v>408</v>
      </c>
      <c r="J286" s="843">
        <f>SUM(J278:J285)</f>
        <v>8</v>
      </c>
      <c r="K286" s="840"/>
      <c r="L286" s="840"/>
      <c r="M286" s="570"/>
    </row>
    <row r="287" spans="1:13" ht="20.25">
      <c r="A287" s="363" t="s">
        <v>84</v>
      </c>
      <c r="B287" s="363"/>
      <c r="C287" s="363"/>
      <c r="D287" s="363"/>
      <c r="E287" s="363"/>
      <c r="F287" s="363"/>
      <c r="G287" s="363"/>
      <c r="H287" s="363"/>
      <c r="I287" s="363"/>
      <c r="J287" s="363"/>
      <c r="K287" s="364"/>
      <c r="L287" s="363"/>
    </row>
    <row r="288" spans="1:13" s="575" customFormat="1" ht="22.5">
      <c r="A288" s="475">
        <v>1</v>
      </c>
      <c r="B288" s="476" t="s">
        <v>197</v>
      </c>
      <c r="C288" s="477" t="s">
        <v>651</v>
      </c>
      <c r="D288" s="353" t="s">
        <v>652</v>
      </c>
      <c r="E288" s="476">
        <v>4</v>
      </c>
      <c r="F288" s="478">
        <f>31</f>
        <v>31</v>
      </c>
      <c r="G288" s="476">
        <v>4</v>
      </c>
      <c r="H288" s="476">
        <v>123</v>
      </c>
      <c r="I288" s="476">
        <v>492</v>
      </c>
      <c r="J288" s="476">
        <v>7</v>
      </c>
      <c r="K288" s="479" t="s">
        <v>411</v>
      </c>
      <c r="L288" s="480" t="s">
        <v>958</v>
      </c>
      <c r="M288" s="574"/>
    </row>
    <row r="289" spans="1:13" s="575" customFormat="1" ht="67.5">
      <c r="A289" s="475">
        <f>A288+1</f>
        <v>2</v>
      </c>
      <c r="B289" s="476" t="s">
        <v>398</v>
      </c>
      <c r="C289" s="477" t="s">
        <v>653</v>
      </c>
      <c r="D289" s="353" t="s">
        <v>654</v>
      </c>
      <c r="E289" s="476">
        <v>1</v>
      </c>
      <c r="F289" s="476">
        <v>40</v>
      </c>
      <c r="G289" s="476">
        <v>6</v>
      </c>
      <c r="H289" s="476">
        <v>240</v>
      </c>
      <c r="I289" s="476">
        <v>240</v>
      </c>
      <c r="J289" s="476">
        <v>3</v>
      </c>
      <c r="K289" s="479" t="s">
        <v>306</v>
      </c>
      <c r="L289" s="480" t="s">
        <v>959</v>
      </c>
      <c r="M289" s="574"/>
    </row>
    <row r="290" spans="1:13" s="575" customFormat="1" ht="24">
      <c r="A290" s="475">
        <f t="shared" ref="A290:A296" si="32">A289+1</f>
        <v>3</v>
      </c>
      <c r="B290" s="476" t="s">
        <v>399</v>
      </c>
      <c r="C290" s="477" t="s">
        <v>655</v>
      </c>
      <c r="D290" s="353" t="s">
        <v>656</v>
      </c>
      <c r="E290" s="476">
        <v>2</v>
      </c>
      <c r="F290" s="476">
        <v>42</v>
      </c>
      <c r="G290" s="476">
        <v>92</v>
      </c>
      <c r="H290" s="476">
        <v>3864</v>
      </c>
      <c r="I290" s="476">
        <v>7728</v>
      </c>
      <c r="J290" s="476">
        <v>138</v>
      </c>
      <c r="K290" s="481" t="s">
        <v>657</v>
      </c>
      <c r="L290" s="482" t="s">
        <v>960</v>
      </c>
      <c r="M290" s="574"/>
    </row>
    <row r="291" spans="1:13" s="575" customFormat="1" ht="48">
      <c r="A291" s="475">
        <f t="shared" si="32"/>
        <v>4</v>
      </c>
      <c r="B291" s="483" t="s">
        <v>225</v>
      </c>
      <c r="C291" s="484" t="s">
        <v>658</v>
      </c>
      <c r="D291" s="353" t="s">
        <v>659</v>
      </c>
      <c r="E291" s="483">
        <v>1</v>
      </c>
      <c r="F291" s="483">
        <v>30</v>
      </c>
      <c r="G291" s="483">
        <v>3</v>
      </c>
      <c r="H291" s="483">
        <v>90</v>
      </c>
      <c r="I291" s="483">
        <v>90</v>
      </c>
      <c r="J291" s="483">
        <v>2.2799999999999998</v>
      </c>
      <c r="K291" s="485" t="s">
        <v>411</v>
      </c>
      <c r="L291" s="486" t="s">
        <v>961</v>
      </c>
      <c r="M291" s="574"/>
    </row>
    <row r="292" spans="1:13" s="575" customFormat="1">
      <c r="A292" s="475">
        <f t="shared" si="32"/>
        <v>5</v>
      </c>
      <c r="B292" s="483" t="s">
        <v>660</v>
      </c>
      <c r="C292" s="477" t="s">
        <v>661</v>
      </c>
      <c r="D292" s="353" t="s">
        <v>662</v>
      </c>
      <c r="E292" s="476">
        <v>2</v>
      </c>
      <c r="F292" s="483">
        <v>23</v>
      </c>
      <c r="G292" s="476">
        <v>2</v>
      </c>
      <c r="H292" s="476">
        <v>46</v>
      </c>
      <c r="I292" s="476">
        <v>92</v>
      </c>
      <c r="J292" s="476">
        <v>1.08</v>
      </c>
      <c r="K292" s="485" t="s">
        <v>306</v>
      </c>
      <c r="L292" s="480" t="s">
        <v>962</v>
      </c>
      <c r="M292" s="574"/>
    </row>
    <row r="293" spans="1:13" s="575" customFormat="1" ht="24">
      <c r="A293" s="475">
        <f t="shared" si="32"/>
        <v>6</v>
      </c>
      <c r="B293" s="483" t="s">
        <v>663</v>
      </c>
      <c r="C293" s="477" t="s">
        <v>664</v>
      </c>
      <c r="D293" s="353" t="s">
        <v>665</v>
      </c>
      <c r="E293" s="476">
        <v>2</v>
      </c>
      <c r="F293" s="483">
        <v>30</v>
      </c>
      <c r="G293" s="476">
        <v>6</v>
      </c>
      <c r="H293" s="476">
        <v>180</v>
      </c>
      <c r="I293" s="476">
        <v>360</v>
      </c>
      <c r="J293" s="476">
        <v>4.9000000000000004</v>
      </c>
      <c r="K293" s="485" t="s">
        <v>306</v>
      </c>
      <c r="L293" s="486" t="s">
        <v>963</v>
      </c>
      <c r="M293" s="574"/>
    </row>
    <row r="294" spans="1:13" s="575" customFormat="1" ht="24">
      <c r="A294" s="475">
        <f t="shared" si="32"/>
        <v>7</v>
      </c>
      <c r="B294" s="487" t="s">
        <v>666</v>
      </c>
      <c r="C294" s="488" t="s">
        <v>667</v>
      </c>
      <c r="D294" s="353" t="s">
        <v>668</v>
      </c>
      <c r="E294" s="489">
        <v>2</v>
      </c>
      <c r="F294" s="489">
        <v>34</v>
      </c>
      <c r="G294" s="490">
        <v>3</v>
      </c>
      <c r="H294" s="490">
        <v>102</v>
      </c>
      <c r="I294" s="490">
        <v>204</v>
      </c>
      <c r="J294" s="490">
        <v>4</v>
      </c>
      <c r="K294" s="491" t="s">
        <v>306</v>
      </c>
      <c r="L294" s="492" t="s">
        <v>964</v>
      </c>
      <c r="M294" s="574"/>
    </row>
    <row r="295" spans="1:13" s="571" customFormat="1" ht="45">
      <c r="A295" s="475">
        <f t="shared" si="32"/>
        <v>8</v>
      </c>
      <c r="B295" s="489" t="s">
        <v>669</v>
      </c>
      <c r="C295" s="488" t="s">
        <v>670</v>
      </c>
      <c r="D295" s="353" t="s">
        <v>671</v>
      </c>
      <c r="E295" s="489" t="s">
        <v>672</v>
      </c>
      <c r="F295" s="489" t="s">
        <v>673</v>
      </c>
      <c r="G295" s="489" t="s">
        <v>674</v>
      </c>
      <c r="H295" s="489" t="s">
        <v>675</v>
      </c>
      <c r="I295" s="489" t="s">
        <v>675</v>
      </c>
      <c r="J295" s="489" t="s">
        <v>676</v>
      </c>
      <c r="K295" s="493" t="s">
        <v>306</v>
      </c>
      <c r="L295" s="492" t="s">
        <v>965</v>
      </c>
      <c r="M295" s="570"/>
    </row>
    <row r="296" spans="1:13" s="571" customFormat="1" ht="24">
      <c r="A296" s="475">
        <f t="shared" si="32"/>
        <v>9</v>
      </c>
      <c r="B296" s="489" t="s">
        <v>677</v>
      </c>
      <c r="C296" s="488" t="s">
        <v>678</v>
      </c>
      <c r="D296" s="353" t="s">
        <v>679</v>
      </c>
      <c r="E296" s="489" t="s">
        <v>672</v>
      </c>
      <c r="F296" s="489" t="s">
        <v>680</v>
      </c>
      <c r="G296" s="489" t="s">
        <v>681</v>
      </c>
      <c r="H296" s="489" t="s">
        <v>682</v>
      </c>
      <c r="I296" s="489" t="s">
        <v>682</v>
      </c>
      <c r="J296" s="489" t="s">
        <v>683</v>
      </c>
      <c r="K296" s="493" t="s">
        <v>306</v>
      </c>
      <c r="L296" s="493" t="s">
        <v>966</v>
      </c>
      <c r="M296" s="570"/>
    </row>
    <row r="297" spans="1:13">
      <c r="A297" s="494"/>
      <c r="B297" s="494"/>
      <c r="C297" s="398" t="s">
        <v>1504</v>
      </c>
      <c r="D297" s="495"/>
      <c r="E297" s="398"/>
      <c r="F297" s="398"/>
      <c r="G297" s="398">
        <f>SUM(G288:G296)</f>
        <v>116</v>
      </c>
      <c r="H297" s="398">
        <f>SUM(H288:H296)</f>
        <v>4645</v>
      </c>
      <c r="I297" s="398">
        <f>SUM(I288:I296)</f>
        <v>9206</v>
      </c>
      <c r="J297" s="399">
        <f>SUM(J288:J296)</f>
        <v>160.26000000000002</v>
      </c>
      <c r="K297" s="495"/>
      <c r="L297" s="398"/>
    </row>
    <row r="298" spans="1:13" ht="20.25">
      <c r="A298" s="363" t="s">
        <v>28</v>
      </c>
      <c r="B298" s="363"/>
      <c r="C298" s="363"/>
      <c r="D298" s="363"/>
      <c r="E298" s="363"/>
      <c r="F298" s="363"/>
      <c r="G298" s="363"/>
      <c r="H298" s="363"/>
      <c r="I298" s="363"/>
      <c r="J298" s="363"/>
      <c r="K298" s="364"/>
      <c r="L298" s="363"/>
    </row>
    <row r="299" spans="1:13" s="571" customFormat="1">
      <c r="A299" s="332">
        <v>1</v>
      </c>
      <c r="B299" s="332"/>
      <c r="C299" s="343" t="s">
        <v>357</v>
      </c>
      <c r="D299" s="344" t="s">
        <v>30</v>
      </c>
      <c r="E299" s="332">
        <v>3</v>
      </c>
      <c r="F299" s="332">
        <v>15</v>
      </c>
      <c r="G299" s="332">
        <v>7</v>
      </c>
      <c r="H299" s="332">
        <v>105</v>
      </c>
      <c r="I299" s="332">
        <v>315</v>
      </c>
      <c r="J299" s="345">
        <v>2.2999999999999998</v>
      </c>
      <c r="K299" s="343" t="s">
        <v>954</v>
      </c>
      <c r="L299" s="343"/>
      <c r="M299" s="570"/>
    </row>
    <row r="300" spans="1:13" s="571" customFormat="1" ht="15" customHeight="1">
      <c r="A300" s="332">
        <f>A299+1</f>
        <v>2</v>
      </c>
      <c r="B300" s="332"/>
      <c r="C300" s="343" t="s">
        <v>581</v>
      </c>
      <c r="D300" s="344" t="s">
        <v>30</v>
      </c>
      <c r="E300" s="332">
        <v>2</v>
      </c>
      <c r="F300" s="332">
        <v>15</v>
      </c>
      <c r="G300" s="332">
        <v>5</v>
      </c>
      <c r="H300" s="332">
        <v>75</v>
      </c>
      <c r="I300" s="332">
        <v>150</v>
      </c>
      <c r="J300" s="345">
        <v>1.1599999999999999</v>
      </c>
      <c r="K300" s="343" t="s">
        <v>954</v>
      </c>
      <c r="L300" s="343"/>
      <c r="M300" s="570"/>
    </row>
    <row r="301" spans="1:13" s="571" customFormat="1">
      <c r="A301" s="332">
        <f t="shared" ref="A301:A307" si="33">A300+1</f>
        <v>3</v>
      </c>
      <c r="B301" s="332"/>
      <c r="C301" s="343" t="s">
        <v>358</v>
      </c>
      <c r="D301" s="344" t="s">
        <v>30</v>
      </c>
      <c r="E301" s="332">
        <v>1</v>
      </c>
      <c r="F301" s="332">
        <v>15</v>
      </c>
      <c r="G301" s="332">
        <v>6</v>
      </c>
      <c r="H301" s="332">
        <v>90</v>
      </c>
      <c r="I301" s="332">
        <v>90</v>
      </c>
      <c r="J301" s="345">
        <v>0.85</v>
      </c>
      <c r="K301" s="343" t="s">
        <v>954</v>
      </c>
      <c r="L301" s="496"/>
      <c r="M301" s="570"/>
    </row>
    <row r="302" spans="1:13" s="571" customFormat="1">
      <c r="A302" s="332">
        <f t="shared" si="33"/>
        <v>4</v>
      </c>
      <c r="B302" s="332"/>
      <c r="C302" s="343" t="s">
        <v>582</v>
      </c>
      <c r="D302" s="344" t="s">
        <v>30</v>
      </c>
      <c r="E302" s="332">
        <v>2</v>
      </c>
      <c r="F302" s="332">
        <v>15</v>
      </c>
      <c r="G302" s="332">
        <v>9</v>
      </c>
      <c r="H302" s="332">
        <v>135</v>
      </c>
      <c r="I302" s="332">
        <v>270</v>
      </c>
      <c r="J302" s="345">
        <v>2.21</v>
      </c>
      <c r="K302" s="343" t="s">
        <v>954</v>
      </c>
      <c r="L302" s="496"/>
      <c r="M302" s="570"/>
    </row>
    <row r="303" spans="1:13" s="571" customFormat="1">
      <c r="A303" s="332">
        <f t="shared" si="33"/>
        <v>5</v>
      </c>
      <c r="B303" s="332"/>
      <c r="C303" s="343" t="s">
        <v>359</v>
      </c>
      <c r="D303" s="344" t="s">
        <v>30</v>
      </c>
      <c r="E303" s="332">
        <v>5</v>
      </c>
      <c r="F303" s="332">
        <v>15</v>
      </c>
      <c r="G303" s="332">
        <v>33</v>
      </c>
      <c r="H303" s="332">
        <v>495</v>
      </c>
      <c r="I303" s="332">
        <v>2475</v>
      </c>
      <c r="J303" s="345">
        <v>21.29</v>
      </c>
      <c r="K303" s="343" t="s">
        <v>954</v>
      </c>
      <c r="L303" s="496"/>
      <c r="M303" s="570"/>
    </row>
    <row r="304" spans="1:13" s="571" customFormat="1">
      <c r="A304" s="332">
        <f t="shared" si="33"/>
        <v>6</v>
      </c>
      <c r="B304" s="332"/>
      <c r="C304" s="343" t="s">
        <v>361</v>
      </c>
      <c r="D304" s="344" t="s">
        <v>585</v>
      </c>
      <c r="E304" s="332">
        <v>2</v>
      </c>
      <c r="F304" s="332">
        <v>20</v>
      </c>
      <c r="G304" s="332">
        <v>37</v>
      </c>
      <c r="H304" s="332">
        <v>740</v>
      </c>
      <c r="I304" s="332">
        <v>1480</v>
      </c>
      <c r="J304" s="345">
        <v>11.28</v>
      </c>
      <c r="K304" s="343" t="s">
        <v>954</v>
      </c>
      <c r="L304" s="496"/>
      <c r="M304" s="570"/>
    </row>
    <row r="305" spans="1:13" s="571" customFormat="1">
      <c r="A305" s="332">
        <f t="shared" si="33"/>
        <v>7</v>
      </c>
      <c r="B305" s="332"/>
      <c r="C305" s="343" t="s">
        <v>360</v>
      </c>
      <c r="D305" s="344" t="s">
        <v>1205</v>
      </c>
      <c r="E305" s="332">
        <v>4</v>
      </c>
      <c r="F305" s="332">
        <v>5</v>
      </c>
      <c r="G305" s="332">
        <v>17</v>
      </c>
      <c r="H305" s="332">
        <v>85</v>
      </c>
      <c r="I305" s="332">
        <v>340</v>
      </c>
      <c r="J305" s="345">
        <v>3.66</v>
      </c>
      <c r="K305" s="343" t="s">
        <v>954</v>
      </c>
      <c r="L305" s="496"/>
      <c r="M305" s="570"/>
    </row>
    <row r="306" spans="1:13" s="571" customFormat="1">
      <c r="A306" s="332">
        <f t="shared" si="33"/>
        <v>8</v>
      </c>
      <c r="B306" s="332"/>
      <c r="C306" s="343" t="s">
        <v>361</v>
      </c>
      <c r="D306" s="344" t="s">
        <v>1205</v>
      </c>
      <c r="E306" s="332">
        <v>2</v>
      </c>
      <c r="F306" s="332">
        <v>5</v>
      </c>
      <c r="G306" s="332">
        <v>18</v>
      </c>
      <c r="H306" s="332">
        <v>90</v>
      </c>
      <c r="I306" s="332">
        <v>180</v>
      </c>
      <c r="J306" s="345">
        <v>2.35</v>
      </c>
      <c r="K306" s="343" t="s">
        <v>954</v>
      </c>
      <c r="L306" s="496"/>
      <c r="M306" s="570"/>
    </row>
    <row r="307" spans="1:13" s="571" customFormat="1">
      <c r="A307" s="332">
        <f t="shared" si="33"/>
        <v>9</v>
      </c>
      <c r="B307" s="332"/>
      <c r="C307" s="343" t="s">
        <v>584</v>
      </c>
      <c r="D307" s="344" t="s">
        <v>1205</v>
      </c>
      <c r="E307" s="332">
        <v>1</v>
      </c>
      <c r="F307" s="332">
        <v>5</v>
      </c>
      <c r="G307" s="332">
        <v>15</v>
      </c>
      <c r="H307" s="332">
        <v>75</v>
      </c>
      <c r="I307" s="332">
        <v>75</v>
      </c>
      <c r="J307" s="345">
        <v>1.32</v>
      </c>
      <c r="K307" s="343" t="s">
        <v>954</v>
      </c>
      <c r="L307" s="496"/>
      <c r="M307" s="570"/>
    </row>
    <row r="308" spans="1:13" s="571" customFormat="1">
      <c r="A308" s="844"/>
      <c r="B308" s="844"/>
      <c r="C308" s="844" t="s">
        <v>1505</v>
      </c>
      <c r="D308" s="845"/>
      <c r="E308" s="845"/>
      <c r="F308" s="845"/>
      <c r="G308" s="845">
        <f>SUM(G299:G307)</f>
        <v>147</v>
      </c>
      <c r="H308" s="845">
        <f>SUM(H299:H307)</f>
        <v>1890</v>
      </c>
      <c r="I308" s="845">
        <f>SUM(I299:I307)</f>
        <v>5375</v>
      </c>
      <c r="J308" s="846">
        <f>SUM(J299:J307)</f>
        <v>46.42</v>
      </c>
      <c r="K308" s="847"/>
      <c r="L308" s="845"/>
      <c r="M308" s="570"/>
    </row>
    <row r="309" spans="1:13" ht="20.25">
      <c r="A309" s="363" t="s">
        <v>21</v>
      </c>
      <c r="B309" s="363"/>
      <c r="C309" s="363"/>
      <c r="D309" s="363"/>
      <c r="E309" s="363"/>
      <c r="F309" s="363"/>
      <c r="G309" s="363"/>
      <c r="H309" s="363"/>
      <c r="I309" s="363"/>
      <c r="J309" s="363"/>
      <c r="K309" s="364"/>
      <c r="L309" s="363"/>
    </row>
    <row r="310" spans="1:13">
      <c r="A310" s="428"/>
      <c r="B310" s="497" t="s">
        <v>85</v>
      </c>
      <c r="C310" s="430"/>
      <c r="D310" s="430"/>
      <c r="E310" s="430"/>
      <c r="F310" s="430"/>
      <c r="G310" s="430"/>
      <c r="H310" s="430"/>
      <c r="I310" s="430"/>
      <c r="J310" s="430"/>
      <c r="K310" s="431"/>
      <c r="L310" s="430"/>
    </row>
    <row r="311" spans="1:13" s="571" customFormat="1" ht="36">
      <c r="A311" s="498">
        <v>1</v>
      </c>
      <c r="B311" s="499">
        <v>11</v>
      </c>
      <c r="C311" s="359" t="s">
        <v>86</v>
      </c>
      <c r="D311" s="344" t="s">
        <v>235</v>
      </c>
      <c r="E311" s="356">
        <v>1</v>
      </c>
      <c r="F311" s="500" t="s">
        <v>587</v>
      </c>
      <c r="G311" s="356">
        <v>20</v>
      </c>
      <c r="H311" s="356">
        <v>1000</v>
      </c>
      <c r="I311" s="356">
        <f>H311*E311</f>
        <v>1000</v>
      </c>
      <c r="J311" s="357">
        <v>5</v>
      </c>
      <c r="K311" s="501" t="s">
        <v>236</v>
      </c>
      <c r="L311" s="502" t="s">
        <v>967</v>
      </c>
      <c r="M311" s="570"/>
    </row>
    <row r="312" spans="1:13" s="571" customFormat="1" ht="36">
      <c r="A312" s="498">
        <v>2</v>
      </c>
      <c r="B312" s="499">
        <v>17</v>
      </c>
      <c r="C312" s="355" t="s">
        <v>87</v>
      </c>
      <c r="D312" s="344" t="s">
        <v>588</v>
      </c>
      <c r="E312" s="356">
        <v>1</v>
      </c>
      <c r="F312" s="356">
        <v>30</v>
      </c>
      <c r="G312" s="356">
        <v>70</v>
      </c>
      <c r="H312" s="356">
        <f>F312*G312</f>
        <v>2100</v>
      </c>
      <c r="I312" s="356">
        <f t="shared" ref="I312:I343" si="34">H312*E312</f>
        <v>2100</v>
      </c>
      <c r="J312" s="357">
        <v>12.5</v>
      </c>
      <c r="K312" s="501" t="s">
        <v>135</v>
      </c>
      <c r="L312" s="502" t="s">
        <v>967</v>
      </c>
      <c r="M312" s="570"/>
    </row>
    <row r="313" spans="1:13" s="571" customFormat="1" ht="48">
      <c r="A313" s="498">
        <v>3</v>
      </c>
      <c r="B313" s="499">
        <v>18</v>
      </c>
      <c r="C313" s="355" t="s">
        <v>237</v>
      </c>
      <c r="D313" s="344" t="s">
        <v>589</v>
      </c>
      <c r="E313" s="356">
        <v>1</v>
      </c>
      <c r="F313" s="356">
        <v>30</v>
      </c>
      <c r="G313" s="356">
        <v>12</v>
      </c>
      <c r="H313" s="356">
        <f>F313*G313</f>
        <v>360</v>
      </c>
      <c r="I313" s="356">
        <f t="shared" si="34"/>
        <v>360</v>
      </c>
      <c r="J313" s="357">
        <v>6.5</v>
      </c>
      <c r="K313" s="501" t="s">
        <v>238</v>
      </c>
      <c r="L313" s="502" t="s">
        <v>590</v>
      </c>
      <c r="M313" s="570"/>
    </row>
    <row r="314" spans="1:13" s="571" customFormat="1" ht="45">
      <c r="A314" s="503">
        <v>4</v>
      </c>
      <c r="B314" s="354" t="s">
        <v>591</v>
      </c>
      <c r="C314" s="355" t="s">
        <v>239</v>
      </c>
      <c r="D314" s="344" t="s">
        <v>240</v>
      </c>
      <c r="E314" s="356">
        <v>1</v>
      </c>
      <c r="F314" s="356">
        <v>40</v>
      </c>
      <c r="G314" s="356">
        <v>12</v>
      </c>
      <c r="H314" s="356">
        <f>F314*G314</f>
        <v>480</v>
      </c>
      <c r="I314" s="356">
        <f t="shared" si="34"/>
        <v>480</v>
      </c>
      <c r="J314" s="357">
        <v>8</v>
      </c>
      <c r="K314" s="501" t="s">
        <v>135</v>
      </c>
      <c r="L314" s="360" t="s">
        <v>592</v>
      </c>
      <c r="M314" s="570"/>
    </row>
    <row r="315" spans="1:13" s="569" customFormat="1">
      <c r="A315" s="504"/>
      <c r="B315" s="1170" t="s">
        <v>209</v>
      </c>
      <c r="C315" s="1170"/>
      <c r="D315" s="505"/>
      <c r="E315" s="506"/>
      <c r="F315" s="506"/>
      <c r="G315" s="507">
        <f>SUM(G311:G314)</f>
        <v>114</v>
      </c>
      <c r="H315" s="507">
        <f>SUM(H311:H314)</f>
        <v>3940</v>
      </c>
      <c r="I315" s="507">
        <f>SUM(I311:I314)</f>
        <v>3940</v>
      </c>
      <c r="J315" s="508">
        <f>SUM(J311:J314)</f>
        <v>32</v>
      </c>
      <c r="K315" s="509"/>
      <c r="L315" s="510"/>
      <c r="M315" s="568"/>
    </row>
    <row r="316" spans="1:13">
      <c r="A316" s="511"/>
      <c r="B316" s="512" t="s">
        <v>644</v>
      </c>
      <c r="D316" s="344"/>
      <c r="E316" s="513"/>
      <c r="F316" s="514"/>
      <c r="G316" s="514"/>
      <c r="H316" s="514"/>
      <c r="I316" s="514"/>
      <c r="J316" s="515"/>
      <c r="K316" s="516"/>
      <c r="L316" s="517"/>
    </row>
    <row r="317" spans="1:13" s="571" customFormat="1" ht="36">
      <c r="A317" s="503">
        <v>5</v>
      </c>
      <c r="B317" s="354"/>
      <c r="C317" s="355" t="s">
        <v>241</v>
      </c>
      <c r="D317" s="344" t="s">
        <v>242</v>
      </c>
      <c r="E317" s="356">
        <v>3</v>
      </c>
      <c r="F317" s="356">
        <v>20</v>
      </c>
      <c r="G317" s="356">
        <v>1</v>
      </c>
      <c r="H317" s="356">
        <f t="shared" ref="H317:H323" si="35">F317*G317</f>
        <v>20</v>
      </c>
      <c r="I317" s="356">
        <f t="shared" si="34"/>
        <v>60</v>
      </c>
      <c r="J317" s="357">
        <v>1.5</v>
      </c>
      <c r="K317" s="358" t="s">
        <v>593</v>
      </c>
      <c r="L317" s="360"/>
      <c r="M317" s="570"/>
    </row>
    <row r="318" spans="1:13" s="571" customFormat="1" ht="48">
      <c r="A318" s="503">
        <v>6</v>
      </c>
      <c r="B318" s="354">
        <v>21</v>
      </c>
      <c r="C318" s="359" t="s">
        <v>243</v>
      </c>
      <c r="D318" s="344" t="s">
        <v>244</v>
      </c>
      <c r="E318" s="356">
        <v>2</v>
      </c>
      <c r="F318" s="356">
        <v>25</v>
      </c>
      <c r="G318" s="356">
        <v>3</v>
      </c>
      <c r="H318" s="356">
        <f t="shared" si="35"/>
        <v>75</v>
      </c>
      <c r="I318" s="356">
        <f>H318*E318</f>
        <v>150</v>
      </c>
      <c r="J318" s="357">
        <v>2.25</v>
      </c>
      <c r="K318" s="358" t="s">
        <v>594</v>
      </c>
      <c r="L318" s="360"/>
      <c r="M318" s="570"/>
    </row>
    <row r="319" spans="1:13" s="571" customFormat="1" ht="96">
      <c r="A319" s="503">
        <v>7</v>
      </c>
      <c r="B319" s="354">
        <v>25</v>
      </c>
      <c r="C319" s="355" t="s">
        <v>88</v>
      </c>
      <c r="D319" s="344" t="s">
        <v>595</v>
      </c>
      <c r="E319" s="356">
        <v>1</v>
      </c>
      <c r="F319" s="356">
        <v>25</v>
      </c>
      <c r="G319" s="356">
        <v>5</v>
      </c>
      <c r="H319" s="356">
        <f t="shared" si="35"/>
        <v>125</v>
      </c>
      <c r="I319" s="356">
        <f t="shared" si="34"/>
        <v>125</v>
      </c>
      <c r="J319" s="357">
        <v>4</v>
      </c>
      <c r="K319" s="358" t="s">
        <v>596</v>
      </c>
      <c r="L319" s="502" t="s">
        <v>597</v>
      </c>
      <c r="M319" s="570"/>
    </row>
    <row r="320" spans="1:13" s="571" customFormat="1" ht="48">
      <c r="A320" s="503">
        <v>8</v>
      </c>
      <c r="B320" s="354" t="s">
        <v>598</v>
      </c>
      <c r="C320" s="359" t="s">
        <v>245</v>
      </c>
      <c r="D320" s="344" t="s">
        <v>246</v>
      </c>
      <c r="E320" s="356">
        <v>3</v>
      </c>
      <c r="F320" s="356">
        <v>30</v>
      </c>
      <c r="G320" s="356">
        <v>3</v>
      </c>
      <c r="H320" s="356">
        <f t="shared" si="35"/>
        <v>90</v>
      </c>
      <c r="I320" s="356">
        <f>H320*E320</f>
        <v>270</v>
      </c>
      <c r="J320" s="357">
        <v>8</v>
      </c>
      <c r="K320" s="358" t="s">
        <v>594</v>
      </c>
      <c r="L320" s="360" t="s">
        <v>599</v>
      </c>
      <c r="M320" s="570"/>
    </row>
    <row r="321" spans="1:13" s="571" customFormat="1" ht="96">
      <c r="A321" s="503">
        <v>9</v>
      </c>
      <c r="B321" s="354">
        <v>29</v>
      </c>
      <c r="C321" s="359" t="s">
        <v>89</v>
      </c>
      <c r="D321" s="344" t="s">
        <v>600</v>
      </c>
      <c r="E321" s="356">
        <v>3</v>
      </c>
      <c r="F321" s="356">
        <v>30</v>
      </c>
      <c r="G321" s="356">
        <v>5</v>
      </c>
      <c r="H321" s="356">
        <f t="shared" si="35"/>
        <v>150</v>
      </c>
      <c r="I321" s="356">
        <f t="shared" si="34"/>
        <v>450</v>
      </c>
      <c r="J321" s="357">
        <v>7.7</v>
      </c>
      <c r="K321" s="358" t="s">
        <v>601</v>
      </c>
      <c r="L321" s="502" t="s">
        <v>602</v>
      </c>
      <c r="M321" s="570"/>
    </row>
    <row r="322" spans="1:13" s="571" customFormat="1" ht="24">
      <c r="A322" s="503">
        <v>10</v>
      </c>
      <c r="B322" s="354">
        <v>30</v>
      </c>
      <c r="C322" s="359" t="s">
        <v>90</v>
      </c>
      <c r="D322" s="344" t="s">
        <v>247</v>
      </c>
      <c r="E322" s="356">
        <v>1</v>
      </c>
      <c r="F322" s="356">
        <v>50</v>
      </c>
      <c r="G322" s="356">
        <v>10</v>
      </c>
      <c r="H322" s="356">
        <f t="shared" si="35"/>
        <v>500</v>
      </c>
      <c r="I322" s="356">
        <f t="shared" si="34"/>
        <v>500</v>
      </c>
      <c r="J322" s="357">
        <v>27</v>
      </c>
      <c r="K322" s="501" t="s">
        <v>236</v>
      </c>
      <c r="L322" s="360" t="s">
        <v>603</v>
      </c>
      <c r="M322" s="570"/>
    </row>
    <row r="323" spans="1:13" s="571" customFormat="1" ht="36">
      <c r="A323" s="503">
        <v>11</v>
      </c>
      <c r="B323" s="354">
        <v>31</v>
      </c>
      <c r="C323" s="355" t="s">
        <v>198</v>
      </c>
      <c r="D323" s="344" t="s">
        <v>248</v>
      </c>
      <c r="E323" s="356">
        <v>1</v>
      </c>
      <c r="F323" s="356">
        <v>21</v>
      </c>
      <c r="G323" s="356">
        <v>50</v>
      </c>
      <c r="H323" s="356">
        <f t="shared" si="35"/>
        <v>1050</v>
      </c>
      <c r="I323" s="356">
        <f t="shared" si="34"/>
        <v>1050</v>
      </c>
      <c r="J323" s="357">
        <v>3.15</v>
      </c>
      <c r="K323" s="358" t="s">
        <v>604</v>
      </c>
      <c r="L323" s="502" t="s">
        <v>605</v>
      </c>
      <c r="M323" s="570"/>
    </row>
    <row r="324" spans="1:13" ht="12.75" customHeight="1">
      <c r="A324" s="504"/>
      <c r="B324" s="1170" t="s">
        <v>209</v>
      </c>
      <c r="C324" s="1170"/>
      <c r="D324" s="505"/>
      <c r="E324" s="506">
        <f t="shared" ref="E324:J324" si="36">SUM(E317:E323)</f>
        <v>14</v>
      </c>
      <c r="F324" s="506">
        <f t="shared" si="36"/>
        <v>201</v>
      </c>
      <c r="G324" s="507">
        <f t="shared" si="36"/>
        <v>77</v>
      </c>
      <c r="H324" s="507">
        <f t="shared" si="36"/>
        <v>2010</v>
      </c>
      <c r="I324" s="507">
        <f t="shared" si="36"/>
        <v>2605</v>
      </c>
      <c r="J324" s="508">
        <f t="shared" si="36"/>
        <v>53.6</v>
      </c>
      <c r="K324" s="509"/>
      <c r="L324" s="510"/>
    </row>
    <row r="325" spans="1:13">
      <c r="A325" s="511"/>
      <c r="B325" s="518" t="s">
        <v>645</v>
      </c>
      <c r="C325" s="519"/>
      <c r="D325" s="344"/>
      <c r="E325" s="520"/>
      <c r="F325" s="514"/>
      <c r="G325" s="514"/>
      <c r="H325" s="514"/>
      <c r="I325" s="514">
        <f t="shared" si="34"/>
        <v>0</v>
      </c>
      <c r="J325" s="515"/>
      <c r="K325" s="516"/>
      <c r="L325" s="517"/>
    </row>
    <row r="326" spans="1:13" s="571" customFormat="1" ht="48">
      <c r="A326" s="503">
        <v>12</v>
      </c>
      <c r="B326" s="354">
        <v>34</v>
      </c>
      <c r="C326" s="359" t="s">
        <v>249</v>
      </c>
      <c r="D326" s="344" t="s">
        <v>250</v>
      </c>
      <c r="E326" s="356">
        <v>2</v>
      </c>
      <c r="F326" s="356">
        <v>39</v>
      </c>
      <c r="G326" s="356">
        <v>20</v>
      </c>
      <c r="H326" s="356">
        <f t="shared" ref="H326:H331" si="37">F326*G326</f>
        <v>780</v>
      </c>
      <c r="I326" s="356">
        <f t="shared" si="34"/>
        <v>1560</v>
      </c>
      <c r="J326" s="357">
        <v>15</v>
      </c>
      <c r="K326" s="358" t="s">
        <v>606</v>
      </c>
      <c r="L326" s="360" t="s">
        <v>607</v>
      </c>
      <c r="M326" s="570"/>
    </row>
    <row r="327" spans="1:13" s="571" customFormat="1" ht="84">
      <c r="A327" s="503">
        <v>13</v>
      </c>
      <c r="B327" s="354" t="s">
        <v>608</v>
      </c>
      <c r="C327" s="359" t="s">
        <v>251</v>
      </c>
      <c r="D327" s="344" t="s">
        <v>609</v>
      </c>
      <c r="E327" s="356">
        <v>4</v>
      </c>
      <c r="F327" s="356">
        <v>24</v>
      </c>
      <c r="G327" s="356">
        <v>15</v>
      </c>
      <c r="H327" s="356">
        <f t="shared" si="37"/>
        <v>360</v>
      </c>
      <c r="I327" s="356">
        <f t="shared" si="34"/>
        <v>1440</v>
      </c>
      <c r="J327" s="357">
        <v>8.5</v>
      </c>
      <c r="K327" s="358" t="s">
        <v>610</v>
      </c>
      <c r="L327" s="360" t="s">
        <v>607</v>
      </c>
      <c r="M327" s="570"/>
    </row>
    <row r="328" spans="1:13" s="571" customFormat="1" ht="84">
      <c r="A328" s="503">
        <v>14</v>
      </c>
      <c r="B328" s="354">
        <v>39</v>
      </c>
      <c r="C328" s="359" t="s">
        <v>91</v>
      </c>
      <c r="D328" s="344" t="s">
        <v>610</v>
      </c>
      <c r="E328" s="521">
        <v>4</v>
      </c>
      <c r="F328" s="356">
        <v>26</v>
      </c>
      <c r="G328" s="356">
        <v>10</v>
      </c>
      <c r="H328" s="356">
        <f t="shared" si="37"/>
        <v>260</v>
      </c>
      <c r="I328" s="356">
        <f t="shared" si="34"/>
        <v>1040</v>
      </c>
      <c r="J328" s="357">
        <v>10</v>
      </c>
      <c r="K328" s="358" t="s">
        <v>610</v>
      </c>
      <c r="L328" s="360" t="s">
        <v>607</v>
      </c>
      <c r="M328" s="570"/>
    </row>
    <row r="329" spans="1:13" s="571" customFormat="1">
      <c r="A329" s="503">
        <v>15</v>
      </c>
      <c r="B329" s="354">
        <v>40</v>
      </c>
      <c r="C329" s="355" t="s">
        <v>92</v>
      </c>
      <c r="D329" s="344" t="s">
        <v>252</v>
      </c>
      <c r="E329" s="356">
        <v>2</v>
      </c>
      <c r="F329" s="356">
        <v>20</v>
      </c>
      <c r="G329" s="356">
        <v>1</v>
      </c>
      <c r="H329" s="356">
        <f t="shared" si="37"/>
        <v>20</v>
      </c>
      <c r="I329" s="356">
        <f t="shared" si="34"/>
        <v>40</v>
      </c>
      <c r="J329" s="357">
        <v>0.75</v>
      </c>
      <c r="K329" s="501" t="s">
        <v>611</v>
      </c>
      <c r="L329" s="360" t="s">
        <v>607</v>
      </c>
      <c r="M329" s="570"/>
    </row>
    <row r="330" spans="1:13" s="571" customFormat="1" ht="22.5">
      <c r="A330" s="503">
        <v>16</v>
      </c>
      <c r="B330" s="354">
        <v>43</v>
      </c>
      <c r="C330" s="359" t="s">
        <v>253</v>
      </c>
      <c r="D330" s="344" t="s">
        <v>612</v>
      </c>
      <c r="E330" s="356">
        <v>1</v>
      </c>
      <c r="F330" s="356">
        <v>400</v>
      </c>
      <c r="G330" s="356">
        <v>30</v>
      </c>
      <c r="H330" s="356">
        <f t="shared" si="37"/>
        <v>12000</v>
      </c>
      <c r="I330" s="356">
        <f t="shared" si="34"/>
        <v>12000</v>
      </c>
      <c r="J330" s="357">
        <v>7.8</v>
      </c>
      <c r="K330" s="501" t="s">
        <v>236</v>
      </c>
      <c r="L330" s="360" t="s">
        <v>613</v>
      </c>
      <c r="M330" s="570"/>
    </row>
    <row r="331" spans="1:13" s="571" customFormat="1" ht="22.5">
      <c r="A331" s="503">
        <v>17</v>
      </c>
      <c r="B331" s="354" t="s">
        <v>614</v>
      </c>
      <c r="C331" s="359" t="s">
        <v>254</v>
      </c>
      <c r="D331" s="344" t="s">
        <v>615</v>
      </c>
      <c r="E331" s="356">
        <v>1</v>
      </c>
      <c r="F331" s="356">
        <v>400</v>
      </c>
      <c r="G331" s="356">
        <v>50</v>
      </c>
      <c r="H331" s="356">
        <f t="shared" si="37"/>
        <v>20000</v>
      </c>
      <c r="I331" s="356">
        <f t="shared" si="34"/>
        <v>20000</v>
      </c>
      <c r="J331" s="357">
        <v>7</v>
      </c>
      <c r="K331" s="501" t="s">
        <v>236</v>
      </c>
      <c r="L331" s="360" t="s">
        <v>613</v>
      </c>
      <c r="M331" s="570"/>
    </row>
    <row r="332" spans="1:13" s="569" customFormat="1" ht="12.75" customHeight="1">
      <c r="A332" s="504"/>
      <c r="B332" s="1170" t="s">
        <v>209</v>
      </c>
      <c r="C332" s="1170"/>
      <c r="D332" s="505"/>
      <c r="E332" s="506"/>
      <c r="F332" s="506"/>
      <c r="G332" s="507">
        <f>SUM(G326:G331)</f>
        <v>126</v>
      </c>
      <c r="H332" s="507">
        <f>SUM(H326:H331)</f>
        <v>33420</v>
      </c>
      <c r="I332" s="507">
        <f>SUM(I325:I331)</f>
        <v>36080</v>
      </c>
      <c r="J332" s="508">
        <f>SUM(J326:J331)</f>
        <v>49.05</v>
      </c>
      <c r="K332" s="509"/>
      <c r="L332" s="510"/>
      <c r="M332" s="568"/>
    </row>
    <row r="333" spans="1:13">
      <c r="A333" s="511"/>
      <c r="B333" s="518" t="s">
        <v>646</v>
      </c>
      <c r="D333" s="344"/>
      <c r="E333" s="522"/>
      <c r="F333" s="514"/>
      <c r="G333" s="514"/>
      <c r="H333" s="514"/>
      <c r="I333" s="514"/>
      <c r="J333" s="515"/>
      <c r="K333" s="516"/>
      <c r="L333" s="517"/>
    </row>
    <row r="334" spans="1:13" s="575" customFormat="1" ht="84">
      <c r="A334" s="523">
        <f>A331+1</f>
        <v>18</v>
      </c>
      <c r="B334" s="524">
        <v>56</v>
      </c>
      <c r="C334" s="525" t="s">
        <v>616</v>
      </c>
      <c r="D334" s="344" t="s">
        <v>617</v>
      </c>
      <c r="E334" s="526">
        <v>2</v>
      </c>
      <c r="F334" s="526">
        <v>25</v>
      </c>
      <c r="G334" s="526">
        <v>3</v>
      </c>
      <c r="H334" s="526">
        <f>F334*G334</f>
        <v>75</v>
      </c>
      <c r="I334" s="356">
        <f t="shared" si="34"/>
        <v>150</v>
      </c>
      <c r="J334" s="527">
        <v>2.5</v>
      </c>
      <c r="K334" s="528" t="s">
        <v>618</v>
      </c>
      <c r="L334" s="529" t="s">
        <v>619</v>
      </c>
      <c r="M334" s="574"/>
    </row>
    <row r="335" spans="1:13" s="571" customFormat="1" ht="22.5">
      <c r="A335" s="503">
        <f>A334+1</f>
        <v>19</v>
      </c>
      <c r="B335" s="354">
        <v>57</v>
      </c>
      <c r="C335" s="355" t="s">
        <v>490</v>
      </c>
      <c r="D335" s="344" t="s">
        <v>620</v>
      </c>
      <c r="E335" s="356">
        <v>1</v>
      </c>
      <c r="F335" s="356">
        <v>25</v>
      </c>
      <c r="G335" s="356">
        <v>2</v>
      </c>
      <c r="H335" s="356">
        <f>F335*G335</f>
        <v>50</v>
      </c>
      <c r="I335" s="356">
        <f t="shared" si="34"/>
        <v>50</v>
      </c>
      <c r="J335" s="357">
        <v>0.5</v>
      </c>
      <c r="K335" s="501" t="s">
        <v>621</v>
      </c>
      <c r="L335" s="360" t="s">
        <v>622</v>
      </c>
      <c r="M335" s="570"/>
    </row>
    <row r="336" spans="1:13" s="571" customFormat="1" ht="24">
      <c r="A336" s="503">
        <f>A335+1</f>
        <v>20</v>
      </c>
      <c r="B336" s="354">
        <v>59</v>
      </c>
      <c r="C336" s="359" t="s">
        <v>623</v>
      </c>
      <c r="D336" s="344" t="s">
        <v>624</v>
      </c>
      <c r="E336" s="356">
        <v>1</v>
      </c>
      <c r="F336" s="356">
        <v>25</v>
      </c>
      <c r="G336" s="356">
        <v>2</v>
      </c>
      <c r="H336" s="356">
        <f>F336*G336</f>
        <v>50</v>
      </c>
      <c r="I336" s="356">
        <f t="shared" si="34"/>
        <v>50</v>
      </c>
      <c r="J336" s="357">
        <v>0.4</v>
      </c>
      <c r="K336" s="358" t="s">
        <v>238</v>
      </c>
      <c r="L336" s="360" t="s">
        <v>592</v>
      </c>
      <c r="M336" s="570"/>
    </row>
    <row r="337" spans="1:13" s="571" customFormat="1" ht="33.75">
      <c r="A337" s="503">
        <f>A336+1</f>
        <v>21</v>
      </c>
      <c r="B337" s="354">
        <v>62</v>
      </c>
      <c r="C337" s="359" t="s">
        <v>625</v>
      </c>
      <c r="D337" s="344" t="s">
        <v>626</v>
      </c>
      <c r="E337" s="356">
        <v>2</v>
      </c>
      <c r="F337" s="356">
        <v>20</v>
      </c>
      <c r="G337" s="356">
        <v>30</v>
      </c>
      <c r="H337" s="356">
        <f>F337*G337</f>
        <v>600</v>
      </c>
      <c r="I337" s="356">
        <f t="shared" si="34"/>
        <v>1200</v>
      </c>
      <c r="J337" s="357">
        <v>3</v>
      </c>
      <c r="K337" s="358" t="s">
        <v>627</v>
      </c>
      <c r="L337" s="502" t="s">
        <v>628</v>
      </c>
      <c r="M337" s="570"/>
    </row>
    <row r="338" spans="1:13" s="571" customFormat="1" ht="12.75" customHeight="1">
      <c r="A338" s="504"/>
      <c r="B338" s="1170" t="s">
        <v>209</v>
      </c>
      <c r="C338" s="1170"/>
      <c r="D338" s="505"/>
      <c r="E338" s="506"/>
      <c r="F338" s="506"/>
      <c r="G338" s="507">
        <f>SUM(G334:G337)</f>
        <v>37</v>
      </c>
      <c r="H338" s="507">
        <f>SUM(H334:H337)</f>
        <v>775</v>
      </c>
      <c r="I338" s="507">
        <f>SUM(I334:I337)</f>
        <v>1450</v>
      </c>
      <c r="J338" s="508">
        <f>SUM(J334:J337)</f>
        <v>6.4</v>
      </c>
      <c r="K338" s="509"/>
      <c r="L338" s="510"/>
      <c r="M338" s="570"/>
    </row>
    <row r="339" spans="1:13">
      <c r="A339" s="511"/>
      <c r="B339" s="518" t="s">
        <v>647</v>
      </c>
      <c r="D339" s="344"/>
      <c r="E339" s="530"/>
      <c r="F339" s="514"/>
      <c r="G339" s="514"/>
      <c r="H339" s="514"/>
      <c r="I339" s="514"/>
      <c r="J339" s="515"/>
      <c r="K339" s="516"/>
      <c r="L339" s="517"/>
    </row>
    <row r="340" spans="1:13" s="571" customFormat="1" ht="48">
      <c r="A340" s="503">
        <f>A337+1</f>
        <v>22</v>
      </c>
      <c r="B340" s="354">
        <v>63</v>
      </c>
      <c r="C340" s="355" t="s">
        <v>94</v>
      </c>
      <c r="D340" s="344" t="s">
        <v>629</v>
      </c>
      <c r="E340" s="356">
        <v>4</v>
      </c>
      <c r="F340" s="356">
        <v>25</v>
      </c>
      <c r="G340" s="356">
        <v>13</v>
      </c>
      <c r="H340" s="356">
        <f>F340*G340</f>
        <v>325</v>
      </c>
      <c r="I340" s="356">
        <f t="shared" si="34"/>
        <v>1300</v>
      </c>
      <c r="J340" s="357">
        <v>11</v>
      </c>
      <c r="K340" s="358" t="s">
        <v>630</v>
      </c>
      <c r="L340" s="502" t="s">
        <v>631</v>
      </c>
      <c r="M340" s="570"/>
    </row>
    <row r="341" spans="1:13" s="571" customFormat="1" ht="33.75">
      <c r="A341" s="503">
        <f>A340+1</f>
        <v>23</v>
      </c>
      <c r="B341" s="354">
        <v>64</v>
      </c>
      <c r="C341" s="359" t="s">
        <v>255</v>
      </c>
      <c r="D341" s="344" t="s">
        <v>629</v>
      </c>
      <c r="E341" s="356">
        <v>15</v>
      </c>
      <c r="F341" s="356">
        <v>15</v>
      </c>
      <c r="G341" s="356">
        <v>14</v>
      </c>
      <c r="H341" s="356">
        <f>F341*G341</f>
        <v>210</v>
      </c>
      <c r="I341" s="356">
        <f>H341*E341</f>
        <v>3150</v>
      </c>
      <c r="J341" s="357">
        <v>5</v>
      </c>
      <c r="K341" s="358" t="s">
        <v>236</v>
      </c>
      <c r="L341" s="502" t="s">
        <v>628</v>
      </c>
      <c r="M341" s="570"/>
    </row>
    <row r="342" spans="1:13" s="571" customFormat="1" ht="33.75">
      <c r="A342" s="503">
        <f>A341+1</f>
        <v>24</v>
      </c>
      <c r="B342" s="354">
        <v>65</v>
      </c>
      <c r="C342" s="359" t="s">
        <v>199</v>
      </c>
      <c r="D342" s="344" t="s">
        <v>629</v>
      </c>
      <c r="E342" s="356">
        <v>2</v>
      </c>
      <c r="F342" s="356">
        <v>30</v>
      </c>
      <c r="G342" s="356">
        <v>69</v>
      </c>
      <c r="H342" s="356">
        <f>F342*G342</f>
        <v>2070</v>
      </c>
      <c r="I342" s="356">
        <f t="shared" si="34"/>
        <v>4140</v>
      </c>
      <c r="J342" s="357">
        <v>10</v>
      </c>
      <c r="K342" s="358" t="s">
        <v>236</v>
      </c>
      <c r="L342" s="502" t="s">
        <v>613</v>
      </c>
      <c r="M342" s="570"/>
    </row>
    <row r="343" spans="1:13" s="571" customFormat="1" ht="24">
      <c r="A343" s="503">
        <f>A342+1</f>
        <v>25</v>
      </c>
      <c r="B343" s="354">
        <v>66</v>
      </c>
      <c r="C343" s="355" t="s">
        <v>256</v>
      </c>
      <c r="D343" s="344" t="s">
        <v>632</v>
      </c>
      <c r="E343" s="356">
        <v>3</v>
      </c>
      <c r="F343" s="356">
        <v>25</v>
      </c>
      <c r="G343" s="356">
        <v>17</v>
      </c>
      <c r="H343" s="356">
        <f>F343*G343</f>
        <v>425</v>
      </c>
      <c r="I343" s="356">
        <f t="shared" si="34"/>
        <v>1275</v>
      </c>
      <c r="J343" s="357">
        <v>2.5</v>
      </c>
      <c r="K343" s="501" t="s">
        <v>633</v>
      </c>
      <c r="L343" s="360" t="s">
        <v>634</v>
      </c>
      <c r="M343" s="570"/>
    </row>
    <row r="344" spans="1:13" s="571" customFormat="1" ht="36">
      <c r="A344" s="503">
        <f>A343+1</f>
        <v>26</v>
      </c>
      <c r="B344" s="354">
        <v>69</v>
      </c>
      <c r="C344" s="355" t="s">
        <v>635</v>
      </c>
      <c r="D344" s="344" t="s">
        <v>636</v>
      </c>
      <c r="E344" s="356">
        <v>3</v>
      </c>
      <c r="F344" s="356">
        <v>36</v>
      </c>
      <c r="G344" s="356">
        <v>14</v>
      </c>
      <c r="H344" s="356">
        <f>F344*G344</f>
        <v>504</v>
      </c>
      <c r="I344" s="356">
        <f>H344*E344</f>
        <v>1512</v>
      </c>
      <c r="J344" s="357">
        <v>2.5</v>
      </c>
      <c r="K344" s="358" t="s">
        <v>637</v>
      </c>
      <c r="L344" s="360" t="s">
        <v>634</v>
      </c>
      <c r="M344" s="570"/>
    </row>
    <row r="345" spans="1:13" s="569" customFormat="1">
      <c r="A345" s="504"/>
      <c r="B345" s="1170" t="s">
        <v>209</v>
      </c>
      <c r="C345" s="1170"/>
      <c r="D345" s="505"/>
      <c r="E345" s="506"/>
      <c r="F345" s="506"/>
      <c r="G345" s="507">
        <f>SUM(G340:G344)</f>
        <v>127</v>
      </c>
      <c r="H345" s="507">
        <f>SUM(H340:H344)</f>
        <v>3534</v>
      </c>
      <c r="I345" s="507">
        <f>SUM(I340:I344)</f>
        <v>11377</v>
      </c>
      <c r="J345" s="508">
        <f>SUM(J340:J344)</f>
        <v>31</v>
      </c>
      <c r="K345" s="509"/>
      <c r="L345" s="510"/>
      <c r="M345" s="568"/>
    </row>
    <row r="346" spans="1:13">
      <c r="A346" s="511"/>
      <c r="B346" s="518" t="s">
        <v>648</v>
      </c>
      <c r="C346" s="530"/>
      <c r="D346" s="344"/>
      <c r="F346" s="514"/>
      <c r="G346" s="514"/>
      <c r="H346" s="514"/>
      <c r="I346" s="514"/>
      <c r="J346" s="514"/>
      <c r="K346" s="516"/>
      <c r="L346" s="517"/>
    </row>
    <row r="347" spans="1:13" s="571" customFormat="1" ht="24">
      <c r="A347" s="503">
        <f>A344+1</f>
        <v>27</v>
      </c>
      <c r="B347" s="354">
        <v>77</v>
      </c>
      <c r="C347" s="355" t="s">
        <v>258</v>
      </c>
      <c r="D347" s="344" t="s">
        <v>259</v>
      </c>
      <c r="E347" s="356">
        <v>1</v>
      </c>
      <c r="F347" s="356">
        <v>30</v>
      </c>
      <c r="G347" s="356">
        <v>13</v>
      </c>
      <c r="H347" s="356">
        <f t="shared" ref="H347:H354" si="38">F347*G347</f>
        <v>390</v>
      </c>
      <c r="I347" s="356">
        <f t="shared" ref="I347:I353" si="39">H347*E347</f>
        <v>390</v>
      </c>
      <c r="J347" s="357">
        <v>1.5</v>
      </c>
      <c r="K347" s="358" t="s">
        <v>260</v>
      </c>
      <c r="L347" s="502" t="s">
        <v>638</v>
      </c>
      <c r="M347" s="570"/>
    </row>
    <row r="348" spans="1:13" s="571" customFormat="1" ht="36">
      <c r="A348" s="503">
        <f>A347+1</f>
        <v>28</v>
      </c>
      <c r="B348" s="354">
        <v>80</v>
      </c>
      <c r="C348" s="359" t="s">
        <v>95</v>
      </c>
      <c r="D348" s="344" t="s">
        <v>26</v>
      </c>
      <c r="E348" s="356">
        <v>2</v>
      </c>
      <c r="F348" s="356">
        <v>25</v>
      </c>
      <c r="G348" s="356">
        <v>18</v>
      </c>
      <c r="H348" s="356">
        <f t="shared" si="38"/>
        <v>450</v>
      </c>
      <c r="I348" s="356">
        <f t="shared" si="39"/>
        <v>900</v>
      </c>
      <c r="J348" s="357">
        <v>4.5</v>
      </c>
      <c r="K348" s="358" t="s">
        <v>260</v>
      </c>
      <c r="L348" s="502" t="s">
        <v>967</v>
      </c>
      <c r="M348" s="570"/>
    </row>
    <row r="349" spans="1:13" s="571" customFormat="1" ht="36">
      <c r="A349" s="503">
        <f t="shared" ref="A349:A354" si="40">A348+1</f>
        <v>29</v>
      </c>
      <c r="B349" s="354">
        <v>81</v>
      </c>
      <c r="C349" s="355" t="s">
        <v>96</v>
      </c>
      <c r="D349" s="344" t="s">
        <v>261</v>
      </c>
      <c r="E349" s="356">
        <v>2</v>
      </c>
      <c r="F349" s="356">
        <v>25</v>
      </c>
      <c r="G349" s="356">
        <v>10</v>
      </c>
      <c r="H349" s="356">
        <f t="shared" si="38"/>
        <v>250</v>
      </c>
      <c r="I349" s="356">
        <f t="shared" si="39"/>
        <v>500</v>
      </c>
      <c r="J349" s="357">
        <v>2.5</v>
      </c>
      <c r="K349" s="358" t="s">
        <v>262</v>
      </c>
      <c r="L349" s="502" t="s">
        <v>967</v>
      </c>
      <c r="M349" s="570"/>
    </row>
    <row r="350" spans="1:13" s="571" customFormat="1" ht="36">
      <c r="A350" s="503">
        <f t="shared" si="40"/>
        <v>30</v>
      </c>
      <c r="B350" s="354">
        <v>83</v>
      </c>
      <c r="C350" s="359" t="s">
        <v>201</v>
      </c>
      <c r="D350" s="344" t="s">
        <v>97</v>
      </c>
      <c r="E350" s="356">
        <v>1</v>
      </c>
      <c r="F350" s="356">
        <v>20</v>
      </c>
      <c r="G350" s="356">
        <v>100</v>
      </c>
      <c r="H350" s="356">
        <f t="shared" si="38"/>
        <v>2000</v>
      </c>
      <c r="I350" s="356">
        <f t="shared" si="39"/>
        <v>2000</v>
      </c>
      <c r="J350" s="357">
        <v>3.5</v>
      </c>
      <c r="K350" s="358" t="s">
        <v>236</v>
      </c>
      <c r="L350" s="502" t="s">
        <v>967</v>
      </c>
      <c r="M350" s="570"/>
    </row>
    <row r="351" spans="1:13" s="571" customFormat="1" ht="36">
      <c r="A351" s="503">
        <f t="shared" si="40"/>
        <v>31</v>
      </c>
      <c r="B351" s="354">
        <v>84</v>
      </c>
      <c r="C351" s="359" t="s">
        <v>98</v>
      </c>
      <c r="D351" s="344" t="s">
        <v>26</v>
      </c>
      <c r="E351" s="356">
        <v>1</v>
      </c>
      <c r="F351" s="356">
        <v>20</v>
      </c>
      <c r="G351" s="356">
        <v>10</v>
      </c>
      <c r="H351" s="356">
        <f t="shared" si="38"/>
        <v>200</v>
      </c>
      <c r="I351" s="356">
        <f t="shared" si="39"/>
        <v>200</v>
      </c>
      <c r="J351" s="357">
        <v>1</v>
      </c>
      <c r="K351" s="358" t="s">
        <v>236</v>
      </c>
      <c r="L351" s="502" t="s">
        <v>967</v>
      </c>
      <c r="M351" s="570"/>
    </row>
    <row r="352" spans="1:13" s="571" customFormat="1" ht="36">
      <c r="A352" s="503">
        <f t="shared" si="40"/>
        <v>32</v>
      </c>
      <c r="B352" s="354">
        <v>85</v>
      </c>
      <c r="C352" s="359" t="s">
        <v>99</v>
      </c>
      <c r="D352" s="344" t="s">
        <v>263</v>
      </c>
      <c r="E352" s="356">
        <v>1</v>
      </c>
      <c r="F352" s="356">
        <v>20</v>
      </c>
      <c r="G352" s="356">
        <v>50</v>
      </c>
      <c r="H352" s="356">
        <f t="shared" si="38"/>
        <v>1000</v>
      </c>
      <c r="I352" s="356">
        <f t="shared" si="39"/>
        <v>1000</v>
      </c>
      <c r="J352" s="357">
        <v>2</v>
      </c>
      <c r="K352" s="358" t="s">
        <v>236</v>
      </c>
      <c r="L352" s="502" t="s">
        <v>967</v>
      </c>
      <c r="M352" s="570"/>
    </row>
    <row r="353" spans="1:13" s="571" customFormat="1" ht="36">
      <c r="A353" s="503">
        <f>A352+1</f>
        <v>33</v>
      </c>
      <c r="B353" s="354">
        <v>86</v>
      </c>
      <c r="C353" s="359" t="s">
        <v>99</v>
      </c>
      <c r="D353" s="344" t="s">
        <v>264</v>
      </c>
      <c r="E353" s="356">
        <v>1</v>
      </c>
      <c r="F353" s="356">
        <v>20</v>
      </c>
      <c r="G353" s="356">
        <v>50</v>
      </c>
      <c r="H353" s="356">
        <f t="shared" si="38"/>
        <v>1000</v>
      </c>
      <c r="I353" s="356">
        <f t="shared" si="39"/>
        <v>1000</v>
      </c>
      <c r="J353" s="357">
        <v>2</v>
      </c>
      <c r="K353" s="358" t="s">
        <v>236</v>
      </c>
      <c r="L353" s="502" t="s">
        <v>967</v>
      </c>
      <c r="M353" s="570"/>
    </row>
    <row r="354" spans="1:13" s="571" customFormat="1" ht="22.5">
      <c r="A354" s="503">
        <f t="shared" si="40"/>
        <v>34</v>
      </c>
      <c r="B354" s="354">
        <v>87</v>
      </c>
      <c r="C354" s="355" t="s">
        <v>100</v>
      </c>
      <c r="D354" s="344" t="s">
        <v>26</v>
      </c>
      <c r="E354" s="356">
        <v>2</v>
      </c>
      <c r="F354" s="356">
        <v>30</v>
      </c>
      <c r="G354" s="356">
        <v>10</v>
      </c>
      <c r="H354" s="356">
        <f t="shared" si="38"/>
        <v>300</v>
      </c>
      <c r="I354" s="356">
        <f t="shared" ref="I354:I362" si="41">H354*E354</f>
        <v>600</v>
      </c>
      <c r="J354" s="357">
        <v>0.5</v>
      </c>
      <c r="K354" s="358" t="s">
        <v>236</v>
      </c>
      <c r="L354" s="502" t="s">
        <v>613</v>
      </c>
      <c r="M354" s="570"/>
    </row>
    <row r="355" spans="1:13" s="569" customFormat="1" ht="12.75" customHeight="1">
      <c r="A355" s="503"/>
      <c r="B355" s="1170" t="s">
        <v>209</v>
      </c>
      <c r="C355" s="1170"/>
      <c r="D355" s="505"/>
      <c r="E355" s="506"/>
      <c r="F355" s="506"/>
      <c r="G355" s="507">
        <f>SUM(G347:G354)</f>
        <v>261</v>
      </c>
      <c r="H355" s="507">
        <f>SUM(H347:H354)</f>
        <v>5590</v>
      </c>
      <c r="I355" s="507">
        <f>SUM(I347:I354)</f>
        <v>6590</v>
      </c>
      <c r="J355" s="508">
        <f>SUM(J347:J354)</f>
        <v>17.5</v>
      </c>
      <c r="K355" s="509"/>
      <c r="L355" s="510"/>
      <c r="M355" s="568"/>
    </row>
    <row r="356" spans="1:13">
      <c r="A356" s="503"/>
      <c r="B356" s="518" t="s">
        <v>649</v>
      </c>
      <c r="C356" s="519"/>
      <c r="D356" s="344"/>
      <c r="E356" s="520"/>
      <c r="F356" s="514"/>
      <c r="G356" s="514"/>
      <c r="H356" s="514"/>
      <c r="I356" s="514"/>
      <c r="J356" s="515"/>
      <c r="K356" s="516"/>
      <c r="L356" s="517"/>
    </row>
    <row r="357" spans="1:13" s="571" customFormat="1" ht="33.75">
      <c r="A357" s="503">
        <f>A354+1</f>
        <v>35</v>
      </c>
      <c r="B357" s="354">
        <v>91</v>
      </c>
      <c r="C357" s="359" t="s">
        <v>101</v>
      </c>
      <c r="D357" s="344" t="s">
        <v>141</v>
      </c>
      <c r="E357" s="356">
        <v>1</v>
      </c>
      <c r="F357" s="356">
        <v>40</v>
      </c>
      <c r="G357" s="356">
        <v>70</v>
      </c>
      <c r="H357" s="356">
        <f>F357*G357</f>
        <v>2800</v>
      </c>
      <c r="I357" s="356">
        <f t="shared" si="41"/>
        <v>2800</v>
      </c>
      <c r="J357" s="357">
        <v>25</v>
      </c>
      <c r="K357" s="501" t="s">
        <v>236</v>
      </c>
      <c r="L357" s="360" t="s">
        <v>639</v>
      </c>
      <c r="M357" s="570"/>
    </row>
    <row r="358" spans="1:13" s="569" customFormat="1" ht="12.75" customHeight="1">
      <c r="A358" s="504"/>
      <c r="B358" s="1170" t="s">
        <v>209</v>
      </c>
      <c r="C358" s="1170"/>
      <c r="D358" s="505"/>
      <c r="E358" s="506"/>
      <c r="F358" s="506"/>
      <c r="G358" s="507">
        <f>SUM(G357)</f>
        <v>70</v>
      </c>
      <c r="H358" s="507">
        <f>SUM(H357)</f>
        <v>2800</v>
      </c>
      <c r="I358" s="507">
        <f>SUM(I357)</f>
        <v>2800</v>
      </c>
      <c r="J358" s="508">
        <f>SUM(J357)</f>
        <v>25</v>
      </c>
      <c r="K358" s="509"/>
      <c r="L358" s="510"/>
      <c r="M358" s="568"/>
    </row>
    <row r="359" spans="1:13">
      <c r="A359" s="511"/>
      <c r="B359" s="518" t="s">
        <v>650</v>
      </c>
      <c r="D359" s="344"/>
      <c r="E359" s="520"/>
      <c r="F359" s="514"/>
      <c r="G359" s="514"/>
      <c r="H359" s="514"/>
      <c r="I359" s="514"/>
      <c r="J359" s="515"/>
      <c r="K359" s="516"/>
      <c r="L359" s="517"/>
    </row>
    <row r="360" spans="1:13" s="571" customFormat="1" ht="24">
      <c r="A360" s="503">
        <f>A357+1</f>
        <v>36</v>
      </c>
      <c r="B360" s="354">
        <v>97</v>
      </c>
      <c r="C360" s="359" t="s">
        <v>640</v>
      </c>
      <c r="D360" s="344" t="s">
        <v>257</v>
      </c>
      <c r="E360" s="354">
        <v>1</v>
      </c>
      <c r="F360" s="354">
        <v>30</v>
      </c>
      <c r="G360" s="354">
        <v>30</v>
      </c>
      <c r="H360" s="354">
        <f>G360*F360</f>
        <v>900</v>
      </c>
      <c r="I360" s="354">
        <f t="shared" si="41"/>
        <v>900</v>
      </c>
      <c r="J360" s="357">
        <v>8</v>
      </c>
      <c r="K360" s="358" t="s">
        <v>641</v>
      </c>
      <c r="L360" s="360" t="s">
        <v>639</v>
      </c>
      <c r="M360" s="570"/>
    </row>
    <row r="361" spans="1:13" s="571" customFormat="1" ht="24">
      <c r="A361" s="503">
        <f>A360+1</f>
        <v>37</v>
      </c>
      <c r="B361" s="354">
        <v>98</v>
      </c>
      <c r="C361" s="359" t="s">
        <v>102</v>
      </c>
      <c r="D361" s="344" t="s">
        <v>18</v>
      </c>
      <c r="E361" s="354">
        <v>1</v>
      </c>
      <c r="F361" s="354">
        <v>40</v>
      </c>
      <c r="G361" s="354">
        <v>70</v>
      </c>
      <c r="H361" s="354">
        <f>F361*G361</f>
        <v>2800</v>
      </c>
      <c r="I361" s="354">
        <f t="shared" si="41"/>
        <v>2800</v>
      </c>
      <c r="J361" s="357">
        <v>10</v>
      </c>
      <c r="K361" s="501" t="s">
        <v>236</v>
      </c>
      <c r="L361" s="360" t="s">
        <v>639</v>
      </c>
      <c r="M361" s="570"/>
    </row>
    <row r="362" spans="1:13" s="571" customFormat="1" ht="24">
      <c r="A362" s="503">
        <f>A361+1</f>
        <v>38</v>
      </c>
      <c r="B362" s="354">
        <v>99</v>
      </c>
      <c r="C362" s="359" t="s">
        <v>103</v>
      </c>
      <c r="D362" s="344" t="s">
        <v>642</v>
      </c>
      <c r="E362" s="354">
        <v>3</v>
      </c>
      <c r="F362" s="354">
        <v>30</v>
      </c>
      <c r="G362" s="354">
        <v>10</v>
      </c>
      <c r="H362" s="354">
        <f>F362*G362</f>
        <v>300</v>
      </c>
      <c r="I362" s="354">
        <f t="shared" si="41"/>
        <v>900</v>
      </c>
      <c r="J362" s="357">
        <v>1.5</v>
      </c>
      <c r="K362" s="358" t="s">
        <v>641</v>
      </c>
      <c r="L362" s="360" t="s">
        <v>643</v>
      </c>
      <c r="M362" s="570"/>
    </row>
    <row r="363" spans="1:13" ht="12.75" customHeight="1">
      <c r="A363" s="504"/>
      <c r="B363" s="1170" t="s">
        <v>209</v>
      </c>
      <c r="C363" s="1170"/>
      <c r="D363" s="505"/>
      <c r="E363" s="506">
        <f t="shared" ref="E363:J363" si="42">SUM(E360:E362)</f>
        <v>5</v>
      </c>
      <c r="F363" s="506">
        <f t="shared" si="42"/>
        <v>100</v>
      </c>
      <c r="G363" s="507">
        <f t="shared" si="42"/>
        <v>110</v>
      </c>
      <c r="H363" s="507">
        <f t="shared" si="42"/>
        <v>4000</v>
      </c>
      <c r="I363" s="507">
        <f t="shared" si="42"/>
        <v>4600</v>
      </c>
      <c r="J363" s="508">
        <f t="shared" si="42"/>
        <v>19.5</v>
      </c>
      <c r="K363" s="509"/>
      <c r="L363" s="510"/>
    </row>
    <row r="364" spans="1:13">
      <c r="A364" s="531"/>
      <c r="B364" s="531"/>
      <c r="C364" s="371" t="s">
        <v>1506</v>
      </c>
      <c r="D364" s="531"/>
      <c r="E364" s="371"/>
      <c r="F364" s="371"/>
      <c r="G364" s="532">
        <f>G363+G358+G355+G345+G338+G332+G324+G315</f>
        <v>922</v>
      </c>
      <c r="H364" s="532">
        <f>H363+H358+H355+H345+H338+H332+H324+H315</f>
        <v>56069</v>
      </c>
      <c r="I364" s="532">
        <f>I363+I358+I355+I345+I338+I332+I324+I315</f>
        <v>69442</v>
      </c>
      <c r="J364" s="533">
        <f>J363+J358+J355+J345+J338+J332+J324+J315</f>
        <v>234.04999999999998</v>
      </c>
      <c r="K364" s="376"/>
      <c r="L364" s="371"/>
    </row>
    <row r="365" spans="1:13" ht="20.25">
      <c r="A365" s="363" t="s">
        <v>24</v>
      </c>
      <c r="B365" s="363"/>
      <c r="C365" s="363"/>
      <c r="D365" s="363"/>
      <c r="E365" s="363"/>
      <c r="F365" s="363"/>
      <c r="G365" s="363"/>
      <c r="H365" s="363"/>
      <c r="I365" s="363"/>
      <c r="J365" s="363"/>
      <c r="K365" s="364"/>
      <c r="L365" s="363"/>
    </row>
    <row r="366" spans="1:13" s="571" customFormat="1" ht="24">
      <c r="A366" s="380">
        <v>1</v>
      </c>
      <c r="B366" s="421"/>
      <c r="C366" s="343" t="s">
        <v>497</v>
      </c>
      <c r="D366" s="332" t="s">
        <v>921</v>
      </c>
      <c r="E366" s="332">
        <v>2</v>
      </c>
      <c r="F366" s="332">
        <v>25</v>
      </c>
      <c r="G366" s="332">
        <v>2</v>
      </c>
      <c r="H366" s="332">
        <f t="shared" ref="H366:H371" si="43">F366*G366</f>
        <v>50</v>
      </c>
      <c r="I366" s="332">
        <f t="shared" ref="I366:I371" si="44">H366*E366</f>
        <v>100</v>
      </c>
      <c r="J366" s="345">
        <v>1.4</v>
      </c>
      <c r="K366" s="534" t="s">
        <v>922</v>
      </c>
      <c r="L366" s="346" t="s">
        <v>923</v>
      </c>
      <c r="M366" s="570"/>
    </row>
    <row r="367" spans="1:13" s="571" customFormat="1" ht="24">
      <c r="A367" s="380">
        <v>2</v>
      </c>
      <c r="B367" s="421"/>
      <c r="C367" s="343" t="s">
        <v>265</v>
      </c>
      <c r="D367" s="332" t="s">
        <v>921</v>
      </c>
      <c r="E367" s="332">
        <v>2</v>
      </c>
      <c r="F367" s="332">
        <v>25</v>
      </c>
      <c r="G367" s="332">
        <v>2</v>
      </c>
      <c r="H367" s="332">
        <f t="shared" si="43"/>
        <v>50</v>
      </c>
      <c r="I367" s="332">
        <f t="shared" si="44"/>
        <v>100</v>
      </c>
      <c r="J367" s="345">
        <v>1.4</v>
      </c>
      <c r="K367" s="534" t="s">
        <v>922</v>
      </c>
      <c r="L367" s="346" t="s">
        <v>924</v>
      </c>
      <c r="M367" s="570"/>
    </row>
    <row r="368" spans="1:13" s="571" customFormat="1" ht="24">
      <c r="A368" s="380">
        <v>3</v>
      </c>
      <c r="B368" s="421"/>
      <c r="C368" s="343" t="s">
        <v>267</v>
      </c>
      <c r="D368" s="332" t="s">
        <v>921</v>
      </c>
      <c r="E368" s="332">
        <v>4</v>
      </c>
      <c r="F368" s="332">
        <v>25</v>
      </c>
      <c r="G368" s="332">
        <v>4</v>
      </c>
      <c r="H368" s="332">
        <f t="shared" si="43"/>
        <v>100</v>
      </c>
      <c r="I368" s="332">
        <f t="shared" si="44"/>
        <v>400</v>
      </c>
      <c r="J368" s="345">
        <v>4.5999999999999996</v>
      </c>
      <c r="K368" s="535" t="s">
        <v>922</v>
      </c>
      <c r="L368" s="346" t="s">
        <v>925</v>
      </c>
      <c r="M368" s="570"/>
    </row>
    <row r="369" spans="1:13" s="571" customFormat="1" ht="25.5">
      <c r="A369" s="380">
        <v>4</v>
      </c>
      <c r="B369" s="421"/>
      <c r="C369" s="343" t="s">
        <v>926</v>
      </c>
      <c r="D369" s="332" t="s">
        <v>921</v>
      </c>
      <c r="E369" s="332">
        <v>1</v>
      </c>
      <c r="F369" s="332">
        <v>80</v>
      </c>
      <c r="G369" s="332">
        <v>20</v>
      </c>
      <c r="H369" s="332">
        <f t="shared" si="43"/>
        <v>1600</v>
      </c>
      <c r="I369" s="332">
        <f t="shared" si="44"/>
        <v>1600</v>
      </c>
      <c r="J369" s="345">
        <v>3</v>
      </c>
      <c r="K369" s="390" t="s">
        <v>927</v>
      </c>
      <c r="L369" s="346" t="s">
        <v>928</v>
      </c>
      <c r="M369" s="570"/>
    </row>
    <row r="370" spans="1:13" s="571" customFormat="1" ht="25.5">
      <c r="A370" s="380">
        <v>5</v>
      </c>
      <c r="B370" s="421"/>
      <c r="C370" s="343" t="s">
        <v>929</v>
      </c>
      <c r="D370" s="536" t="s">
        <v>930</v>
      </c>
      <c r="E370" s="332">
        <v>1</v>
      </c>
      <c r="F370" s="332">
        <v>30</v>
      </c>
      <c r="G370" s="332">
        <v>30</v>
      </c>
      <c r="H370" s="332">
        <f t="shared" si="43"/>
        <v>900</v>
      </c>
      <c r="I370" s="332">
        <f t="shared" si="44"/>
        <v>900</v>
      </c>
      <c r="J370" s="345">
        <v>1.05</v>
      </c>
      <c r="K370" s="390" t="s">
        <v>927</v>
      </c>
      <c r="L370" s="346" t="s">
        <v>925</v>
      </c>
      <c r="M370" s="570"/>
    </row>
    <row r="371" spans="1:13" s="571" customFormat="1" ht="24">
      <c r="A371" s="380">
        <v>6</v>
      </c>
      <c r="B371" s="421"/>
      <c r="C371" s="343" t="s">
        <v>931</v>
      </c>
      <c r="D371" s="536" t="s">
        <v>932</v>
      </c>
      <c r="E371" s="332">
        <v>2</v>
      </c>
      <c r="F371" s="332">
        <v>24</v>
      </c>
      <c r="G371" s="332">
        <v>2</v>
      </c>
      <c r="H371" s="332">
        <f t="shared" si="43"/>
        <v>48</v>
      </c>
      <c r="I371" s="332">
        <f t="shared" si="44"/>
        <v>96</v>
      </c>
      <c r="J371" s="345">
        <v>1.4</v>
      </c>
      <c r="K371" s="535" t="s">
        <v>922</v>
      </c>
      <c r="L371" s="346" t="s">
        <v>933</v>
      </c>
      <c r="M371" s="570"/>
    </row>
    <row r="372" spans="1:13">
      <c r="A372" s="537"/>
      <c r="B372" s="537"/>
      <c r="C372" s="371" t="s">
        <v>1507</v>
      </c>
      <c r="D372" s="387"/>
      <c r="E372" s="371"/>
      <c r="F372" s="371"/>
      <c r="G372" s="371">
        <f>SUM(G366:G371)</f>
        <v>60</v>
      </c>
      <c r="H372" s="371">
        <f>SUM(H366:H371)</f>
        <v>2748</v>
      </c>
      <c r="I372" s="371">
        <f>SUM(I366:I371)</f>
        <v>3196</v>
      </c>
      <c r="J372" s="372">
        <f>SUM(J366:J371)</f>
        <v>12.85</v>
      </c>
      <c r="K372" s="376"/>
      <c r="L372" s="371"/>
    </row>
    <row r="373" spans="1:13" ht="20.25">
      <c r="A373" s="363" t="s">
        <v>362</v>
      </c>
      <c r="B373" s="363"/>
      <c r="C373" s="363"/>
      <c r="D373" s="363"/>
      <c r="E373" s="363"/>
      <c r="F373" s="363"/>
      <c r="G373" s="363"/>
      <c r="H373" s="363"/>
      <c r="I373" s="363"/>
      <c r="J373" s="363"/>
      <c r="K373" s="364"/>
      <c r="L373" s="363"/>
    </row>
    <row r="374" spans="1:13" s="571" customFormat="1" ht="22.5">
      <c r="A374" s="380">
        <v>1</v>
      </c>
      <c r="B374" s="538" t="s">
        <v>995</v>
      </c>
      <c r="C374" s="539" t="s">
        <v>974</v>
      </c>
      <c r="D374" s="540" t="s">
        <v>996</v>
      </c>
      <c r="E374" s="541">
        <v>1</v>
      </c>
      <c r="F374" s="541">
        <v>188</v>
      </c>
      <c r="G374" s="541">
        <v>1</v>
      </c>
      <c r="H374" s="541">
        <v>188</v>
      </c>
      <c r="I374" s="541">
        <v>188</v>
      </c>
      <c r="J374" s="542">
        <v>5</v>
      </c>
      <c r="K374" s="540" t="s">
        <v>708</v>
      </c>
      <c r="L374" s="540" t="s">
        <v>997</v>
      </c>
      <c r="M374" s="570"/>
    </row>
    <row r="375" spans="1:13" s="571" customFormat="1" ht="22.5">
      <c r="A375" s="380">
        <f>A374+1</f>
        <v>2</v>
      </c>
      <c r="B375" s="538" t="s">
        <v>998</v>
      </c>
      <c r="C375" s="539" t="s">
        <v>975</v>
      </c>
      <c r="D375" s="540" t="s">
        <v>996</v>
      </c>
      <c r="E375" s="541">
        <v>1</v>
      </c>
      <c r="F375" s="541">
        <v>94</v>
      </c>
      <c r="G375" s="543">
        <v>7</v>
      </c>
      <c r="H375" s="541">
        <v>658</v>
      </c>
      <c r="I375" s="541">
        <v>658</v>
      </c>
      <c r="J375" s="542">
        <v>7</v>
      </c>
      <c r="K375" s="540" t="s">
        <v>999</v>
      </c>
      <c r="L375" s="540" t="s">
        <v>1000</v>
      </c>
      <c r="M375" s="570"/>
    </row>
    <row r="376" spans="1:13" s="571" customFormat="1" ht="22.5">
      <c r="A376" s="380">
        <f t="shared" ref="A376:A382" si="45">A375+1</f>
        <v>3</v>
      </c>
      <c r="B376" s="538" t="s">
        <v>1001</v>
      </c>
      <c r="C376" s="539" t="s">
        <v>976</v>
      </c>
      <c r="D376" s="540" t="s">
        <v>996</v>
      </c>
      <c r="E376" s="541">
        <v>1</v>
      </c>
      <c r="F376" s="541">
        <v>94</v>
      </c>
      <c r="G376" s="543">
        <v>1</v>
      </c>
      <c r="H376" s="541">
        <v>94</v>
      </c>
      <c r="I376" s="541">
        <v>94</v>
      </c>
      <c r="J376" s="542">
        <v>3</v>
      </c>
      <c r="K376" s="540" t="s">
        <v>999</v>
      </c>
      <c r="L376" s="540" t="s">
        <v>1002</v>
      </c>
      <c r="M376" s="570"/>
    </row>
    <row r="377" spans="1:13" s="571" customFormat="1" ht="22.5">
      <c r="A377" s="380">
        <f t="shared" si="45"/>
        <v>4</v>
      </c>
      <c r="B377" s="538" t="s">
        <v>1003</v>
      </c>
      <c r="C377" s="539" t="s">
        <v>977</v>
      </c>
      <c r="D377" s="540" t="s">
        <v>996</v>
      </c>
      <c r="E377" s="541">
        <v>2</v>
      </c>
      <c r="F377" s="541">
        <v>47</v>
      </c>
      <c r="G377" s="543">
        <v>1</v>
      </c>
      <c r="H377" s="541">
        <v>47</v>
      </c>
      <c r="I377" s="541">
        <v>94</v>
      </c>
      <c r="J377" s="542">
        <v>3</v>
      </c>
      <c r="K377" s="540" t="s">
        <v>999</v>
      </c>
      <c r="L377" s="540" t="s">
        <v>1004</v>
      </c>
      <c r="M377" s="570"/>
    </row>
    <row r="378" spans="1:13" s="571" customFormat="1" ht="22.5">
      <c r="A378" s="380">
        <f t="shared" si="45"/>
        <v>5</v>
      </c>
      <c r="B378" s="538" t="s">
        <v>1005</v>
      </c>
      <c r="C378" s="539" t="s">
        <v>978</v>
      </c>
      <c r="D378" s="540" t="s">
        <v>996</v>
      </c>
      <c r="E378" s="541">
        <v>1</v>
      </c>
      <c r="F378" s="541">
        <v>140</v>
      </c>
      <c r="G378" s="543">
        <v>1</v>
      </c>
      <c r="H378" s="541">
        <v>140</v>
      </c>
      <c r="I378" s="541">
        <v>140</v>
      </c>
      <c r="J378" s="542">
        <v>4</v>
      </c>
      <c r="K378" s="540" t="s">
        <v>999</v>
      </c>
      <c r="L378" s="540" t="s">
        <v>1006</v>
      </c>
      <c r="M378" s="570"/>
    </row>
    <row r="379" spans="1:13" s="571" customFormat="1" ht="22.5">
      <c r="A379" s="380">
        <f>A378+1</f>
        <v>6</v>
      </c>
      <c r="B379" s="538" t="s">
        <v>1007</v>
      </c>
      <c r="C379" s="539" t="s">
        <v>979</v>
      </c>
      <c r="D379" s="540" t="s">
        <v>996</v>
      </c>
      <c r="E379" s="541">
        <v>2</v>
      </c>
      <c r="F379" s="541">
        <v>30</v>
      </c>
      <c r="G379" s="543">
        <v>1</v>
      </c>
      <c r="H379" s="541">
        <v>30</v>
      </c>
      <c r="I379" s="541">
        <v>60</v>
      </c>
      <c r="J379" s="542">
        <v>4</v>
      </c>
      <c r="K379" s="540" t="s">
        <v>999</v>
      </c>
      <c r="L379" s="540" t="s">
        <v>1008</v>
      </c>
      <c r="M379" s="570"/>
    </row>
    <row r="380" spans="1:13" s="571" customFormat="1" ht="22.5">
      <c r="A380" s="380">
        <f t="shared" si="45"/>
        <v>7</v>
      </c>
      <c r="B380" s="538" t="s">
        <v>985</v>
      </c>
      <c r="C380" s="539" t="s">
        <v>980</v>
      </c>
      <c r="D380" s="540" t="s">
        <v>996</v>
      </c>
      <c r="E380" s="541">
        <v>1</v>
      </c>
      <c r="F380" s="541">
        <v>70</v>
      </c>
      <c r="G380" s="543">
        <v>4</v>
      </c>
      <c r="H380" s="541">
        <v>280</v>
      </c>
      <c r="I380" s="541">
        <v>280</v>
      </c>
      <c r="J380" s="542">
        <v>5</v>
      </c>
      <c r="K380" s="540" t="s">
        <v>999</v>
      </c>
      <c r="L380" s="540" t="s">
        <v>1009</v>
      </c>
      <c r="M380" s="570"/>
    </row>
    <row r="381" spans="1:13" s="571" customFormat="1" ht="22.5">
      <c r="A381" s="380">
        <f t="shared" si="45"/>
        <v>8</v>
      </c>
      <c r="B381" s="538" t="s">
        <v>195</v>
      </c>
      <c r="C381" s="539" t="s">
        <v>196</v>
      </c>
      <c r="D381" s="540" t="s">
        <v>996</v>
      </c>
      <c r="E381" s="541">
        <v>1</v>
      </c>
      <c r="F381" s="541">
        <v>40</v>
      </c>
      <c r="G381" s="543">
        <v>6</v>
      </c>
      <c r="H381" s="541">
        <v>240</v>
      </c>
      <c r="I381" s="541">
        <v>240</v>
      </c>
      <c r="J381" s="542">
        <v>3.5</v>
      </c>
      <c r="K381" s="540" t="s">
        <v>999</v>
      </c>
      <c r="L381" s="540" t="s">
        <v>1010</v>
      </c>
      <c r="M381" s="570"/>
    </row>
    <row r="382" spans="1:13" s="571" customFormat="1" ht="22.5">
      <c r="A382" s="380">
        <f t="shared" si="45"/>
        <v>9</v>
      </c>
      <c r="B382" s="538" t="s">
        <v>1011</v>
      </c>
      <c r="C382" s="539" t="s">
        <v>1012</v>
      </c>
      <c r="D382" s="540" t="s">
        <v>996</v>
      </c>
      <c r="E382" s="541">
        <v>1</v>
      </c>
      <c r="F382" s="541">
        <v>40</v>
      </c>
      <c r="G382" s="543">
        <v>5</v>
      </c>
      <c r="H382" s="541">
        <v>200</v>
      </c>
      <c r="I382" s="541">
        <v>200</v>
      </c>
      <c r="J382" s="542">
        <v>22</v>
      </c>
      <c r="K382" s="540" t="s">
        <v>999</v>
      </c>
      <c r="L382" s="540" t="s">
        <v>1009</v>
      </c>
      <c r="M382" s="570"/>
    </row>
    <row r="383" spans="1:13">
      <c r="A383" s="544"/>
      <c r="B383" s="544"/>
      <c r="C383" s="371" t="s">
        <v>1508</v>
      </c>
      <c r="D383" s="371"/>
      <c r="E383" s="371"/>
      <c r="F383" s="371"/>
      <c r="G383" s="371">
        <f>SUM(G374:G382)</f>
        <v>27</v>
      </c>
      <c r="H383" s="371">
        <f>SUM(H374:H382)</f>
        <v>1877</v>
      </c>
      <c r="I383" s="371">
        <f>SUM(I374:I382)</f>
        <v>1954</v>
      </c>
      <c r="J383" s="372">
        <f>SUM(J374:J382)</f>
        <v>56.5</v>
      </c>
      <c r="K383" s="376"/>
      <c r="L383" s="371"/>
    </row>
    <row r="384" spans="1:13" ht="20.25">
      <c r="A384" s="363" t="s">
        <v>14</v>
      </c>
      <c r="B384" s="363"/>
      <c r="C384" s="363"/>
      <c r="D384" s="363"/>
      <c r="E384" s="363"/>
      <c r="F384" s="363"/>
      <c r="G384" s="363"/>
      <c r="H384" s="363"/>
      <c r="I384" s="363"/>
      <c r="J384" s="363"/>
      <c r="K384" s="364"/>
      <c r="L384" s="363"/>
    </row>
    <row r="385" spans="1:13" s="571" customFormat="1" ht="24">
      <c r="A385" s="421">
        <v>1</v>
      </c>
      <c r="B385" s="342"/>
      <c r="C385" s="545" t="s">
        <v>879</v>
      </c>
      <c r="D385" s="344" t="s">
        <v>547</v>
      </c>
      <c r="E385" s="432">
        <v>2</v>
      </c>
      <c r="F385" s="432">
        <v>24</v>
      </c>
      <c r="G385" s="432">
        <v>100</v>
      </c>
      <c r="H385" s="432">
        <f>F385*G385</f>
        <v>2400</v>
      </c>
      <c r="I385" s="432">
        <v>4800</v>
      </c>
      <c r="J385" s="546">
        <f>2688000/100000</f>
        <v>26.88</v>
      </c>
      <c r="K385" s="547" t="s">
        <v>218</v>
      </c>
      <c r="L385" s="545" t="s">
        <v>219</v>
      </c>
      <c r="M385" s="570"/>
    </row>
    <row r="386" spans="1:13" s="571" customFormat="1" ht="24">
      <c r="A386" s="421">
        <f>A385+1</f>
        <v>2</v>
      </c>
      <c r="B386" s="342"/>
      <c r="C386" s="545" t="s">
        <v>220</v>
      </c>
      <c r="D386" s="344" t="s">
        <v>221</v>
      </c>
      <c r="E386" s="432">
        <v>3</v>
      </c>
      <c r="F386" s="432">
        <v>24</v>
      </c>
      <c r="G386" s="432">
        <v>10</v>
      </c>
      <c r="H386" s="432">
        <v>240</v>
      </c>
      <c r="I386" s="432">
        <v>720</v>
      </c>
      <c r="J386" s="546">
        <v>4.032</v>
      </c>
      <c r="K386" s="547" t="s">
        <v>218</v>
      </c>
      <c r="L386" s="545" t="s">
        <v>219</v>
      </c>
      <c r="M386" s="570"/>
    </row>
    <row r="387" spans="1:13" s="571" customFormat="1" ht="24">
      <c r="A387" s="421">
        <f t="shared" ref="A387:A402" si="46">A386+1</f>
        <v>3</v>
      </c>
      <c r="B387" s="342"/>
      <c r="C387" s="547" t="s">
        <v>532</v>
      </c>
      <c r="D387" s="344" t="s">
        <v>548</v>
      </c>
      <c r="E387" s="432">
        <v>1</v>
      </c>
      <c r="F387" s="432">
        <v>25</v>
      </c>
      <c r="G387" s="432">
        <v>20</v>
      </c>
      <c r="H387" s="432">
        <f t="shared" ref="H387:H395" si="47">F387*G387</f>
        <v>500</v>
      </c>
      <c r="I387" s="432">
        <v>500</v>
      </c>
      <c r="J387" s="546">
        <v>2.4</v>
      </c>
      <c r="K387" s="547" t="s">
        <v>218</v>
      </c>
      <c r="L387" s="545" t="s">
        <v>219</v>
      </c>
      <c r="M387" s="570"/>
    </row>
    <row r="388" spans="1:13" s="571" customFormat="1" ht="24">
      <c r="A388" s="421">
        <f t="shared" si="46"/>
        <v>4</v>
      </c>
      <c r="B388" s="342"/>
      <c r="C388" s="547" t="s">
        <v>533</v>
      </c>
      <c r="D388" s="344" t="s">
        <v>548</v>
      </c>
      <c r="E388" s="432">
        <v>1</v>
      </c>
      <c r="F388" s="432">
        <v>25</v>
      </c>
      <c r="G388" s="432">
        <v>20</v>
      </c>
      <c r="H388" s="432">
        <f t="shared" si="47"/>
        <v>500</v>
      </c>
      <c r="I388" s="432">
        <v>500</v>
      </c>
      <c r="J388" s="546">
        <v>2.4</v>
      </c>
      <c r="K388" s="547" t="s">
        <v>218</v>
      </c>
      <c r="L388" s="545" t="s">
        <v>219</v>
      </c>
      <c r="M388" s="570"/>
    </row>
    <row r="389" spans="1:13" s="571" customFormat="1" ht="24">
      <c r="A389" s="421">
        <f t="shared" si="46"/>
        <v>5</v>
      </c>
      <c r="B389" s="342"/>
      <c r="C389" s="545" t="s">
        <v>534</v>
      </c>
      <c r="D389" s="344" t="s">
        <v>549</v>
      </c>
      <c r="E389" s="432">
        <v>2</v>
      </c>
      <c r="F389" s="432">
        <v>30</v>
      </c>
      <c r="G389" s="432">
        <v>250</v>
      </c>
      <c r="H389" s="432">
        <f t="shared" si="47"/>
        <v>7500</v>
      </c>
      <c r="I389" s="432">
        <v>15000</v>
      </c>
      <c r="J389" s="546">
        <v>36</v>
      </c>
      <c r="K389" s="545" t="s">
        <v>561</v>
      </c>
      <c r="L389" s="545" t="s">
        <v>219</v>
      </c>
      <c r="M389" s="570"/>
    </row>
    <row r="390" spans="1:13" s="571" customFormat="1" ht="24">
      <c r="A390" s="421">
        <f t="shared" si="46"/>
        <v>6</v>
      </c>
      <c r="B390" s="342"/>
      <c r="C390" s="547" t="s">
        <v>535</v>
      </c>
      <c r="D390" s="344" t="s">
        <v>550</v>
      </c>
      <c r="E390" s="432">
        <v>2</v>
      </c>
      <c r="F390" s="432">
        <v>24</v>
      </c>
      <c r="G390" s="432">
        <v>15</v>
      </c>
      <c r="H390" s="432">
        <f t="shared" si="47"/>
        <v>360</v>
      </c>
      <c r="I390" s="432">
        <f>E390*H390</f>
        <v>720</v>
      </c>
      <c r="J390" s="546">
        <v>4.032</v>
      </c>
      <c r="K390" s="545" t="s">
        <v>562</v>
      </c>
      <c r="L390" s="545" t="s">
        <v>219</v>
      </c>
      <c r="M390" s="570"/>
    </row>
    <row r="391" spans="1:13" s="571" customFormat="1" ht="24">
      <c r="A391" s="421">
        <f t="shared" si="46"/>
        <v>7</v>
      </c>
      <c r="B391" s="342"/>
      <c r="C391" s="545" t="s">
        <v>379</v>
      </c>
      <c r="D391" s="344" t="s">
        <v>551</v>
      </c>
      <c r="E391" s="432">
        <v>2</v>
      </c>
      <c r="F391" s="432">
        <v>24</v>
      </c>
      <c r="G391" s="432">
        <v>15</v>
      </c>
      <c r="H391" s="432">
        <f t="shared" si="47"/>
        <v>360</v>
      </c>
      <c r="I391" s="432">
        <v>720</v>
      </c>
      <c r="J391" s="546">
        <v>4.032</v>
      </c>
      <c r="K391" s="547" t="s">
        <v>218</v>
      </c>
      <c r="L391" s="545" t="s">
        <v>219</v>
      </c>
      <c r="M391" s="570"/>
    </row>
    <row r="392" spans="1:13" s="571" customFormat="1" ht="24">
      <c r="A392" s="421">
        <f t="shared" si="46"/>
        <v>8</v>
      </c>
      <c r="B392" s="342"/>
      <c r="C392" s="545" t="s">
        <v>536</v>
      </c>
      <c r="D392" s="344" t="s">
        <v>552</v>
      </c>
      <c r="E392" s="432">
        <v>2</v>
      </c>
      <c r="F392" s="432">
        <v>24</v>
      </c>
      <c r="G392" s="432">
        <v>10</v>
      </c>
      <c r="H392" s="432">
        <f t="shared" si="47"/>
        <v>240</v>
      </c>
      <c r="I392" s="432">
        <v>480</v>
      </c>
      <c r="J392" s="546">
        <v>3.0720000000000001</v>
      </c>
      <c r="K392" s="547" t="s">
        <v>218</v>
      </c>
      <c r="L392" s="545" t="s">
        <v>219</v>
      </c>
      <c r="M392" s="570"/>
    </row>
    <row r="393" spans="1:13" s="571" customFormat="1" ht="24">
      <c r="A393" s="421">
        <f>A392+1</f>
        <v>9</v>
      </c>
      <c r="B393" s="342"/>
      <c r="C393" s="545" t="s">
        <v>537</v>
      </c>
      <c r="D393" s="344" t="s">
        <v>547</v>
      </c>
      <c r="E393" s="432">
        <v>1</v>
      </c>
      <c r="F393" s="432">
        <v>24</v>
      </c>
      <c r="G393" s="432">
        <v>30</v>
      </c>
      <c r="H393" s="432">
        <f t="shared" si="47"/>
        <v>720</v>
      </c>
      <c r="I393" s="432">
        <v>720</v>
      </c>
      <c r="J393" s="546">
        <v>4.032</v>
      </c>
      <c r="K393" s="547" t="s">
        <v>218</v>
      </c>
      <c r="L393" s="545" t="s">
        <v>219</v>
      </c>
      <c r="M393" s="570"/>
    </row>
    <row r="394" spans="1:13" s="571" customFormat="1" ht="24">
      <c r="A394" s="421">
        <f t="shared" si="46"/>
        <v>10</v>
      </c>
      <c r="B394" s="342"/>
      <c r="C394" s="545" t="s">
        <v>538</v>
      </c>
      <c r="D394" s="344" t="s">
        <v>547</v>
      </c>
      <c r="E394" s="432">
        <v>1</v>
      </c>
      <c r="F394" s="432">
        <v>24</v>
      </c>
      <c r="G394" s="432">
        <v>50</v>
      </c>
      <c r="H394" s="432">
        <f t="shared" si="47"/>
        <v>1200</v>
      </c>
      <c r="I394" s="432">
        <v>1200</v>
      </c>
      <c r="J394" s="546">
        <v>3</v>
      </c>
      <c r="K394" s="545" t="s">
        <v>563</v>
      </c>
      <c r="L394" s="545" t="s">
        <v>219</v>
      </c>
      <c r="M394" s="570"/>
    </row>
    <row r="395" spans="1:13" s="571" customFormat="1" ht="24">
      <c r="A395" s="421">
        <f t="shared" si="46"/>
        <v>11</v>
      </c>
      <c r="B395" s="332"/>
      <c r="C395" s="501" t="s">
        <v>539</v>
      </c>
      <c r="D395" s="353" t="s">
        <v>553</v>
      </c>
      <c r="E395" s="432">
        <v>2</v>
      </c>
      <c r="F395" s="432">
        <v>24</v>
      </c>
      <c r="G395" s="432">
        <v>23</v>
      </c>
      <c r="H395" s="432">
        <f t="shared" si="47"/>
        <v>552</v>
      </c>
      <c r="I395" s="432">
        <f>E395*H395</f>
        <v>1104</v>
      </c>
      <c r="J395" s="546">
        <v>6.1824000000000003</v>
      </c>
      <c r="K395" s="547" t="s">
        <v>218</v>
      </c>
      <c r="L395" s="545" t="s">
        <v>219</v>
      </c>
      <c r="M395" s="570"/>
    </row>
    <row r="396" spans="1:13" s="571" customFormat="1" ht="36">
      <c r="A396" s="421">
        <f t="shared" si="46"/>
        <v>12</v>
      </c>
      <c r="B396" s="332"/>
      <c r="C396" s="545" t="s">
        <v>540</v>
      </c>
      <c r="D396" s="353" t="s">
        <v>554</v>
      </c>
      <c r="E396" s="432">
        <v>2</v>
      </c>
      <c r="F396" s="432">
        <v>30</v>
      </c>
      <c r="G396" s="432">
        <v>5</v>
      </c>
      <c r="H396" s="432">
        <v>150</v>
      </c>
      <c r="I396" s="432">
        <v>300</v>
      </c>
      <c r="J396" s="546">
        <v>6</v>
      </c>
      <c r="K396" s="358" t="s">
        <v>564</v>
      </c>
      <c r="L396" s="358" t="s">
        <v>219</v>
      </c>
      <c r="M396" s="570"/>
    </row>
    <row r="397" spans="1:13" s="571" customFormat="1" ht="24">
      <c r="A397" s="421">
        <f t="shared" si="46"/>
        <v>13</v>
      </c>
      <c r="B397" s="332"/>
      <c r="C397" s="545" t="s">
        <v>541</v>
      </c>
      <c r="D397" s="344" t="s">
        <v>555</v>
      </c>
      <c r="E397" s="432">
        <v>1</v>
      </c>
      <c r="F397" s="432">
        <v>50</v>
      </c>
      <c r="G397" s="432">
        <v>23</v>
      </c>
      <c r="H397" s="432">
        <f t="shared" ref="H397:H402" si="48">F397*G397</f>
        <v>1150</v>
      </c>
      <c r="I397" s="432">
        <v>1150</v>
      </c>
      <c r="J397" s="546">
        <v>5.52</v>
      </c>
      <c r="K397" s="547" t="s">
        <v>218</v>
      </c>
      <c r="L397" s="545" t="s">
        <v>219</v>
      </c>
      <c r="M397" s="570"/>
    </row>
    <row r="398" spans="1:13" s="571" customFormat="1" ht="24">
      <c r="A398" s="421">
        <f>A397+1</f>
        <v>14</v>
      </c>
      <c r="B398" s="332"/>
      <c r="C398" s="358" t="s">
        <v>542</v>
      </c>
      <c r="D398" s="344" t="s">
        <v>556</v>
      </c>
      <c r="E398" s="432">
        <v>2</v>
      </c>
      <c r="F398" s="432">
        <v>23</v>
      </c>
      <c r="G398" s="432">
        <v>1</v>
      </c>
      <c r="H398" s="432">
        <f t="shared" si="48"/>
        <v>23</v>
      </c>
      <c r="I398" s="432">
        <v>46</v>
      </c>
      <c r="J398" s="546">
        <v>1.3</v>
      </c>
      <c r="K398" s="545" t="s">
        <v>565</v>
      </c>
      <c r="L398" s="545" t="s">
        <v>219</v>
      </c>
      <c r="M398" s="570"/>
    </row>
    <row r="399" spans="1:13" s="571" customFormat="1" ht="24">
      <c r="A399" s="421">
        <f t="shared" si="46"/>
        <v>15</v>
      </c>
      <c r="B399" s="332"/>
      <c r="C399" s="501" t="s">
        <v>543</v>
      </c>
      <c r="D399" s="344" t="s">
        <v>557</v>
      </c>
      <c r="E399" s="432">
        <v>4</v>
      </c>
      <c r="F399" s="432">
        <v>25</v>
      </c>
      <c r="G399" s="432">
        <v>4</v>
      </c>
      <c r="H399" s="432">
        <f t="shared" si="48"/>
        <v>100</v>
      </c>
      <c r="I399" s="432">
        <v>400</v>
      </c>
      <c r="J399" s="546">
        <v>6.4</v>
      </c>
      <c r="K399" s="547" t="s">
        <v>218</v>
      </c>
      <c r="L399" s="545" t="s">
        <v>219</v>
      </c>
      <c r="M399" s="570"/>
    </row>
    <row r="400" spans="1:13" s="571" customFormat="1" ht="24">
      <c r="A400" s="421">
        <f t="shared" si="46"/>
        <v>16</v>
      </c>
      <c r="B400" s="332"/>
      <c r="C400" s="545" t="s">
        <v>544</v>
      </c>
      <c r="D400" s="344" t="s">
        <v>558</v>
      </c>
      <c r="E400" s="432">
        <v>2</v>
      </c>
      <c r="F400" s="432">
        <v>25</v>
      </c>
      <c r="G400" s="432">
        <v>4</v>
      </c>
      <c r="H400" s="432">
        <f t="shared" si="48"/>
        <v>100</v>
      </c>
      <c r="I400" s="432">
        <v>200</v>
      </c>
      <c r="J400" s="546">
        <v>4</v>
      </c>
      <c r="K400" s="545" t="s">
        <v>565</v>
      </c>
      <c r="L400" s="545" t="s">
        <v>219</v>
      </c>
      <c r="M400" s="570"/>
    </row>
    <row r="401" spans="1:13" s="571" customFormat="1" ht="24">
      <c r="A401" s="421">
        <f t="shared" si="46"/>
        <v>17</v>
      </c>
      <c r="B401" s="332"/>
      <c r="C401" s="358" t="s">
        <v>545</v>
      </c>
      <c r="D401" s="353" t="s">
        <v>559</v>
      </c>
      <c r="E401" s="432">
        <v>1</v>
      </c>
      <c r="F401" s="432">
        <v>40</v>
      </c>
      <c r="G401" s="432">
        <v>4</v>
      </c>
      <c r="H401" s="432">
        <f t="shared" si="48"/>
        <v>160</v>
      </c>
      <c r="I401" s="432">
        <v>160</v>
      </c>
      <c r="J401" s="546">
        <v>3.2</v>
      </c>
      <c r="K401" s="358" t="s">
        <v>564</v>
      </c>
      <c r="L401" s="358" t="s">
        <v>219</v>
      </c>
      <c r="M401" s="570"/>
    </row>
    <row r="402" spans="1:13" s="571" customFormat="1" ht="24">
      <c r="A402" s="421">
        <f t="shared" si="46"/>
        <v>18</v>
      </c>
      <c r="B402" s="332"/>
      <c r="C402" s="501" t="s">
        <v>546</v>
      </c>
      <c r="D402" s="344" t="s">
        <v>560</v>
      </c>
      <c r="E402" s="432">
        <v>2</v>
      </c>
      <c r="F402" s="432">
        <v>23</v>
      </c>
      <c r="G402" s="432">
        <v>1</v>
      </c>
      <c r="H402" s="432">
        <f t="shared" si="48"/>
        <v>23</v>
      </c>
      <c r="I402" s="432">
        <v>46</v>
      </c>
      <c r="J402" s="546">
        <v>0.92</v>
      </c>
      <c r="K402" s="545" t="s">
        <v>566</v>
      </c>
      <c r="L402" s="545" t="s">
        <v>219</v>
      </c>
      <c r="M402" s="570"/>
    </row>
    <row r="403" spans="1:13">
      <c r="A403" s="548"/>
      <c r="B403" s="548"/>
      <c r="C403" s="549" t="s">
        <v>1509</v>
      </c>
      <c r="D403" s="550"/>
      <c r="E403" s="551"/>
      <c r="F403" s="551"/>
      <c r="G403" s="549">
        <f>SUM(G385:G402)</f>
        <v>585</v>
      </c>
      <c r="H403" s="549">
        <f>SUM(H385:H402)</f>
        <v>16278</v>
      </c>
      <c r="I403" s="549">
        <f>SUM(I385:I402)</f>
        <v>28766</v>
      </c>
      <c r="J403" s="552">
        <f>SUM(J385:J402)</f>
        <v>123.40239999999999</v>
      </c>
      <c r="K403" s="553"/>
      <c r="L403" s="553"/>
    </row>
    <row r="404" spans="1:13" s="571" customFormat="1" ht="20.25">
      <c r="A404" s="363" t="s">
        <v>1582</v>
      </c>
      <c r="B404" s="363"/>
      <c r="C404" s="363"/>
      <c r="D404" s="363"/>
      <c r="E404" s="363"/>
      <c r="F404" s="363"/>
      <c r="G404" s="363"/>
      <c r="H404" s="363"/>
      <c r="I404" s="363"/>
      <c r="J404" s="363"/>
      <c r="K404" s="364"/>
      <c r="L404" s="363"/>
      <c r="M404" s="570"/>
    </row>
    <row r="405" spans="1:13" s="571" customFormat="1" ht="24">
      <c r="A405" s="421">
        <v>1</v>
      </c>
      <c r="B405" s="332" t="s">
        <v>1561</v>
      </c>
      <c r="C405" s="501" t="s">
        <v>1559</v>
      </c>
      <c r="D405" s="344" t="s">
        <v>1560</v>
      </c>
      <c r="E405" s="432">
        <v>3</v>
      </c>
      <c r="F405" s="432">
        <v>32</v>
      </c>
      <c r="G405" s="432">
        <v>28</v>
      </c>
      <c r="H405" s="432">
        <f>F405*G405</f>
        <v>896</v>
      </c>
      <c r="I405" s="432">
        <f>H405*E405</f>
        <v>2688</v>
      </c>
      <c r="J405" s="546">
        <f>I405*2600/100000</f>
        <v>69.888000000000005</v>
      </c>
      <c r="K405" s="545" t="s">
        <v>1562</v>
      </c>
      <c r="L405" s="545" t="s">
        <v>1563</v>
      </c>
      <c r="M405" s="570"/>
    </row>
    <row r="406" spans="1:13">
      <c r="A406" s="377"/>
      <c r="B406" s="377"/>
      <c r="C406" s="377"/>
      <c r="D406" s="377"/>
      <c r="E406" s="834"/>
      <c r="F406" s="834"/>
      <c r="G406" s="834">
        <f>SUM(G405)</f>
        <v>28</v>
      </c>
      <c r="H406" s="834">
        <f>SUM(H405)</f>
        <v>896</v>
      </c>
      <c r="I406" s="834">
        <f>SUM(I405)</f>
        <v>2688</v>
      </c>
      <c r="J406" s="833">
        <f>SUM(J405)</f>
        <v>69.888000000000005</v>
      </c>
      <c r="K406" s="377"/>
      <c r="L406" s="377"/>
    </row>
    <row r="407" spans="1:13">
      <c r="A407" s="554"/>
      <c r="B407" s="1187" t="s">
        <v>1510</v>
      </c>
      <c r="C407" s="1187"/>
      <c r="D407" s="554"/>
      <c r="E407" s="554"/>
      <c r="F407" s="554"/>
      <c r="G407" s="555">
        <f>G406+G403+G383+G372+G364+G308+G297+G260+G182+G164+G106+G102+G96+G40+G35</f>
        <v>6568</v>
      </c>
      <c r="H407" s="555">
        <f>H406+H403+H383+H372+H364+H308+H297+H260+H182+H164+H106+H102+H96+H40+H35</f>
        <v>213624</v>
      </c>
      <c r="I407" s="555">
        <f>I406+I403+I383+I372+I364+I308+I297+I260+I182+I164+I106+I102+I96+I40+I35</f>
        <v>805754</v>
      </c>
      <c r="J407" s="835">
        <f>J406+J403+J383+J372+J364+J308+J297+J260+J182+J164+J106+J102+J96+J40+J35</f>
        <v>8501.8804</v>
      </c>
      <c r="K407" s="557"/>
      <c r="L407" s="557"/>
    </row>
    <row r="408" spans="1:13">
      <c r="A408" s="554"/>
      <c r="B408" s="1187" t="s">
        <v>311</v>
      </c>
      <c r="C408" s="1187"/>
      <c r="D408" s="554"/>
      <c r="E408" s="554"/>
      <c r="F408" s="554"/>
      <c r="G408" s="555">
        <f>G407+'Plan Revenue 13-14'!G39</f>
        <v>6628</v>
      </c>
      <c r="H408" s="555">
        <f>H407+'Plan Revenue 13-14'!H39</f>
        <v>216114</v>
      </c>
      <c r="I408" s="555">
        <f>I407+'Plan Revenue 13-14'!I39</f>
        <v>812724</v>
      </c>
      <c r="J408" s="556">
        <f>J407+'Plan Revenue 13-14'!J39</f>
        <v>8676.8817999999992</v>
      </c>
      <c r="K408" s="557"/>
      <c r="L408" s="557"/>
    </row>
    <row r="409" spans="1:13">
      <c r="A409" s="576"/>
      <c r="B409" s="577"/>
      <c r="C409" s="577"/>
      <c r="D409" s="577"/>
      <c r="E409" s="577"/>
      <c r="F409" s="577"/>
      <c r="G409" s="577"/>
      <c r="H409" s="577"/>
      <c r="I409" s="577"/>
      <c r="J409" s="577"/>
      <c r="K409" s="578"/>
      <c r="L409" s="577"/>
    </row>
  </sheetData>
  <mergeCells count="35">
    <mergeCell ref="B408:C408"/>
    <mergeCell ref="B338:C338"/>
    <mergeCell ref="B355:C355"/>
    <mergeCell ref="B358:C358"/>
    <mergeCell ref="B363:C363"/>
    <mergeCell ref="B407:C407"/>
    <mergeCell ref="B345:C345"/>
    <mergeCell ref="B332:C332"/>
    <mergeCell ref="A1:L1"/>
    <mergeCell ref="A2:L2"/>
    <mergeCell ref="A3:L3"/>
    <mergeCell ref="B40:C40"/>
    <mergeCell ref="B106:C106"/>
    <mergeCell ref="B142:C142"/>
    <mergeCell ref="B164:C164"/>
    <mergeCell ref="B182:C182"/>
    <mergeCell ref="K185:K198"/>
    <mergeCell ref="B315:C315"/>
    <mergeCell ref="B324:C324"/>
    <mergeCell ref="A42:L42"/>
    <mergeCell ref="A43:L43"/>
    <mergeCell ref="A49:L49"/>
    <mergeCell ref="A55:C55"/>
    <mergeCell ref="A48:C48"/>
    <mergeCell ref="A82:L82"/>
    <mergeCell ref="A86:C86"/>
    <mergeCell ref="A81:C81"/>
    <mergeCell ref="A74:L74"/>
    <mergeCell ref="A60:C60"/>
    <mergeCell ref="A73:C73"/>
    <mergeCell ref="A67:C67"/>
    <mergeCell ref="A56:L56"/>
    <mergeCell ref="A61:L61"/>
    <mergeCell ref="A62:L62"/>
    <mergeCell ref="A68:L68"/>
  </mergeCells>
  <pageMargins left="1" right="1.1000000000000001" top="0.8" bottom="0.8" header="0.3" footer="0.3"/>
  <pageSetup paperSize="9" scale="80" orientation="landscape" r:id="rId1"/>
  <headerFooter>
    <oddHeader xml:space="preserve">&amp;R&amp;14TRAINING PLAN UNDER PROJECT, FY 2013-14 </oddHeader>
    <oddFooter>&amp;RPage &amp;P+28&amp;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21</vt:i4>
      </vt:variant>
    </vt:vector>
  </HeadingPairs>
  <TitlesOfParts>
    <vt:vector size="46" baseType="lpstr">
      <vt:lpstr>Distribution of Facilitator</vt:lpstr>
      <vt:lpstr>Master Trg.Plan for women Crews</vt:lpstr>
      <vt:lpstr>Detail Trg. Plan (F1May)17</vt:lpstr>
      <vt:lpstr>Detail Trg. Plan (F1Mar &amp;Apr)17</vt:lpstr>
      <vt:lpstr>Detail Trg. Plan (F1Jan&amp;Feb) 17</vt:lpstr>
      <vt:lpstr>Detail Trg. Plan (F1Nov&amp;Dec)16</vt:lpstr>
      <vt:lpstr>Detail Trg. Plan (F1Sep&amp; Oct)16</vt:lpstr>
      <vt:lpstr>Detail Trg. Plan (F1Jul&amp;Aug)16</vt:lpstr>
      <vt:lpstr>Plan Project 13-14</vt:lpstr>
      <vt:lpstr>Plan Revenue 13-14</vt:lpstr>
      <vt:lpstr>SUMMARY 13-14</vt:lpstr>
      <vt:lpstr>SUMMARY 12-13</vt:lpstr>
      <vt:lpstr>Achievement 12-13</vt:lpstr>
      <vt:lpstr>First Page</vt:lpstr>
      <vt:lpstr>Last page</vt:lpstr>
      <vt:lpstr>Graph 12-13</vt:lpstr>
      <vt:lpstr>Detail Trg. Plan (F1May&amp;Jun)16</vt:lpstr>
      <vt:lpstr>Detail Trg. Plan (F1Mar&amp;Apr)16</vt:lpstr>
      <vt:lpstr>Detail Trg. Plan (F1Jan&amp;Feb)16</vt:lpstr>
      <vt:lpstr>Detail Trg. Plan (F1Nov&amp;Dec)15</vt:lpstr>
      <vt:lpstr>Detail Trg. Plan (F1Sep &amp;Oct)15</vt:lpstr>
      <vt:lpstr>Detail Trg. Plan (F1Jul &amp;Au)15</vt:lpstr>
      <vt:lpstr>Detail Trg. Plan (F1May&amp;June)15</vt:lpstr>
      <vt:lpstr>Detail Trg. Plan (F1Mar&amp;Apr)15</vt:lpstr>
      <vt:lpstr>Sheet1</vt:lpstr>
      <vt:lpstr>'Achievement 12-13'!Print_Area</vt:lpstr>
      <vt:lpstr>'Detail Trg. Plan (F1Jan&amp;Feb) 17'!Print_Area</vt:lpstr>
      <vt:lpstr>'Detail Trg. Plan (F1Jan&amp;Feb)16'!Print_Area</vt:lpstr>
      <vt:lpstr>'Detail Trg. Plan (F1Jul &amp;Au)15'!Print_Area</vt:lpstr>
      <vt:lpstr>'Detail Trg. Plan (F1Jul&amp;Aug)16'!Print_Area</vt:lpstr>
      <vt:lpstr>'Detail Trg. Plan (F1Mar &amp;Apr)17'!Print_Area</vt:lpstr>
      <vt:lpstr>'Detail Trg. Plan (F1Mar&amp;Apr)15'!Print_Area</vt:lpstr>
      <vt:lpstr>'Detail Trg. Plan (F1Mar&amp;Apr)16'!Print_Area</vt:lpstr>
      <vt:lpstr>'Detail Trg. Plan (F1May&amp;Jun)16'!Print_Area</vt:lpstr>
      <vt:lpstr>'Detail Trg. Plan (F1May&amp;June)15'!Print_Area</vt:lpstr>
      <vt:lpstr>'Detail Trg. Plan (F1May)17'!Print_Area</vt:lpstr>
      <vt:lpstr>'Detail Trg. Plan (F1Nov&amp;Dec)15'!Print_Area</vt:lpstr>
      <vt:lpstr>'Detail Trg. Plan (F1Nov&amp;Dec)16'!Print_Area</vt:lpstr>
      <vt:lpstr>'Detail Trg. Plan (F1Sep &amp;Oct)15'!Print_Area</vt:lpstr>
      <vt:lpstr>'Detail Trg. Plan (F1Sep&amp; Oct)16'!Print_Area</vt:lpstr>
      <vt:lpstr>'Plan Project 13-14'!Print_Area</vt:lpstr>
      <vt:lpstr>'Achievement 12-13'!Print_Titles</vt:lpstr>
      <vt:lpstr>'Distribution of Facilitator'!Print_Titles</vt:lpstr>
      <vt:lpstr>'Master Trg.Plan for women Crews'!Print_Titles</vt:lpstr>
      <vt:lpstr>'Plan Project 13-14'!Print_Titles</vt:lpstr>
      <vt:lpstr>'Plan Revenue 13-14'!Print_Titles</vt:lpstr>
    </vt:vector>
  </TitlesOfParts>
  <Company>LGED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Abul Kalam Pramanik</dc:creator>
  <cp:lastModifiedBy>LGED</cp:lastModifiedBy>
  <cp:lastPrinted>2015-03-03T14:37:01Z</cp:lastPrinted>
  <dcterms:created xsi:type="dcterms:W3CDTF">2007-04-09T11:50:00Z</dcterms:created>
  <dcterms:modified xsi:type="dcterms:W3CDTF">2015-03-04T05:55:37Z</dcterms:modified>
</cp:coreProperties>
</file>