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Engr. Redwan Avik\UIDP (KBS)\"/>
    </mc:Choice>
  </mc:AlternateContent>
  <bookViews>
    <workbookView xWindow="0" yWindow="180" windowWidth="7470" windowHeight="2580" tabRatio="551" activeTab="1"/>
  </bookViews>
  <sheets>
    <sheet name="Khulna" sheetId="1" r:id="rId1"/>
    <sheet name="Bagerhat" sheetId="2" r:id="rId2"/>
    <sheet name="Satkhira" sheetId="3" r:id="rId3"/>
    <sheet name="New Khulna" sheetId="4" r:id="rId4"/>
    <sheet name="New Bagerhat" sheetId="5" r:id="rId5"/>
    <sheet name="New Satkhira" sheetId="6" r:id="rId6"/>
  </sheets>
  <definedNames>
    <definedName name="_xlnm._FilterDatabase" localSheetId="1" hidden="1">Bagerhat!$D$1:$D$327</definedName>
    <definedName name="_xlnm.Print_Area" localSheetId="4">'New Bagerhat'!$A$1:$G$34</definedName>
    <definedName name="_xlnm.Print_Area" localSheetId="5">'New Satkhira'!$A$1:$G$31</definedName>
    <definedName name="_xlnm.Print_Titles" localSheetId="1">Bagerhat!$1:$4</definedName>
    <definedName name="_xlnm.Print_Titles" localSheetId="0">Khulna!$1:$4</definedName>
    <definedName name="_xlnm.Print_Titles" localSheetId="4">'New Bagerhat'!$1:$3</definedName>
    <definedName name="_xlnm.Print_Titles" localSheetId="3">'New Khulna'!$1:$3</definedName>
    <definedName name="_xlnm.Print_Titles" localSheetId="5">'New Satkhira'!$1:$3</definedName>
    <definedName name="_xlnm.Print_Titles" localSheetId="2">Satkhira!$1:$4</definedName>
  </definedNames>
  <calcPr calcId="152511"/>
</workbook>
</file>

<file path=xl/calcChain.xml><?xml version="1.0" encoding="utf-8"?>
<calcChain xmlns="http://schemas.openxmlformats.org/spreadsheetml/2006/main">
  <c r="I176" i="3" l="1"/>
  <c r="J176" i="3"/>
  <c r="H175" i="3"/>
  <c r="H176" i="3" s="1"/>
  <c r="G175" i="3"/>
  <c r="G176" i="3" s="1"/>
  <c r="F176" i="3"/>
  <c r="E176" i="3"/>
  <c r="G172" i="3"/>
  <c r="I172" i="3"/>
  <c r="J172" i="3"/>
  <c r="E172" i="3"/>
  <c r="F172" i="3"/>
  <c r="H171" i="3"/>
  <c r="G171" i="3"/>
  <c r="H170" i="3"/>
  <c r="G170" i="3"/>
  <c r="H169" i="3"/>
  <c r="G169" i="3"/>
  <c r="H168" i="3"/>
  <c r="H172" i="3" s="1"/>
  <c r="G168" i="3"/>
  <c r="G150" i="3" l="1"/>
  <c r="H150" i="3"/>
  <c r="G151" i="3"/>
  <c r="H151" i="3"/>
  <c r="G152" i="3"/>
  <c r="H152" i="3"/>
  <c r="G153" i="3"/>
  <c r="H153" i="3"/>
  <c r="G154" i="3"/>
  <c r="H154" i="3"/>
  <c r="G155" i="3"/>
  <c r="H155" i="3"/>
  <c r="G156" i="3"/>
  <c r="H156" i="3"/>
  <c r="G157" i="3"/>
  <c r="H157" i="3"/>
  <c r="G158" i="3"/>
  <c r="H158" i="3"/>
  <c r="G159" i="3"/>
  <c r="H159" i="3"/>
  <c r="G160" i="3"/>
  <c r="H160" i="3"/>
  <c r="G161" i="3"/>
  <c r="H161" i="3"/>
  <c r="G162" i="3"/>
  <c r="H162" i="3"/>
  <c r="H149" i="3"/>
  <c r="G149" i="3"/>
  <c r="G140" i="3"/>
  <c r="H140" i="3"/>
  <c r="G141" i="3"/>
  <c r="H141" i="3"/>
  <c r="G142" i="3"/>
  <c r="H142" i="3"/>
  <c r="G143" i="3"/>
  <c r="H143" i="3"/>
  <c r="G144" i="3"/>
  <c r="H144" i="3"/>
  <c r="G145" i="3"/>
  <c r="H145" i="3"/>
  <c r="G146" i="3"/>
  <c r="H146" i="3"/>
  <c r="H139" i="3"/>
  <c r="G139" i="3"/>
  <c r="G53" i="3" l="1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G102" i="3"/>
  <c r="H102" i="3"/>
  <c r="G103" i="3"/>
  <c r="H103" i="3"/>
  <c r="G104" i="3"/>
  <c r="H104" i="3"/>
  <c r="G105" i="3"/>
  <c r="H105" i="3"/>
  <c r="G106" i="3"/>
  <c r="H106" i="3"/>
  <c r="G107" i="3"/>
  <c r="H107" i="3"/>
  <c r="G108" i="3"/>
  <c r="H108" i="3"/>
  <c r="G109" i="3"/>
  <c r="H109" i="3"/>
  <c r="G110" i="3"/>
  <c r="H110" i="3"/>
  <c r="G111" i="3"/>
  <c r="H111" i="3"/>
  <c r="G112" i="3"/>
  <c r="H112" i="3"/>
  <c r="G113" i="3"/>
  <c r="H113" i="3"/>
  <c r="G114" i="3"/>
  <c r="H114" i="3"/>
  <c r="G115" i="3"/>
  <c r="H115" i="3"/>
  <c r="G116" i="3"/>
  <c r="H116" i="3"/>
  <c r="G117" i="3"/>
  <c r="H117" i="3"/>
  <c r="G118" i="3"/>
  <c r="H118" i="3"/>
  <c r="G119" i="3"/>
  <c r="H119" i="3"/>
  <c r="G120" i="3"/>
  <c r="H120" i="3"/>
  <c r="G121" i="3"/>
  <c r="H121" i="3"/>
  <c r="G122" i="3"/>
  <c r="H122" i="3"/>
  <c r="G123" i="3"/>
  <c r="H123" i="3"/>
  <c r="G124" i="3"/>
  <c r="H124" i="3"/>
  <c r="G125" i="3"/>
  <c r="H125" i="3"/>
  <c r="G126" i="3"/>
  <c r="H126" i="3"/>
  <c r="G127" i="3"/>
  <c r="H127" i="3"/>
  <c r="G128" i="3"/>
  <c r="H128" i="3"/>
  <c r="G129" i="3"/>
  <c r="H129" i="3"/>
  <c r="G130" i="3"/>
  <c r="H130" i="3"/>
  <c r="G131" i="3"/>
  <c r="H131" i="3"/>
  <c r="G132" i="3"/>
  <c r="H132" i="3"/>
  <c r="G133" i="3"/>
  <c r="H133" i="3"/>
  <c r="G134" i="3"/>
  <c r="H134" i="3"/>
  <c r="G135" i="3"/>
  <c r="H135" i="3"/>
  <c r="G136" i="3"/>
  <c r="H136" i="3"/>
  <c r="H52" i="3"/>
  <c r="G52" i="3"/>
  <c r="G44" i="3"/>
  <c r="H44" i="3"/>
  <c r="G45" i="3"/>
  <c r="H45" i="3"/>
  <c r="G46" i="3"/>
  <c r="H46" i="3"/>
  <c r="G47" i="3"/>
  <c r="H47" i="3"/>
  <c r="H43" i="3"/>
  <c r="G43" i="3"/>
  <c r="G26" i="3"/>
  <c r="H26" i="3"/>
  <c r="G27" i="3"/>
  <c r="H27" i="3"/>
  <c r="G7" i="3" l="1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H6" i="3"/>
  <c r="G6" i="3"/>
  <c r="J327" i="2"/>
  <c r="H326" i="2"/>
  <c r="H327" i="2" s="1"/>
  <c r="G326" i="2"/>
  <c r="I323" i="2"/>
  <c r="J323" i="2"/>
  <c r="G318" i="2"/>
  <c r="H318" i="2"/>
  <c r="G319" i="2"/>
  <c r="H319" i="2"/>
  <c r="G320" i="2"/>
  <c r="H320" i="2"/>
  <c r="G321" i="2"/>
  <c r="H321" i="2"/>
  <c r="G322" i="2"/>
  <c r="H322" i="2"/>
  <c r="H317" i="2"/>
  <c r="H323" i="2" s="1"/>
  <c r="G317" i="2"/>
  <c r="G323" i="2" s="1"/>
  <c r="G298" i="2"/>
  <c r="H298" i="2"/>
  <c r="G299" i="2"/>
  <c r="H299" i="2"/>
  <c r="G300" i="2"/>
  <c r="H300" i="2"/>
  <c r="G301" i="2"/>
  <c r="H301" i="2"/>
  <c r="G302" i="2"/>
  <c r="H302" i="2"/>
  <c r="G303" i="2"/>
  <c r="H303" i="2"/>
  <c r="G304" i="2"/>
  <c r="H304" i="2"/>
  <c r="G305" i="2"/>
  <c r="H305" i="2"/>
  <c r="G306" i="2"/>
  <c r="H306" i="2"/>
  <c r="G307" i="2"/>
  <c r="H307" i="2"/>
  <c r="G308" i="2"/>
  <c r="H308" i="2"/>
  <c r="G309" i="2"/>
  <c r="H309" i="2"/>
  <c r="G310" i="2"/>
  <c r="H310" i="2"/>
  <c r="G311" i="2"/>
  <c r="H311" i="2"/>
  <c r="G312" i="2"/>
  <c r="H312" i="2"/>
  <c r="G313" i="2"/>
  <c r="H313" i="2"/>
  <c r="H297" i="2"/>
  <c r="G297" i="2"/>
  <c r="G275" i="2"/>
  <c r="H275" i="2"/>
  <c r="G276" i="2"/>
  <c r="H276" i="2"/>
  <c r="G277" i="2"/>
  <c r="H277" i="2"/>
  <c r="G278" i="2"/>
  <c r="H278" i="2"/>
  <c r="G279" i="2"/>
  <c r="H279" i="2"/>
  <c r="G280" i="2"/>
  <c r="H280" i="2"/>
  <c r="G281" i="2"/>
  <c r="H281" i="2"/>
  <c r="G282" i="2"/>
  <c r="H282" i="2"/>
  <c r="G283" i="2"/>
  <c r="H283" i="2"/>
  <c r="G284" i="2"/>
  <c r="H284" i="2"/>
  <c r="G285" i="2"/>
  <c r="H285" i="2"/>
  <c r="G286" i="2"/>
  <c r="H286" i="2"/>
  <c r="G287" i="2"/>
  <c r="H287" i="2"/>
  <c r="G288" i="2"/>
  <c r="H288" i="2"/>
  <c r="G289" i="2"/>
  <c r="H289" i="2"/>
  <c r="G290" i="2"/>
  <c r="H290" i="2"/>
  <c r="G291" i="2"/>
  <c r="H291" i="2"/>
  <c r="G292" i="2"/>
  <c r="H292" i="2"/>
  <c r="G293" i="2"/>
  <c r="H293" i="2"/>
  <c r="G294" i="2"/>
  <c r="H294" i="2"/>
  <c r="H274" i="2"/>
  <c r="G274" i="2"/>
  <c r="G260" i="2" l="1"/>
  <c r="H260" i="2"/>
  <c r="G261" i="2"/>
  <c r="H261" i="2"/>
  <c r="G262" i="2"/>
  <c r="H262" i="2"/>
  <c r="G263" i="2"/>
  <c r="H263" i="2"/>
  <c r="G264" i="2"/>
  <c r="H264" i="2"/>
  <c r="G265" i="2"/>
  <c r="H265" i="2"/>
  <c r="G266" i="2"/>
  <c r="H266" i="2"/>
  <c r="G267" i="2"/>
  <c r="H267" i="2"/>
  <c r="G268" i="2"/>
  <c r="H268" i="2"/>
  <c r="G269" i="2"/>
  <c r="H269" i="2"/>
  <c r="G270" i="2"/>
  <c r="H270" i="2"/>
  <c r="G271" i="2"/>
  <c r="H271" i="2"/>
  <c r="H259" i="2"/>
  <c r="G259" i="2"/>
  <c r="G225" i="2" l="1"/>
  <c r="H225" i="2"/>
  <c r="G226" i="2"/>
  <c r="H226" i="2"/>
  <c r="G227" i="2"/>
  <c r="H227" i="2"/>
  <c r="G228" i="2"/>
  <c r="H228" i="2"/>
  <c r="G229" i="2"/>
  <c r="H229" i="2"/>
  <c r="G230" i="2"/>
  <c r="H230" i="2"/>
  <c r="G231" i="2"/>
  <c r="H231" i="2"/>
  <c r="G232" i="2"/>
  <c r="H232" i="2"/>
  <c r="G233" i="2"/>
  <c r="H233" i="2"/>
  <c r="G234" i="2"/>
  <c r="H234" i="2"/>
  <c r="G235" i="2"/>
  <c r="H235" i="2"/>
  <c r="G236" i="2"/>
  <c r="H236" i="2"/>
  <c r="G237" i="2"/>
  <c r="H237" i="2"/>
  <c r="G238" i="2"/>
  <c r="H238" i="2"/>
  <c r="G239" i="2"/>
  <c r="H239" i="2"/>
  <c r="G240" i="2"/>
  <c r="H240" i="2"/>
  <c r="G241" i="2"/>
  <c r="H241" i="2"/>
  <c r="G242" i="2"/>
  <c r="H242" i="2"/>
  <c r="G243" i="2"/>
  <c r="H243" i="2"/>
  <c r="G244" i="2"/>
  <c r="H244" i="2"/>
  <c r="G245" i="2"/>
  <c r="H245" i="2"/>
  <c r="G246" i="2"/>
  <c r="H246" i="2"/>
  <c r="G247" i="2"/>
  <c r="H247" i="2"/>
  <c r="G248" i="2"/>
  <c r="H248" i="2"/>
  <c r="G249" i="2"/>
  <c r="H249" i="2"/>
  <c r="G250" i="2"/>
  <c r="H250" i="2"/>
  <c r="G251" i="2"/>
  <c r="H251" i="2"/>
  <c r="G252" i="2"/>
  <c r="H252" i="2"/>
  <c r="G253" i="2"/>
  <c r="H253" i="2"/>
  <c r="G254" i="2"/>
  <c r="H254" i="2"/>
  <c r="G255" i="2"/>
  <c r="H255" i="2"/>
  <c r="H224" i="2"/>
  <c r="G224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G221" i="2"/>
  <c r="H221" i="2"/>
  <c r="H210" i="2"/>
  <c r="G210" i="2"/>
  <c r="G78" i="2" l="1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H77" i="2"/>
  <c r="G77" i="2"/>
  <c r="I60" i="2"/>
  <c r="J60" i="2"/>
  <c r="I74" i="2"/>
  <c r="I75" i="2" s="1"/>
  <c r="J74" i="2"/>
  <c r="J75" i="2" s="1"/>
  <c r="G63" i="2"/>
  <c r="G64" i="2"/>
  <c r="G65" i="2"/>
  <c r="G66" i="2"/>
  <c r="G67" i="2"/>
  <c r="G68" i="2"/>
  <c r="G69" i="2"/>
  <c r="G70" i="2"/>
  <c r="H70" i="2"/>
  <c r="G71" i="2"/>
  <c r="G72" i="2"/>
  <c r="G73" i="2"/>
  <c r="H73" i="2"/>
  <c r="H62" i="2"/>
  <c r="G62" i="2"/>
  <c r="G74" i="2" s="1"/>
  <c r="F327" i="2" l="1"/>
  <c r="F323" i="2"/>
  <c r="E323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H6" i="2"/>
  <c r="G6" i="2"/>
  <c r="G60" i="2" s="1"/>
  <c r="G75" i="2" s="1"/>
  <c r="I220" i="1"/>
  <c r="J220" i="1"/>
  <c r="G218" i="1"/>
  <c r="H218" i="1"/>
  <c r="G219" i="1"/>
  <c r="H219" i="1"/>
  <c r="H217" i="1"/>
  <c r="G217" i="1"/>
  <c r="I214" i="1"/>
  <c r="J214" i="1"/>
  <c r="G209" i="1"/>
  <c r="H209" i="1"/>
  <c r="G210" i="1"/>
  <c r="H210" i="1"/>
  <c r="G211" i="1"/>
  <c r="H211" i="1"/>
  <c r="G212" i="1"/>
  <c r="H212" i="1"/>
  <c r="G213" i="1"/>
  <c r="H213" i="1"/>
  <c r="H208" i="1"/>
  <c r="G208" i="1"/>
  <c r="F220" i="1"/>
  <c r="E220" i="1"/>
  <c r="F214" i="1"/>
  <c r="E214" i="1"/>
  <c r="H220" i="1" l="1"/>
  <c r="G220" i="1"/>
  <c r="H214" i="1"/>
  <c r="G214" i="1"/>
  <c r="I205" i="1"/>
  <c r="J205" i="1"/>
  <c r="G190" i="1"/>
  <c r="H190" i="1"/>
  <c r="G191" i="1"/>
  <c r="G192" i="1"/>
  <c r="G193" i="1"/>
  <c r="G194" i="1"/>
  <c r="G195" i="1"/>
  <c r="G196" i="1"/>
  <c r="G197" i="1"/>
  <c r="H197" i="1"/>
  <c r="G198" i="1"/>
  <c r="G199" i="1"/>
  <c r="H199" i="1"/>
  <c r="G200" i="1"/>
  <c r="H200" i="1"/>
  <c r="G201" i="1"/>
  <c r="H201" i="1"/>
  <c r="G202" i="1"/>
  <c r="G203" i="1"/>
  <c r="G204" i="1"/>
  <c r="H204" i="1"/>
  <c r="H189" i="1"/>
  <c r="G189" i="1"/>
  <c r="I186" i="1"/>
  <c r="J186" i="1"/>
  <c r="G179" i="1"/>
  <c r="G180" i="1"/>
  <c r="G181" i="1"/>
  <c r="G182" i="1"/>
  <c r="H182" i="1"/>
  <c r="G183" i="1"/>
  <c r="G184" i="1"/>
  <c r="G185" i="1"/>
  <c r="G178" i="1"/>
  <c r="I174" i="1"/>
  <c r="J174" i="1"/>
  <c r="G173" i="1"/>
  <c r="H173" i="1"/>
  <c r="H172" i="1"/>
  <c r="G172" i="1"/>
  <c r="I169" i="1"/>
  <c r="J169" i="1"/>
  <c r="G158" i="1"/>
  <c r="G159" i="1"/>
  <c r="H159" i="1"/>
  <c r="G160" i="1"/>
  <c r="H160" i="1"/>
  <c r="G161" i="1"/>
  <c r="H161" i="1"/>
  <c r="G162" i="1"/>
  <c r="H162" i="1"/>
  <c r="G163" i="1"/>
  <c r="H163" i="1"/>
  <c r="G164" i="1"/>
  <c r="G165" i="1"/>
  <c r="G166" i="1"/>
  <c r="H166" i="1"/>
  <c r="G167" i="1"/>
  <c r="H167" i="1"/>
  <c r="G168" i="1"/>
  <c r="H168" i="1"/>
  <c r="G157" i="1"/>
  <c r="I155" i="1"/>
  <c r="J155" i="1"/>
  <c r="G151" i="1"/>
  <c r="G152" i="1"/>
  <c r="H152" i="1"/>
  <c r="G153" i="1"/>
  <c r="H153" i="1"/>
  <c r="G154" i="1"/>
  <c r="H154" i="1"/>
  <c r="G150" i="1"/>
  <c r="I148" i="1"/>
  <c r="J148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H52" i="1"/>
  <c r="G52" i="1"/>
  <c r="I49" i="1"/>
  <c r="J49" i="1"/>
  <c r="H48" i="1"/>
  <c r="H49" i="1" s="1"/>
  <c r="G48" i="1"/>
  <c r="G49" i="1" s="1"/>
  <c r="J44" i="1"/>
  <c r="I44" i="1"/>
  <c r="G7" i="1"/>
  <c r="H7" i="1"/>
  <c r="G8" i="1"/>
  <c r="H8" i="1"/>
  <c r="G9" i="1"/>
  <c r="G10" i="1"/>
  <c r="G11" i="1"/>
  <c r="G12" i="1"/>
  <c r="G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205" i="1" l="1"/>
  <c r="I50" i="1"/>
  <c r="I170" i="1"/>
  <c r="J50" i="1"/>
  <c r="J170" i="1"/>
  <c r="G174" i="1"/>
  <c r="H174" i="1"/>
  <c r="G186" i="1"/>
  <c r="G155" i="1"/>
  <c r="G169" i="1"/>
  <c r="G148" i="1"/>
  <c r="E74" i="2"/>
  <c r="F72" i="2"/>
  <c r="H72" i="2" s="1"/>
  <c r="F71" i="2"/>
  <c r="H71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A63" i="2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E60" i="2"/>
  <c r="F47" i="2"/>
  <c r="H47" i="2" s="1"/>
  <c r="F26" i="2"/>
  <c r="H26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H60" i="2" l="1"/>
  <c r="H75" i="2" s="1"/>
  <c r="H74" i="2"/>
  <c r="G170" i="1"/>
  <c r="F60" i="2"/>
  <c r="E75" i="2"/>
  <c r="F74" i="2"/>
  <c r="E205" i="1"/>
  <c r="F203" i="1"/>
  <c r="H203" i="1" s="1"/>
  <c r="F202" i="1"/>
  <c r="H202" i="1" s="1"/>
  <c r="F198" i="1"/>
  <c r="H198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E186" i="1"/>
  <c r="F185" i="1"/>
  <c r="H185" i="1" s="1"/>
  <c r="F184" i="1"/>
  <c r="H184" i="1" s="1"/>
  <c r="F183" i="1"/>
  <c r="H183" i="1" s="1"/>
  <c r="F181" i="1"/>
  <c r="H181" i="1" s="1"/>
  <c r="F180" i="1"/>
  <c r="H180" i="1" s="1"/>
  <c r="F179" i="1"/>
  <c r="H179" i="1" s="1"/>
  <c r="F178" i="1"/>
  <c r="H178" i="1" s="1"/>
  <c r="F174" i="1"/>
  <c r="E174" i="1"/>
  <c r="E169" i="1"/>
  <c r="F165" i="1"/>
  <c r="H165" i="1" s="1"/>
  <c r="F164" i="1"/>
  <c r="H164" i="1" s="1"/>
  <c r="F158" i="1"/>
  <c r="H158" i="1" s="1"/>
  <c r="A158" i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F157" i="1"/>
  <c r="H157" i="1" s="1"/>
  <c r="E155" i="1"/>
  <c r="F151" i="1"/>
  <c r="H151" i="1" s="1"/>
  <c r="F150" i="1"/>
  <c r="H150" i="1" s="1"/>
  <c r="E148" i="1"/>
  <c r="F88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49" i="1"/>
  <c r="E49" i="1"/>
  <c r="E44" i="1"/>
  <c r="F13" i="1"/>
  <c r="H13" i="1" s="1"/>
  <c r="F12" i="1"/>
  <c r="H12" i="1" s="1"/>
  <c r="F11" i="1"/>
  <c r="H11" i="1" s="1"/>
  <c r="F10" i="1"/>
  <c r="H10" i="1" s="1"/>
  <c r="F9" i="1"/>
  <c r="H9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H155" i="1" l="1"/>
  <c r="F148" i="1"/>
  <c r="H88" i="1"/>
  <c r="H148" i="1" s="1"/>
  <c r="H169" i="1"/>
  <c r="H186" i="1"/>
  <c r="H205" i="1"/>
  <c r="F205" i="1"/>
  <c r="F75" i="2"/>
  <c r="F186" i="1"/>
  <c r="F44" i="1"/>
  <c r="F50" i="1" s="1"/>
  <c r="E50" i="1"/>
  <c r="F155" i="1"/>
  <c r="F169" i="1"/>
  <c r="E170" i="1"/>
  <c r="H170" i="1" l="1"/>
  <c r="F170" i="1"/>
  <c r="H6" i="1"/>
  <c r="H44" i="1" s="1"/>
  <c r="H50" i="1" s="1"/>
  <c r="G6" i="1"/>
  <c r="G44" i="1" s="1"/>
  <c r="G50" i="1" s="1"/>
</calcChain>
</file>

<file path=xl/sharedStrings.xml><?xml version="1.0" encoding="utf-8"?>
<sst xmlns="http://schemas.openxmlformats.org/spreadsheetml/2006/main" count="1780" uniqueCount="824">
  <si>
    <t>SL. NO.</t>
  </si>
  <si>
    <t>NAME OF UPAZILA</t>
  </si>
  <si>
    <t>REMARKS</t>
  </si>
  <si>
    <t>DISTRICT : KHULNA</t>
  </si>
  <si>
    <t>Rupsha</t>
  </si>
  <si>
    <t>Impro. of Ghatbhog UP- Dhopakhola - Doba bazar Road(Ch: 550-2550m.)</t>
  </si>
  <si>
    <t>Reconst. of Ichgati UP Office - Baropuniar More - Telir More- Rajapur bazar Kheyaghat Road by RCC (Ch: 0.00-1190m)</t>
  </si>
  <si>
    <t>Terokhada</t>
  </si>
  <si>
    <t>Impro. of Ajogara UP Office -Kola Bazar via Sreepur bazar Road (Start from Agaroamtala R&amp;H)(Ch: 3350-6350m).</t>
  </si>
  <si>
    <t>Impro. of Terokhada Upazila HQ-Balardhana GCCR via Terokhada UP Office Road.(Ch: 1849-4849m)</t>
  </si>
  <si>
    <t>Impro. of Terokhada Upazila HQ- Sachiadah UP Office Road.(Ch: 846-906m, 1957-2514m)</t>
  </si>
  <si>
    <t>Impro. of Joysena bazar - Gazir hat UP office Road (Terokhada Portion)(Ch: 614-3114m)</t>
  </si>
  <si>
    <t>Digholia</t>
  </si>
  <si>
    <t>Impro. of Gazirhat UP (Molladanga)- Bamondanga- Katenga GC Road(Ch: 3500-71000m)</t>
  </si>
  <si>
    <t>Impro. of Gazirhat- Terokhada Road (Ch: 0.00-2500m)</t>
  </si>
  <si>
    <t>Impro. of Jogipole UP office- Rangpur UPt Road.(Ch: 1800-3800m)</t>
  </si>
  <si>
    <t>Impro. of Barakpur UP Complex- Haripada Mat- Ghoshgati bazar Road(Ch: 0.00-3200m).</t>
  </si>
  <si>
    <t>Dumuria</t>
  </si>
  <si>
    <t>Impro. of Dumuria - Thukra bazar - Rangpur UP Road(Ch: 7570-9570m)</t>
  </si>
  <si>
    <t>Impro. of Dumuria UP office- Saziara- Gutudia Bazar  Road.(Ch: 1270-2520m)</t>
  </si>
  <si>
    <t>Impro. of Salua bazar - Ragunathpur bazar via Rangpur UP office Road(Ch: 1200-6200m).</t>
  </si>
  <si>
    <t>Impro. of Dumuria UP office- Mirzapur- Gutudia bazar Road(Ch: 600-1600m)</t>
  </si>
  <si>
    <t>Impro. of Gutudia UP office-Kanchannagar bazar via Bhandarpara UP Road(Ch: 1000-2000m)</t>
  </si>
  <si>
    <t>Impro. of Dumuria GC- Dumuria UP office Road(Ch: 0.00-1150m)</t>
  </si>
  <si>
    <t>Impro. of Kanchonnagar bazar- Magurkhali UP office - Magurkhali bazar Road(Ch: 0.00-2000m)</t>
  </si>
  <si>
    <t>Impro. of Dumuria Up office- Sahas Noakati bazar Road(Ch: 4739-6665m)</t>
  </si>
  <si>
    <t>Phultala</t>
  </si>
  <si>
    <t>Impro. of Damodar UP- Alka Trans Mitre bazar via Damodar Koloni- Alka Southpara Road(Ch: 860-2720m)</t>
  </si>
  <si>
    <t>Batiaghata</t>
  </si>
  <si>
    <t>Impro. of Amirpur UP office - Birat Road(Ch: 3450-3950m)</t>
  </si>
  <si>
    <t>Impro. of Jalma UP office- Krishnanagar Poltry Firm Road(Ch: 1582-2582m).</t>
  </si>
  <si>
    <t>Impro. of Amirpur UP office- Phultala hat Road(Ch: 0.00-141m &amp; 2427-3100m)</t>
  </si>
  <si>
    <t>Impro. of Hetalbunia Batiaghata UP office - Mailmara hat Road(Ch: 962-2220m)</t>
  </si>
  <si>
    <t>Impro. of Nijgram - Birat via Baliadanga UP office Road(Ch: 1000-3410m)</t>
  </si>
  <si>
    <t>Impro. of Gangarampur UP office - Chitukhali hat Road(Ch: 6535-7535m)</t>
  </si>
  <si>
    <t>Impro. of Sukhdara bazar - Sarukhali UP office Road(Ch: 5784-6784m)</t>
  </si>
  <si>
    <t>Impro. of Baliadanga UP office (East) - Taliamara hat Road(Ch: 1660-2660m)</t>
  </si>
  <si>
    <t>Dacope</t>
  </si>
  <si>
    <t>Impro. of Dacope UP office - Bazua UP office Road(Ch: 3200-13200m)</t>
  </si>
  <si>
    <t>Impro. of Chalna UP office (Bowmara Gachtala R&amp;H) Lakkhikhola bazar Road(Ch: 7031-9831m)</t>
  </si>
  <si>
    <t>Impro. of Banisanta UP office- Banisanta bazar Road(Ch: 5000-7000m)</t>
  </si>
  <si>
    <t>Paikgacha</t>
  </si>
  <si>
    <t>Impro. of Garaikhali GC - Amorkata bazar Road(Ch: 0.00-3000m)</t>
  </si>
  <si>
    <t>Impro. of Garaikhali GC - Gangrakhi bazar Road(Ch: 0.00-2500m)</t>
  </si>
  <si>
    <t>Impro. of Laskar UP office -Chowmohoni bazar Road(Ch: 0.00-1000m)</t>
  </si>
  <si>
    <t>Impro. of Gadaipur UP office (New Molongi bazar) Andermanik bazar via Rashidmia kheyaghat Road(Ch: 700-1700m)</t>
  </si>
  <si>
    <t>Impro. of Fulbari bazar- Diluti UP office - Darun Mollick- Soladanga bazar Road(Ch: 2357-3357m)</t>
  </si>
  <si>
    <t>Koyra</t>
  </si>
  <si>
    <t>Impro. of Mohesnripur UP - Baniakhali bazar via Nayani Road(Ch: 3300-5100m)</t>
  </si>
  <si>
    <t>Impro. of Hogla GC- Moharajpur UP- Suti bazar Road(Ch: 2500-6750m)</t>
  </si>
  <si>
    <t>Impro. of Bagali UP - Baga bazar Road(Ch: 500-1150m &amp; 1800-4150m)</t>
  </si>
  <si>
    <t xml:space="preserve">Sub Total: </t>
  </si>
  <si>
    <t>Improvement/Reconst. of Road by RCC</t>
  </si>
  <si>
    <t>Impro. of Batbunia GC- Mozamnagar bazar via Tildanga UP office Road(Ch: 0.00-2000m)</t>
  </si>
  <si>
    <t>Grand Total (UNR) Khulna:</t>
  </si>
  <si>
    <t>Improvement/Reconst. of Union Road by BC</t>
  </si>
  <si>
    <t>Improvement/Reconst. of Union Road by RCC</t>
  </si>
  <si>
    <t>Improvement/Reconst. of Village Road by BC</t>
  </si>
  <si>
    <t>Impro of Nayhati UP office- Lockpur bazar Road(Ch: 0.00-1115m &amp; 2262-3147m)</t>
  </si>
  <si>
    <t>Impro. of Alipur hat- Sheikhpur hat FRB Road at Ghatvog More- Mansha bazar Road(Ch: 0.00-2260m )</t>
  </si>
  <si>
    <t>Impro. of Rupsha Ghat bazar - Rahim Nagar Kheyaghat Road(Ch: 0.00-1200m)</t>
  </si>
  <si>
    <t>Impro. of Jabusha bazar- Rupsha Ferryghat Road(Ch:1100-2400m,3819-6950m).</t>
  </si>
  <si>
    <t>Impro. of Giletala - Solpa Bahirdia Thana Boundari Road(Ch: 0.00-1910m &amp; 1800-4150m)</t>
  </si>
  <si>
    <t>Impro. of Shialy bazar- Naronia hat Road(Ch: 0.00-1000m)</t>
  </si>
  <si>
    <t>Impro of Kajdia bazar more - Shasanghat Road(Ch:0.00-375m)</t>
  </si>
  <si>
    <t>Impro of Gazirhat- Muslimdanga Road(Ch: 0.00-750m)</t>
  </si>
  <si>
    <t>Impro of Archigati house of Jalil Mir house of Ebadat khal Mohammadpur Road(Ch: 0.00-1055m)</t>
  </si>
  <si>
    <t>Impro. of North Kusla FRB- Char Kusla FRB Road(Ch: 0.00-2500m)</t>
  </si>
  <si>
    <t>Impro. of Joyshena H/Q Rajz Biswas to Khaza Bridge via - Arpangashia Road(Ch: 1000-4000m)</t>
  </si>
  <si>
    <t>Impro. of  Agaro amtola Road(Ch: 0.00-1000m)</t>
  </si>
  <si>
    <t>Impro. of Patla Karoria- Induhati FRB Road(Ch: 0.00-1500m)</t>
  </si>
  <si>
    <t>Impro. of Harikhali (Mandertali) R&amp;H Gazipur  Road(Ch: 0.00-1000m)</t>
  </si>
  <si>
    <t>Impro. of Dasviya Govt. Pry. School to terokhada ekhari R&amp;H Road(Ch: 0.00-800m)</t>
  </si>
  <si>
    <t>Impro. of Mokampur bazar village Road(Ch: 0.00-1000m)</t>
  </si>
  <si>
    <t>Impro. of Ambaria- Jangushia Road (Ch: 0.00-1500m)</t>
  </si>
  <si>
    <t>Impro. of Maheshdia- Katla via Ambaria Road (Ch: 0.00-2000m)</t>
  </si>
  <si>
    <t>Impro. of Digholia Nagar ghat- Digholia Hospital road (ch.00-1730m) by BC</t>
  </si>
  <si>
    <t>Impro. of Bogdia Pry. School- Bogdia Kheya Ghat Road(Ch: 0.00-1800m)</t>
  </si>
  <si>
    <t>Impro. of Panigati Club- Panigati School via Dulal pal house(Ch: 0.00-1120m)</t>
  </si>
  <si>
    <t>Impro. of Barakpur Nikaripara Mosque- Boaliar Char Road(Ch: 2500-3500m)</t>
  </si>
  <si>
    <t>Impro. of Senhati Sarwar Khan College-Senhati Police Camp vi aMondir (Senhati Mondir-Kham-A-PRS)(Ch: 0.00-1500m)</t>
  </si>
  <si>
    <t>Impro. of Badamtala R&amp;H - H/O Anis Moral under Jogipole UP Road.(Jogipole- Moralpara Road)(Ch: 0.00-500m)</t>
  </si>
  <si>
    <t>Impro. of Shahid Rasel Road (Senhati bazar-Senhati Colonipara- Lichutala &amp; KCC Club via Nazir Ch house)(Ch: 0.00-1022m)</t>
  </si>
  <si>
    <t>Impro of Barammagati- Road- Barakpur Lakhohati bazar Road(Ch: 0.00-1000m)</t>
  </si>
  <si>
    <t>Impro of Chandonmohol girls H/school- Mollikpur Ferry ghat Road(Ch: 250-1250m)</t>
  </si>
  <si>
    <t>Impro of Aronghata -City Corporation Road via Sardardanga(Ch: 0.00-1250m)</t>
  </si>
  <si>
    <t>Impro. of Ikram Sk. House - Siraj Sk. House Road(Ch: 1000-1540m)</t>
  </si>
  <si>
    <t>Impro. of Shiromoni Tank Road(Ch: 1810-3280m)</t>
  </si>
  <si>
    <t>Impro. of Eastern Gate R&amp;H - Moshiali Govt. Pry. School Moshiali Noonkhola School Road(Ch: 0.00-1350m)</t>
  </si>
  <si>
    <t>Impro. of Muktesshary bazar - Bezerdanga bazar (via 14 Mile)(Ch: 0.00-1500m)</t>
  </si>
  <si>
    <t>Impro. of Garakhola Pura battala- Bezer danga Rail gate(Ch: 230-1600m)</t>
  </si>
  <si>
    <t>Impro. of Paygram Koshba Joj Road(Ch: 0.00-1250m)</t>
  </si>
  <si>
    <t>Impro. of Dakkhindihi Tular Mile Road(Ch: 0.00-1000m)</t>
  </si>
  <si>
    <t>Impro. of Satiani bazar - Zamira GC via Zamira Madrasha(Ch: 0.00-2000m)</t>
  </si>
  <si>
    <t>Impro of Dhopakhola- Maddapara Club more- Satiani bazar Road(Ch: 286-1896m)</t>
  </si>
  <si>
    <t>Impro of Bezerdanga Rail Station- Dhakuria Tin Matha Road(Ch: 0.00-1000m)</t>
  </si>
  <si>
    <t>Impro of Daukana Gazibari- Adirkhali Bridge Road(Ch: 0.00-500m)</t>
  </si>
  <si>
    <t>Impro. of  Bagdari-Kapalidanga Road (Ch.00-1500m)</t>
  </si>
  <si>
    <t>Impro. of  Zelerdanga R&amp;H-Lata Kharmarbari Road (Ch.4150-5150m)</t>
  </si>
  <si>
    <t>Impro. of  Dumuria Food Godown-Shoilmari Sluice Gate Ghat Road (Ch.00-700m)</t>
  </si>
  <si>
    <t>Impro. of  Shapur Madopara Jemea Mosque Road (Ch.00-800m)</t>
  </si>
  <si>
    <t>Impro. of  Khornia-Pachpota Road (Ch.500-1200m)</t>
  </si>
  <si>
    <t>Impro.of  Borodanga (Zelerdanga)-Kusorhula-Banda(BWDB) Road (Ch.1960-2960m)</t>
  </si>
  <si>
    <t>Impro. of  Chuknagar R&amp;H-Arosnagar (Baddabhumi include) Road (Ch.00-700m)</t>
  </si>
  <si>
    <t>Impro. of Aladipur R&amp;H-Baduria Bazar Road (Ch.783-1375m)</t>
  </si>
  <si>
    <t>Impro. of  Basundiadanga Bazar-Magurkhali Upoffice Road (Ch. 00-700m)</t>
  </si>
  <si>
    <t>Impro. of  Khazura Mosque - H.M.P.K.K School Road (Ch. 00-500m)</t>
  </si>
  <si>
    <t>Impro. of  Dumuria Health Complex-Bahadurpur Gabtola Road (Ch. 00-700m)</t>
  </si>
  <si>
    <t>Impro. of  Kaya bazar - Salua bazar Road (Ch. 3300-4000m)</t>
  </si>
  <si>
    <t>Impro. of  Ula-Hazibunia Road-Kanchannagar bazar Road  (Ch.1000-1700m)</t>
  </si>
  <si>
    <t>Impro. of  Saziara Puza Mondir - Vultia -Mirzapur Road  (Ch. 00-700m)</t>
  </si>
  <si>
    <t>Impro. of  Noakati bazar - Moikhali bazar Road (Ch. 00-600m &amp; 1600-1700m)</t>
  </si>
  <si>
    <t>Impro. of  East side shibpur pool-Kadamtala Khyeaghat via Mozibur Mollah house road (Ch. 00-700m)</t>
  </si>
  <si>
    <t>Impro. of  Khulna- Purbapara Hamid Sk.House Bakkar Gazi house via Purbapara Mosque Road(Ch. 00-700m)</t>
  </si>
  <si>
    <t>Impro. of  Basundia - Senpara Road(Ch.00-700m)</t>
  </si>
  <si>
    <t>Impro. of  Kalikapur Sk. Bari Notun Road-Ashannagar Road (Ch. 00-700m)</t>
  </si>
  <si>
    <t>Impro. of  Kharshande-Kayakhali  Road (Ch. 00-700m)</t>
  </si>
  <si>
    <t>Impro. of  Rajnagar-jabra Road (Ch.00-400m)</t>
  </si>
  <si>
    <t>Impro. Of  Ganendra Pur Uttarpara Rd (Ch: 00-1000m)</t>
  </si>
  <si>
    <t>Impro. Of  Kuarghata Kundubari-Kajirhula road(Ch: 00-1480m)</t>
  </si>
  <si>
    <t>Impro. Of Bamundia west road(Kadamtala Mahtab shop-Bamundia Kalitala) (Ch.00-1000m)</t>
  </si>
  <si>
    <t>Impro. Of  Joykhali Baza- Noakati Bazar Via Rajapur road (Ch: 00-700m)</t>
  </si>
  <si>
    <t>Impro. Of  Noakati purbo para road (Ch:00-1415m)</t>
  </si>
  <si>
    <t>Impro. Of  Ghosgati-Noakati west para road(Ch: 00-1200m)</t>
  </si>
  <si>
    <t>Impro. Of  Dumuria UZR-Banda road  (Ch:1000-1400m)</t>
  </si>
  <si>
    <t>Impro. Of  Kathaltala-Magurkhali-Kopilmoni road (Kathaltala-Sundarbunia via Putimari) road(Putimari-Sundarbunia) road (Ch: 00-1000m)</t>
  </si>
  <si>
    <t>Impro. of Soyghoria R&amp;H - Rupsha Bridge via Tetultala hat Road(Ch: 625-1505m)</t>
  </si>
  <si>
    <t>Impro. of Katianagla sluice gate- Baron para via Kayemkhola hula  Road(Ch: 0.00-911m)</t>
  </si>
  <si>
    <t>Impro. of Joypurhat - Sadaler hat via Amirpur Pry. School Road(Ch: 468-1348m)</t>
  </si>
  <si>
    <t>Impro. of Shyamgonj - Joypur Road.(Ch: 1300-2929m)</t>
  </si>
  <si>
    <t>Impro. Of Shachibunia Sluice gate (Southside)- House of Jinnat Mistri(Ch.00-300m)</t>
  </si>
  <si>
    <t>Impro. of Khoria sluice gate- Badamtala hat Road(Ch: 0.00-880m)</t>
  </si>
  <si>
    <t>Impro. of Titukhali hat - Sukhdara hat Road(Ch: 1670-3170m)</t>
  </si>
  <si>
    <t>Impro. of Gayerhat -Gawgara hat Road(Ch: 0.00-1100m)</t>
  </si>
  <si>
    <t>Baitaghata</t>
  </si>
  <si>
    <t>Impro of Badamtala hat - Hajratala Road(Ch: 0.00-500m)</t>
  </si>
  <si>
    <t>Impro. of Chalna KC College to Pankhali Ferryghat Worldvision Road(Ch: 40-1056m)</t>
  </si>
  <si>
    <t>Impro. of Achavua bazar to Par-Chalna Paka Road via Chalna bazar Road(Ch: 0.00-1500m)</t>
  </si>
  <si>
    <t>Impro. of Lowdoba bazar - Burirdabur via Kalikabati Pry. School Road(Ch: 0.00-1500m)</t>
  </si>
  <si>
    <t>Impro. of West Bajua FRB- Sitabunia Grameen Road(Ch: 0.00-1500m)</t>
  </si>
  <si>
    <t>Impro. of Batbunia GC - Lokkhikhola bazar via Kasaribari Road(Ch: 0.00-1000m)</t>
  </si>
  <si>
    <t>Impro. of Betbunia - Amurkata Road(Ch: 1610-2100m)</t>
  </si>
  <si>
    <t>Impro. of Paikgacha GC- Bogularchack bazar Road(Ch: 0.00-500m &amp; 1050-1300m)</t>
  </si>
  <si>
    <t>Impro. of Kalua R&amp;H- Chmuhani bazar Road (Ch: 0.00-600m)</t>
  </si>
  <si>
    <t>Impro. of Ramnathpur- Taltala Road(Ch: 6800-7800m)</t>
  </si>
  <si>
    <t>Impro. of Motbari R&amp;H - Ghosal Road(Ch: 0.00-750m)</t>
  </si>
  <si>
    <t>Impro. of Habibnagar Madrasha- Samukpota bazar Road(Ch: 0.00-750m)</t>
  </si>
  <si>
    <t>Impro. of Garaikhali- Kumkhali Bibi Road(Ch: 0.00-500m)</t>
  </si>
  <si>
    <t>Impro. of Baka GC- Katakhali bazar Road(Ch: 0.00-750m)</t>
  </si>
  <si>
    <t>Impro. of Bogularchack high school -Garaikhali Hatiardanga UZR via Kanakhali Bridge Road(Ch: 0.00-500m)</t>
  </si>
  <si>
    <t>Impro of Gangrakhi - Kumkhali Majumdar Khal - Subbroto Kumar Mondol house Road(Ch: 0.00-500m)</t>
  </si>
  <si>
    <t>Impro. of R&amp;H Deyara -Ronbag UZR Road(Ch: 1890-3700m)</t>
  </si>
  <si>
    <t>Impro. of Arzunpur FRB- Lalua Lanchghat Road(Ch: 0.00-3000m)</t>
  </si>
  <si>
    <t xml:space="preserve">Sub Total : </t>
  </si>
  <si>
    <t>Impro. of Pramekanon Road- BHMS Girls High School Road (Ch.00-500m)</t>
  </si>
  <si>
    <t>Impro. of Lokkhikhola Khatail Bridge to Lokkhikhola Kayar paka Road via Mowkhali Road.(Ch.00-500m)</t>
  </si>
  <si>
    <t>Impro. of Khezuria Wapda Krisnanagar bari - Dhangmari Bisshanath Pry. School via Binapani Govt. Pry. School Road.(Ch.00-500m)</t>
  </si>
  <si>
    <t>Impro. of Noakati Purbopara via Noakati Club Road (Ch.1415-1675)</t>
  </si>
  <si>
    <t>Impro. of Upazila Road Barayanpur Lanchghat Ula - Boga- Upazila Road.(Ch.00-500m)</t>
  </si>
  <si>
    <t>Improvement of Road by HBB</t>
  </si>
  <si>
    <t>Impro. of Gilabari Gazi bari- Patkelkhali Road.(Ch.850-1850m)</t>
  </si>
  <si>
    <t>Impro. of Dewliarhat - Kashirabad BC Road via Uttarchack Madrasha Road.(Ch.00-1000m)</t>
  </si>
  <si>
    <t>Impro. of Patuikhali- Khewna Road(Ch.00-1000m)</t>
  </si>
  <si>
    <t>Impro. of Kalna R&amp;H-Yausuf Howlader House Road(CH.188-500)by HBB</t>
  </si>
  <si>
    <t>Impro. of Kalna R&amp;H (Refiqul House)- Yusuf Hawlader House Road(Ch.00-300m)</t>
  </si>
  <si>
    <t>Impro. of Ghugrakati Lanchghat- Musa Sanar bari Road(Ch: 0.00-910m)</t>
  </si>
  <si>
    <t>Impro. of Krisnonagar More-Sha Jalal Jame Mosque Road (Ch.00-730m)</t>
  </si>
  <si>
    <t>Impro. of Khulna Satkhira R&amp;H- Abdul Ohab Road (Fatema Bag) Road (Ch.00-500m)</t>
  </si>
  <si>
    <t>Impro. of Baliadanga- Khewna Road(Ch: 0.00-1000m)</t>
  </si>
  <si>
    <t>Impro. Of  Ula Sardarbari Materhat road (Ch:00-1262m)</t>
  </si>
  <si>
    <t>Impro. Of  Noakati -Ramakali Khal road  (Ch: 00-534m)</t>
  </si>
  <si>
    <t>Sub Total :</t>
  </si>
  <si>
    <t>Grand Total (VR) Khulna :</t>
  </si>
  <si>
    <t>Const. of Bridge on Chalna (Poddargonj)- Khutakhali GC Road over Chunkuri River (Ch: 0.00m).</t>
  </si>
  <si>
    <t>Const. of Bridge on Paikgacha R&amp;H - Banka GC Road Ch:1670m.</t>
  </si>
  <si>
    <t>Total(Per Page, Khulna) :</t>
  </si>
  <si>
    <t>Construction of Bridge on Upazila Road</t>
  </si>
  <si>
    <t>Const. of Bridge on Ajogara UP office - Kola bazar via Sreepur bazar Road (Start From Agaroantala R&amp;H) Ch: 7257m, Ch: 5250m, Ch:4750, Ch:5179m &amp; Ch: 5696m</t>
  </si>
  <si>
    <t>Const. of Bridge on Molladanga - Bamondanga Road over Molladanga Khal in front of the H/O Noor Mia Ch: 3500m.</t>
  </si>
  <si>
    <t>Const of Bridge at Jogipole UP office to Rangpur UP office at Ch: 2880m.</t>
  </si>
  <si>
    <t>Const of Bridge at Jogipole UP office to Rangpur UP office at Ch: 3880m.</t>
  </si>
  <si>
    <t>Const. of Bridge on Amirpur UP office - Phultala hat Road over Narayankhali Khal at Ch: 3100m.</t>
  </si>
  <si>
    <t>Const. of Bridge on Baliadanga UP office (East) - Taliamara hat Road over Noapakia Khal at Ch: 1500m.</t>
  </si>
  <si>
    <t>Const. of Bridge on Gongarampur UP office -Gongarampur hat Road over Jhapjhapia Khal at Ch: 4085m.</t>
  </si>
  <si>
    <t>Const. of  Bridge on Uttabedkashi UP- Barobari bazar- Pukurpar bazar Road over Kashir Canalat Ch: 2500m.</t>
  </si>
  <si>
    <t>Sub Total ( Bridge/Culvert on Union Road, Khulna):</t>
  </si>
  <si>
    <t>Construction of Bridge on Union Road</t>
  </si>
  <si>
    <t>Const. of Bridge on Ghatbhog more - Mansha bazar Road at Ch: 2260m.</t>
  </si>
  <si>
    <t>Construction of 9.00m (3.00x3.00x3.00) RCC box culvert on Shiallyhat - Nurnia road at ch. 3.725m under Rupsha Upazila, District.</t>
  </si>
  <si>
    <t>Const. of Bridge on Mokampur Village Road at Ch: 100m.</t>
  </si>
  <si>
    <t>Const. of Bridge near H/O Salam Skat Agaro Amtala side of Dakkhinpara Mosque (Agoroamtala Road) Ch: 50m.</t>
  </si>
  <si>
    <t>Const. of  Bridge over Padmabila Khal near H/O Anwar Member a Ch: 800m.</t>
  </si>
  <si>
    <t>Const. of  Bridge near H/O Asalat Mia at Majhirgati Padmabila over Majhirgati Khal Ch: 980m.</t>
  </si>
  <si>
    <t>Const. of  Bridge at Abalgati- Domra-Jungushia Road over Majar Khal Ch: 650m.</t>
  </si>
  <si>
    <t>Const. of Bridge over Mohishdia Khal at Mohisdia - Ambbria - Ketla Road near H/O Anis Sk. Ch: 500m.</t>
  </si>
  <si>
    <t>Construction of 45m  RCC bridge on Jilardanga- Latarhat Khamarbari road over Boradanga river  at Ch: 500m  under Dumuria upazila, Khulna.</t>
  </si>
  <si>
    <t xml:space="preserve">Const. of Bridge on Magurkhali bazar Amurbunia High School Road over the Shuk River Ch: 1550m. </t>
  </si>
  <si>
    <t>Const. of Bridge over Khuder Khal at Andirghat area on Gallamari Bazar- Boyra Road at Ch: 2500m.</t>
  </si>
  <si>
    <t>Const. of Bridge over Moure river on Khulna-Satkhira R&amp;H Road near Lions School-Buro Moulavir Darga Road at Ch: 800m.</t>
  </si>
  <si>
    <t>Construction of 17.00m  RCC Grider Bridge over Moyur River on Mathabhanga road at ch: 640m (BWDB embankment- Rupsha Bridge approach road) under Batiaghata upazila, Khulna.</t>
  </si>
  <si>
    <t>Const of Bridge on Ghorilal UZR- Zoorsing bazar Road Ch: 3250m.</t>
  </si>
  <si>
    <t>Const of Bridge on R&amp;H Battala - Khirol Lanch Ghat Road Kuddus Moral's house near over Joyramkhali Khlal at Ch: 1650m..</t>
  </si>
  <si>
    <t>Const of Box culvert Over Teroaoulia khal near H/O Ranjit babu on north khewna GPS. Kinukati R&amp;H via Bisnapad Road Ch: 1045m.</t>
  </si>
  <si>
    <t>Sub Total (Bridge/Culvert on Village Road, Khulna):</t>
  </si>
  <si>
    <t>Construction of Bridge on Village Road</t>
  </si>
  <si>
    <t>DISTRICT  : BAGERHAT</t>
  </si>
  <si>
    <t>Mollahat</t>
  </si>
  <si>
    <t>201563009</t>
  </si>
  <si>
    <t>Impro. of Mollarkul Bazar-Udyapur UP Road(Ch.00-1500M)</t>
  </si>
  <si>
    <t>Impro. of Kulia Up-Nagarkandi GC(Ch.00-1500m)</t>
  </si>
  <si>
    <t>Impro. of Singgati hat-Chunkhola UP H/Q(ch.00-1500m)</t>
  </si>
  <si>
    <t>Impro. of Kodalia U.P Office-Aruadehi hat(Ch.1500-300m)</t>
  </si>
  <si>
    <t>Impro. of Joydehihat-Kulia U.P OfficeJoydehihat-Kulia U.P Offic(Ch.1500-3000m)</t>
  </si>
  <si>
    <t>Fakirhat</t>
  </si>
  <si>
    <t>Impro. of Betaga UP-Subodia bazar via Kumarkhali.(Ch.4825-6025m)</t>
  </si>
  <si>
    <t>Impro. of Betaga UP-Chulkati bazar (Fakirhat Part)(Ch.1850-2850m)</t>
  </si>
  <si>
    <t>Impro. of Subhadia UP office-Chulkati bazar road (Fakirhat Part) (Ch.2400-3400m)</t>
  </si>
  <si>
    <t>Impro. of Fakirhat UP-Satsika-Baliadanga-Rakhalgachi UP (Fakirhat Part)(Ch.1500-3500m)</t>
  </si>
  <si>
    <t>Impro. of Naugiabari more RHD- Hosla- Bahirdia UP Road(Ch.00-1000m)</t>
  </si>
  <si>
    <t>Impro. of Fakirhat UP- Mansha GC Road(Ch.5000-5820m)</t>
  </si>
  <si>
    <t xml:space="preserve">Chitalmari </t>
  </si>
  <si>
    <t>Impro. of Santashpur UP (Khaserhat GC)-Babuganj hat Road (Ch.2519-3526m)</t>
  </si>
  <si>
    <t>Impro. of Nalua GC-Hizla UP (ch.00-1000m)</t>
  </si>
  <si>
    <t>Impro. of Chitalmari UP-Babuganj Bazar Road(Ch.1890-2890m)</t>
  </si>
  <si>
    <t>Impro. of Chitalmari UP-Aruabarni-Puratankalsira(Barasia Bazar)(ch.2140-3140m)</t>
  </si>
  <si>
    <t>Impro. of Chinguri hat-Kalatala UP-Banglabazar Road(Ch.2773-3780m, 3780-5960m)</t>
  </si>
  <si>
    <t>Impro. of Nalua GC-Barabari UP-Baragunai Hat Road (Ch.2763-3763m)</t>
  </si>
  <si>
    <t>Impro. of Saildah hat-Kalatala UP(Ch.00-1000m)</t>
  </si>
  <si>
    <t>Impro. of Chitalmari-Hizla UP-Kalatola UP(ch.4770-7400m)</t>
  </si>
  <si>
    <t xml:space="preserve">Mongla </t>
  </si>
  <si>
    <t>Impro. of Chaterhat GC-Sonailtala UP(Ch.1180-3195m)</t>
  </si>
  <si>
    <t>Impro. of Chandpai UP-Chila hat (Ch.00-2000m)</t>
  </si>
  <si>
    <t>Impro. of Burirdanga UP office-Burirdanga hat (Ch.1000-3000m)</t>
  </si>
  <si>
    <t>Impro. of Sundarban UP-Madurpalta Bazar (ch.00-2000m)</t>
  </si>
  <si>
    <t>Impro. of Burirdanga hat-Sonaeiltola UP (Ch.1500-3500m)</t>
  </si>
  <si>
    <t>Mongla</t>
  </si>
  <si>
    <t>Improvement of Sonailtala UP office-Katakhali bazar road by BC from ch. 1000-2000m under Mongla Upazila, Bagerhat.</t>
  </si>
  <si>
    <t xml:space="preserve">Rampal </t>
  </si>
  <si>
    <t>Impro. of Rampal-Bashtoli UP Road (ch.1410-3410m)</t>
  </si>
  <si>
    <t>Impro. of Uzalkur UP-Baburhat Road (ch.400-2310m)</t>
  </si>
  <si>
    <t>Impro. of Kaligonj bazar- Mollikarbare UP Road(Ch.1950-2840m, 4450-6450m)</t>
  </si>
  <si>
    <t>Impro. of Rampal UP- Pabantala hat Road (ch.3146-4646m)</t>
  </si>
  <si>
    <t>Impro. of Mollikarbare UP-Madardia-Sannasai hat Road(Ch.00-2790m, 3750-5250m)</t>
  </si>
  <si>
    <t xml:space="preserve">Morrelgonj </t>
  </si>
  <si>
    <t>Impro. of Balvhadrapur RHD(Badhal bazar)-Chingrakhali U.P Road(Ch.00-1000m)</t>
  </si>
  <si>
    <t>Impro. of Khowlia U.P office-CARE Bazar RHD(Ch.2050-3050m)</t>
  </si>
  <si>
    <t>Impro. of Mazhibari RHD at Badsharhat-Nishanbaria U.P office(Ch.1620-2620m)</t>
  </si>
  <si>
    <t>Impro. of Amtola Hat-Putikhali Union Parishad (Mongolerhat)(Ch.1921-2921m)</t>
  </si>
  <si>
    <t>Impro. of Baraikhali UP office-Jeodhara UP Kalibari Bazar Road(2329-3329m)</t>
  </si>
  <si>
    <t>Impro. of Putikhali UP office-Sonakhali bazar(ch.00-1000m)</t>
  </si>
  <si>
    <t>Impro. of Baharbunia U.P.-Herma G.C.(ch.480-1480m)</t>
  </si>
  <si>
    <t>Impro. of Hoglapasha UP office-Chingrakhali GC.(Ch.1150-2150m)</t>
  </si>
  <si>
    <t>Morrelgonj</t>
  </si>
  <si>
    <t>Impro. of Banagrame Bazar- Hoglapasha UP Road (Pirojpur- Bagerhat Bongram Bazar Pul near- Shourkhali Suhasini Madhamik School Advoket Sudhangsu Sheker Halder Greav yeard Road)(Ch.00-2500m)</t>
  </si>
  <si>
    <t>Sharankhola</t>
  </si>
  <si>
    <t>Impro. of Dhansagar UP-Rajapur GC Road(Ch.00-2000m)</t>
  </si>
  <si>
    <t>Impro. of West Nalbunia (Dhansagar UP)-Rajapur (Chutu Khar Hat) Road(Ch.00-1200m)</t>
  </si>
  <si>
    <t>Impro. of Dhansagor UP- Rayenda GC Upazila H/Q via Khalifa bari Road(ch.00-2000m)</t>
  </si>
  <si>
    <t>Sadar</t>
  </si>
  <si>
    <t>Impro. of Khanpur UP (at polerhat)-Utkul bazar via Sreeghat bazar.(Ch.5940-6940m)</t>
  </si>
  <si>
    <t>Impro. of Baroipara UP office-Haderhat bazar via Kartickdia bazar.(Ch.3010-4010m)</t>
  </si>
  <si>
    <t>Impro. of Bishnapur UP-Kandapara GC.(Ch.2830-3830m)</t>
  </si>
  <si>
    <t>Impro. of Bemorta UP(At Fatepur)-Bottala bazar via Bijoypur.(Ch.2200-3200m)</t>
  </si>
  <si>
    <t>Impro. of Khanpur UP-Kalibari bazar.(Chaksree GC)(Ch.1446-2686m)</t>
  </si>
  <si>
    <t>Impro. of Barojpara UP office Ujalpur bazar via Kafurpaara School Road(Ch.3568-5568m)</t>
  </si>
  <si>
    <t xml:space="preserve"> Kachua </t>
  </si>
  <si>
    <t>Impro. of Raripara UP-Taleshwar bazar(Ch.00-875m, 4131-4266m)</t>
  </si>
  <si>
    <t>Impro. of Dhopakhali Up- Madertola Bazar Road (Ch.00-1000m)</t>
  </si>
  <si>
    <t>Impro. of Fatehpur bazar-Gopalpur UP-Fultala bazar (Ch.7161-8186m)</t>
  </si>
  <si>
    <t>Impro. of Gopalpur UP-Natun hat bazar Road (Ch.2500-3450m)</t>
  </si>
  <si>
    <t>Impro. of Badhal UP-Atharogati bazar Road (Ch.00-1000m)</t>
  </si>
  <si>
    <t>Impro. of Perikhali G.C-Bhojpatia U.P office(ch.3103-5253m)</t>
  </si>
  <si>
    <t>Impro. of Mollikarbare UP-Madardia-Sannasai hat(Ch.3750-5250m)</t>
  </si>
  <si>
    <t>Impro. of Morrelgonj-Upazila H.Q.to Baharbunia Union H.Q.(ch.1650-2650m)</t>
  </si>
  <si>
    <t>Impro. of Banagram UP-Shailkhali bazar (Ch.2000-3000m)</t>
  </si>
  <si>
    <t>Impro. of Chingra khali U.P.Chingrakhali G.C.(Ch.00-1000m)</t>
  </si>
  <si>
    <t>Impro. of Hoglabunia UP-Ghosherhat(Ch.6300-7300m)</t>
  </si>
  <si>
    <t>Impro. of Baharbunia UP- Madrasha Hat Road(Ch.3227-4227m)</t>
  </si>
  <si>
    <t>Impro. of Chaterhat GC-Sonailtala UP(Ch.3180-4630m)</t>
  </si>
  <si>
    <t>Impro. of Sonailtala UP office-Katakhali bazar(Ch.1000-2050m)</t>
  </si>
  <si>
    <t>Chitalmari</t>
  </si>
  <si>
    <t>Impro. of Saildha hat-Kalatala UP (Ch.1000.0-2000.0m)</t>
  </si>
  <si>
    <t>Kachua</t>
  </si>
  <si>
    <t>Impro. of Badhal UP-Atharoganj Bazar Road (Ch.1000.0-2000.00m)</t>
  </si>
  <si>
    <t>Impro. of Gaula UP-Chanderhat-Faltita Bazar Road (Ch.00-1500m)</t>
  </si>
  <si>
    <t>GrandTotal (UNR.) Bagerhat</t>
  </si>
  <si>
    <t xml:space="preserve">Mollahat </t>
  </si>
  <si>
    <t>Impro. of Girisnagar-Char Gobra Rd.(Ch.00-500m)</t>
  </si>
  <si>
    <t>Impro. of Udaypur Gohat-CharKulia R&amp;H Rd.(Ch.00-1000M)</t>
  </si>
  <si>
    <t>Impro. of Sharashpur-Monizila Rd (Ch.00-500m)</t>
  </si>
  <si>
    <t>Impro. of Atjuri UP-Kadamtala Kheyaghat Road(Ch.580-1080m)</t>
  </si>
  <si>
    <t>Impro. of Mollarhat Hospital Rd (Ch.00-1080m)</t>
  </si>
  <si>
    <t>Impro. of Udaypur High School-Aruakandi Reg. Non Govt School</t>
  </si>
  <si>
    <t>Impro. of Kulia Govt.pry.School-Takiarkul (Ch.00-1000m)</t>
  </si>
  <si>
    <t>Impro. of Udaypur Madrasha-Daibakandi(Ch.00-500m)</t>
  </si>
  <si>
    <t>Impro. of Udaypur-Golargati Rd(Ch.1000-1500m)</t>
  </si>
  <si>
    <t>Impro. of Golargati-Meherpur(Ch.00-1000m)</t>
  </si>
  <si>
    <t>Impro. of Moupura-Singati(ch.2000-2500m)</t>
  </si>
  <si>
    <t>Impro. of Dabra H\O Swapan mandal-Angra H/O Haran Roy.(ch.00-500m)</t>
  </si>
  <si>
    <t>Impro. of H/O Mojibar at bhabder khola-Artjuri tahsil office via H/o Asadmia(Ch.00-500m)</t>
  </si>
  <si>
    <t>Impro. of Gagni Madrasha-Rahmatpara-pry.school via H/o Sahed munishi(Ch.00-500m)</t>
  </si>
  <si>
    <t>Impro. of Engrejmarket-Sholabaria H/O Mojibar molla(Ch00-500m)</t>
  </si>
  <si>
    <t>Impro. of Monizila Rd(Ch.00-500m)</t>
  </si>
  <si>
    <t>Impro. of Udaypur Gohat-CharKulia R&amp;H Rd.(Ch.00-500m)</t>
  </si>
  <si>
    <t>Improvement of Kulia Govt.pry.School-Takiarkul Road by BC from ch. 00-1000m under Mollahat Upazila, Bagerhat.(Ch.00-500m)</t>
  </si>
  <si>
    <t>Improvement of Mollahat High School- Gholarchak Road (Ch: 0.00-1000m)</t>
  </si>
  <si>
    <t>Impro. of Sharashpur-Monizila Rd(Ch.00-500m)</t>
  </si>
  <si>
    <t>Improvement of Mollahat Old Feryghat-Mollahat High School via H/O Mohila MP Road by BC from Ch. 00-1000m under Mollahat Upazila, Bagerhat.</t>
  </si>
  <si>
    <t>Impro. of Atjuri UP-Kadamtala Kheyaghat  Rd(Ch.00-500m)</t>
  </si>
  <si>
    <t>Impro. of Rajpat-Gaola UP Road(Ch.1800-2300m)</t>
  </si>
  <si>
    <t>Impro. of Kuroltala kheyaghat-kalitala road(Ch.1350-2350m)</t>
  </si>
  <si>
    <t>Impro. of Betaga life sub-centre-H/O Laxmikamti dash road(Ch.1200-1700m)</t>
  </si>
  <si>
    <t>Impro. of Maskata Village Rd(Ch.00-500m)</t>
  </si>
  <si>
    <t>Impro. of Betaga Tepabarimoar-Saitattala via Chandardone(Shahid Sunil Sharak)(Ch.00-1000m)</t>
  </si>
  <si>
    <t>Impro. of Chakuli-Labubari road(Ch.00-1050m)</t>
  </si>
  <si>
    <t>Impro. of Nawapara-Boiltali road (Ch.00-500m)</t>
  </si>
  <si>
    <t>Impro. of Khulna Mollaharhat house building road(ch.200-700m)</t>
  </si>
  <si>
    <t>Impro. of Attaka Kha para road(ch.00-500m)</t>
  </si>
  <si>
    <t>Impro. of Moubhog-Dohormoubhog road(Ch.2762-3262m)</t>
  </si>
  <si>
    <t>Impro. of Kalkalia High School-Mairkhali Rd(ch.00-500m)</t>
  </si>
  <si>
    <t>Impro. of Mollar bazar-Bangopar bazar via Tekatia road(ch.00-500m)</t>
  </si>
  <si>
    <t>Impro. of Vathokhamar Arjunman Gastola to maskata Bridge(ch.00-500m)</t>
  </si>
  <si>
    <t>Impro. of Boiltoli Ronkhola to Boiltoli Sluice get.(Ch.00-750m)</t>
  </si>
  <si>
    <t>Impro. of Mashkata Madrasha-Betaga Gc road(ch.00-500m)</t>
  </si>
  <si>
    <t>Impro. of Kachua Pry.School-Ghana Sampur Pry.School(ch.00-500m)</t>
  </si>
  <si>
    <t>Impro. of Klomer Dokan-Piljung(ch.00-500m)</t>
  </si>
  <si>
    <t>Impro. of Khthaltala High school to Mokbul sk, house.(ch.00-500m)</t>
  </si>
  <si>
    <t>Impro. of okpur ClabGhar to Ballobpur Anandonikaton School.(ch.00-570m)</t>
  </si>
  <si>
    <t>Impro. of Mashkata Aminuddin pukur-Thakurdash house( Via Kuraltala)(ch.00-480m)</t>
  </si>
  <si>
    <t>Impro of Kanarpukur Satshika -Mostobirkul Rd via dosh Raster More.(Ch.500-1500m)</t>
  </si>
  <si>
    <t>Impro. of Purbo mashkata village road(ch.00-550m)</t>
  </si>
  <si>
    <t>Impro. of Lackpur mosque-bahuidanga H.school(ch.00-500m)</t>
  </si>
  <si>
    <t>Impro. of Joypur village road(ch.00-500m)</t>
  </si>
  <si>
    <t>Impro. of  Moller Bazar (Diapara village)- Mollapara Shahi Jame Mosque Road(ch.00-607m)</t>
  </si>
  <si>
    <t>Impro. of Katkhali R&amp;H- Baintala kheya Ghat Road (Batiaghata upazila connecting Road)(Ch.925-1925m)</t>
  </si>
  <si>
    <t>Impro. of Shibbari Dar- Moubhoug Road(Ch.4650-5150m)</t>
  </si>
  <si>
    <t>Impro. of Vanganpar Bazar- Tekatia - Diapara Mia Bari Mosque Road(Ch.00-500m, 1500-2000m)</t>
  </si>
  <si>
    <t>Impro. of Bailtoly-Lalchandrapur Road (Bailtoly Darussunnat Salehia complex Madrasha)(Ch.00-300m)</t>
  </si>
  <si>
    <t>Improvement of Diapara Village Road (Eidgah-Sukhdara-Gourambha GC via Baro Bari) (Ch: 800-1800m)</t>
  </si>
  <si>
    <t>Impro. of Khalishakhali Char Dakatia-Balesher River (Ch.00-1000m)</t>
  </si>
  <si>
    <t>Impro. of Kaligati Ruiarkul-Kharia WDB Embk.(Ch.00-1650m)</t>
  </si>
  <si>
    <t>Impro. of Santospur Uttar Lararcul(ch.622-1622m)</t>
  </si>
  <si>
    <t>Impro. of Khaserhat GC-Chardakatia(ch.00-1650m)</t>
  </si>
  <si>
    <t>Impro. of Badamtala-Barabaria-Daluagunia Road(ch.00-1000m)</t>
  </si>
  <si>
    <t>Impro. of Shibpur-Kaligati Road(ch.00-1500m)</t>
  </si>
  <si>
    <t>Impro. of Kaligonj-Kachuria Road (ch.00-1000m)</t>
  </si>
  <si>
    <t>Impro of Kaligonj-Ramnagar Kheya Ghat Road(Ch.00-1000)</t>
  </si>
  <si>
    <t>Impro. of Pangasia-Santipur Road (Ch.00-1700m)</t>
  </si>
  <si>
    <t>Impro. of Kirtonkhali -Santoshpur R&amp;H Ch.0.00-2000.00m.</t>
  </si>
  <si>
    <t>Impro. Of Kirtonkhali  Kharamkhali Road (Ch.00-1000m)</t>
  </si>
  <si>
    <t>Impro. of Morrelganj-Bisarighata (Ch.1600-3420m)</t>
  </si>
  <si>
    <t>Impro. of Sannashi Launch ghat-Chairmanbazar-(Sannashi Bazer) Pallimangal C&amp;B road-(Ch.4100-5100m)</t>
  </si>
  <si>
    <t>Impro. of Daibajnahati UP office (T&amp;T office) to Hashemkhar hat (Ch.1830-2830m)</t>
  </si>
  <si>
    <t>Impro. of Chairman Bazar-RHD road via H/O Master Abul Kashem (Ch.1311-2311m)</t>
  </si>
  <si>
    <t>Impro. of RHD Road-Polearhat via Alti Burujbaria (Ch.00-1000m)</t>
  </si>
  <si>
    <t>Impro. of Hasemkher hat-Bishkhali river-Mohispura FRB Road (Ch.00-1000m)</t>
  </si>
  <si>
    <t>Impro. of Tulatola RHD (near h/o M. Talukder)-Uttarjoka RHD via Shaheed Market(Ch.3280-4280m)</t>
  </si>
  <si>
    <t>Impro. of Bahabolla gopal shop to sailkhali bazar via putimary maer bari mondir road (Ch.00-1000m)</t>
  </si>
  <si>
    <t>Impro. of Baraikhali Ferighat to Uttar Sutalori (Ch.00-1000m)</t>
  </si>
  <si>
    <t>Impro. of Golbunia-Motarpur Road(ch.900-1900m)</t>
  </si>
  <si>
    <t>Impro. of Khada Lakurtala Road (Ch.00-1000m)</t>
  </si>
  <si>
    <t>Impro. of Singbari-North Nalbunia (R&amp; H) road (Ch.1500-2500m)</t>
  </si>
  <si>
    <t>Impro. of B-Dhansagor of Baniakhali Dhansagor upazila road-Sikder para via Hindu para (Ch.00-1000m)</t>
  </si>
  <si>
    <t>Impro. of Nalbunia-Baniakhali road(Ch.1500-2500m)</t>
  </si>
  <si>
    <t>Impro. of Badhal-Baniakhali Road(Ch.00-1000m)</t>
  </si>
  <si>
    <t>Impro. of Baniakhali GC-Pallanbri RHD (Sharonkhola part)(Ch.00-590m)</t>
  </si>
  <si>
    <t>Impro. of Malia- West Rajapur Road(ch.00-2500m)</t>
  </si>
  <si>
    <t>Impro. of Jatpur UP- Baroipara bazar via Baghdia Road (Ch.1650-1750m)</t>
  </si>
  <si>
    <t>Impro. of Bottala bazar(Joygaci)-Kachua UP via Taleswar bazar.(sadar portion)(Ch.4300-4900m)</t>
  </si>
  <si>
    <t>Impro. of Chulkathi Regd. Pri. School-Sunagar govt. pri. School(Ch.00-1000m)</t>
  </si>
  <si>
    <t>Impro. of Badekarapara-Kathigomti road.(Ch.00-500m)</t>
  </si>
  <si>
    <t>Impro. of Patilakhali-Nataikhali road(Ch.00-1200m)</t>
  </si>
  <si>
    <t>Impro. of Dema bridge-Putimari BWDB road.(Ch.00-500m)</t>
  </si>
  <si>
    <t>Impro. of Haderhat bazar-Uzalpur bazar via Singa kheyaghat Road.(Ch.00-500m)</t>
  </si>
  <si>
    <t>Impro. of Maniktala R &amp; H-Rakhagachi bazar road.(Ch.00-500m)</t>
  </si>
  <si>
    <t>Impro. of Khagra Ghat Primary School-Sarkardanga BWDB road(Ch.00-500m)</t>
  </si>
  <si>
    <t>Impro. of Fultala More to Badekarapara via Fulbag road.(Ch.00-500m)</t>
  </si>
  <si>
    <t>Impro. of Bishnupur UP office (Shahoshpur)-Badokhali bazar.(Ch.00-1000m)</t>
  </si>
  <si>
    <t>Impro. of Mogra bazar-Badokhali P/School(Ch.1020-2020m)</t>
  </si>
  <si>
    <t>Impro. of Kartickdia-Suryabedi Rd(Ch.00-500m)</t>
  </si>
  <si>
    <t>Impro. of Keshobpur-Chargram-Kondola Rd(Ch.00-1529m)</t>
  </si>
  <si>
    <t>Improvement of Sundarghona R&amp;H-Kathaltala Teani road by BC from ch. 00-700m under Sadar Upazila, Bagerhat.</t>
  </si>
  <si>
    <t>Impro. of Saira Madhudia School-Ranabhuni CARE(Ch.950-1950m)</t>
  </si>
  <si>
    <t>Impro. of Ajoddhamath connecting road.(Ch.00-400m)</t>
  </si>
  <si>
    <t>Impro. of P.C Dema GCC-Panchamala Road(Ch.00-500m)</t>
  </si>
  <si>
    <t>Impro. of Utkul-Paschimpara road(Ch.00-500m)</t>
  </si>
  <si>
    <t>Impro. of Baro Chand pur road(Ch.00-500m)</t>
  </si>
  <si>
    <t>Impro. of Monirul Hasan Road(Ch.00-1250m)</t>
  </si>
  <si>
    <t>Improvement of Korori Meahpara-Rusulpur Dakhin para road by BC from Ch. 00-975m &amp; 4nos U-drain under Sadar Upazila, Bagerhat.</t>
  </si>
  <si>
    <t>Improvement of Rahimabad Govt. Primary School- Badokhali Govt. Primary School Road (Ch: 1300-2500m)</t>
  </si>
  <si>
    <t>Impro. of Vasha bazar-Boga bazar (Ch.250-750m)</t>
  </si>
  <si>
    <t>Impro. of Jessordi-Atharogati(Ch.500-1000m)</t>
  </si>
  <si>
    <t>Impro. of Mogia buddabhumi to Taleshwer Bazer,(Ch.00-500m)</t>
  </si>
  <si>
    <t>Impro. of Mogia-shirokhali(Ch.00-500m)</t>
  </si>
  <si>
    <t>Impro. of Madertala-Jobai(Ch.00-500m)</t>
  </si>
  <si>
    <t>Impro. of Gazalia bazar-Khezurtala(Ch.00-500m)</t>
  </si>
  <si>
    <t>Improvement of Choto Andermanik Battala-Sonakur Karamot Ali (Char Sonakur) Road by BC from ch. 00-1500m, 1530-1660m under Kachua Upazila, Bagerhat.</t>
  </si>
  <si>
    <t>Impro. of Hazarkhali Road (Ch.00-1000m)</t>
  </si>
  <si>
    <t>Impro. of Hazrapara-Tharultola road(Ch.00-500m)</t>
  </si>
  <si>
    <t>Impro. of Ariamardan-Kachua Bazar(ch.640-1140m)</t>
  </si>
  <si>
    <t>Impro. of Bakultala-Moshni(Ch.800-1300m)</t>
  </si>
  <si>
    <t>Impro. of Mogia-Baroandarmanik Ragunathpur k.ghat(Ch.1800-2300m)</t>
  </si>
  <si>
    <t>Impro. of Bilkul-Shakhari kati Moshni(Ch.2000-2500m)</t>
  </si>
  <si>
    <t>Impro. of Goalmath-Jessordi (End Panbaria)(Ch.00-500m)</t>
  </si>
  <si>
    <t>Impro. of BishKhali-Shibpur(Ch.00-480m)</t>
  </si>
  <si>
    <t>Impro. of Madhabkati-Edonkhali(Ch.00-500m)</t>
  </si>
  <si>
    <t>Impro. of BishKhali-Kartonkhali Road at (Ch.0.00-1000.00m)</t>
  </si>
  <si>
    <t>Rampal</t>
  </si>
  <si>
    <t>Impro. of Pipulbunia- Kalakher Ber Westpara Road(ch.00-880m)</t>
  </si>
  <si>
    <t>Impro. of Tematha of Diapara village- Uzulkur village Road upto H/O Sirajul Islam Molongi (Foyla- Baburhat Road) (Ch.2415-3146m)</t>
  </si>
  <si>
    <t>Impro. of Sunatunia Dabipur Road- Dabipur Union Ujalkur Road(ch.0-1200-2950m)</t>
  </si>
  <si>
    <t>Impro. of Gourmva bazar- Kannadubir Kheyaghat Road(ch.0-1000m)</t>
  </si>
  <si>
    <t>Impro. of Kumly-Gobindapur Road(Stating from Joynal Fakir house)(ch.0-1000m)</t>
  </si>
  <si>
    <t>Impro. of Amtala Bazar- Pabantala Bazar Road (ch.00-1000m)</t>
  </si>
  <si>
    <t>Impro. of Nolbunia Borun Bishas (Iron Bridge) House- Babur Bari Bus Stand  road (Nolbunia Tran Bridge- Khulna-mongla high way under Hurka union) Road (Ch1200-2500m)</t>
  </si>
  <si>
    <t>Impro. of Dattermet-Andharia-Chaterhat (Ch.00-1000m)</t>
  </si>
  <si>
    <t>Impro. of Sonakhali-Andharia (Ch.00-700m) Rd by BC</t>
  </si>
  <si>
    <t>Impro. of Khanjahan ali- Khaserdanga  Road(Ch.1000-3000m)</t>
  </si>
  <si>
    <t>Impro. of RHD at kondua-Kalhalbari Harrw balish asrom uttar matiar gati road(Ch.00-600m)</t>
  </si>
  <si>
    <t>Impro. of Kainmary primary school-Joymonirgol GCCR(Kainmary)(Ch.00-700m)</t>
  </si>
  <si>
    <t>Impro. of Thoterdanga-Andharia road. (Ch.00-700m)</t>
  </si>
  <si>
    <t>Impro. of Khaserdanga more-Kharkharia-Dewotala bazar.(Ch.450-1050m) by RCC</t>
  </si>
  <si>
    <t>Impro. of Pangasia-Santipur Road (Ch.00-1000m)</t>
  </si>
  <si>
    <t>Impro. of Joygachi Foot ball field- Bemorta High School Road(Ch.00-400m)</t>
  </si>
  <si>
    <t>Impro. of Telikhali Govt. Pry. School house of Liakot Member (Ch.1000-2890m)</t>
  </si>
  <si>
    <t>Impro. of Mirakhali-Jailmari Kalikabari Road(Ch.00-600m)</t>
  </si>
  <si>
    <t>Impro. of Choto Sannashi Road (Ch.00-600m)</t>
  </si>
  <si>
    <t>Impro. of Choto Sannashi-Mirakhali Road (ch.00-600m)</t>
  </si>
  <si>
    <t>Improvement of Mokhia UP Health Center- Kholishakhali Narayan Chakraborti House Road (Ch: 0.00-300m)</t>
  </si>
  <si>
    <t>Improvement of Mulgar Atimkhana Road (Mulgal Atimkhana More- Shishir Shil House) (Ch: 0.00-1450m)</t>
  </si>
  <si>
    <t>Impro. of Madurpalta Malibari-Digraj School (Ch: 00-1000m)</t>
  </si>
  <si>
    <t>Impro. of Mongla college to Malgaji (Ch: 00-1000m)</t>
  </si>
  <si>
    <t>Impro. of Holdibunia-Malgazi-Hid office (Ch: 00-1000m)</t>
  </si>
  <si>
    <t>Impro. of Chila hat-Monumia High School-Katakhali (Ch: 00-1000m)</t>
  </si>
  <si>
    <t>Improvement of Khulna-Mongla RHD at Gona Bridge to Shelabunia GMS high school (Ch: 0.00-1500m)</t>
  </si>
  <si>
    <t>Improvement of Sholaqura Abdul Khaleque Shop - West Para Mogiber Rahaman house. road by HBB from ch. 00-802m under Rampal Upazila, Bagerhat. (Ch: 00-1000m)</t>
  </si>
  <si>
    <t>Impro. of Shahebermat-Madurpalta Madrasa (Ch: 00-2000m)</t>
  </si>
  <si>
    <t>Impro. of Gobindopur sajahan Howlader house - duksha Mari bill Via doct. Anamul house. (Ch: 00-2000m)</t>
  </si>
  <si>
    <t>Impro. of Dhakin Betkata Road (Ch: 00-1000m)</t>
  </si>
  <si>
    <t>Impro of sounakur(Notun hat)- Chandpur Babur hat Rd. (Ch.1554-3280m)</t>
  </si>
  <si>
    <t>Impro srifaltala New Market-Veternari Hospital via Sarner field rd (Ch. 00-2000m)</t>
  </si>
  <si>
    <t>Impro of Dakhin Molliker Bari-Dhalipara Rd. (Ch.1000-2600m)</t>
  </si>
  <si>
    <t>Impro of Choto Shannashi-Boro Shannashi Rd (Ch.1780-3600m)</t>
  </si>
  <si>
    <t>Impro of choto Shannashi-Hedayetpur Rd By HBB (Ch.00-1600)</t>
  </si>
  <si>
    <t>Impro of Sokurhat Jame Mosque-Soguna Uttarpara Hori Mondil via Soban Molla House (Ch.00-1650m)</t>
  </si>
  <si>
    <t>Impro. of Chota Sannashi - Bora Sannashi Road (Ch.900-1780m)</t>
  </si>
  <si>
    <t>Improvement of Chingrakhali-Dhoradoa old Madrasha Culvert-Chingrakhali UP office-Dhepuarpar Govt. Primary School-Satalite Clinic Road (Chingrakhali-Dhoradoa Road) by HBB from ch. 00-750m under Morrelgonj Upazila, Bagerhat. (Ch: 00-1000m)</t>
  </si>
  <si>
    <t>Impro. of Polerhat GCCR-Ramchandrapur bazar (Ch.00-1000m)</t>
  </si>
  <si>
    <t>Impro. of Kudghata Bazar-Jewdhara Gorar Baza (Ch.1305-2305)</t>
  </si>
  <si>
    <t>Improvement of East Chipa Baroikhali near Chairman Bazar-Care Bazar road by HBB from ch. 2945-3945m under Morrelgonj Upazila, Bagerhat. (Ch: 00-1000m)</t>
  </si>
  <si>
    <t>Panchgaon Ashraf Ali Sk Bari Mosque-Debraj Bazar via DK Dakhil Madrasha(Ch.2036-3036m)</t>
  </si>
  <si>
    <t>Improvement of Shrenikhali (Munshirhat)-Sonakhali Bazar road by HBB from Ch. 00-1000m under Morrelgonj Upazila, Bagerhat.</t>
  </si>
  <si>
    <t>Impro. of R&amp;H road (at Saralia wooden bridge)-Kutghata bazar. (Ch: 634-1634m)</t>
  </si>
  <si>
    <t>Impro. of Amtala bazar-Chandipur Highschool via Taltola bazar (Ch: 5600-6600m)</t>
  </si>
  <si>
    <t>Goshiakhali-Dhewa tala Rd (Ch.00-1000m)</t>
  </si>
  <si>
    <t>Impro. of Badsherhat-chaprashi bari care bazar-mongla road (Ch: 00-1000m)</t>
  </si>
  <si>
    <t>Impro. of Baniakhali GC-Pallanbri RHD (Sharonkhola part)(Ch.2150-2650m)</t>
  </si>
  <si>
    <t>Impro. of East Nalbunia-BJanarpur Road(Ch.1660-2500m)</t>
  </si>
  <si>
    <t>Impro. of Jilbunia-lakurtala Road (ch.00-750m)</t>
  </si>
  <si>
    <t>Impro. of Amtoli-Badhal Road(Ch.00-750m)</t>
  </si>
  <si>
    <t>Impro. of Kachua up office -taleswar bazar(Ch.1000-1750m)</t>
  </si>
  <si>
    <t>Grand Total (VR) Bagerhat :</t>
  </si>
  <si>
    <t>Improvement/Reconst. Of Village Road by BC</t>
  </si>
  <si>
    <t>Const. of Bridge on Goula-Kodalia bazar road ch: 1795m</t>
  </si>
  <si>
    <t>Const. of Bridge on Goula-Kodalia bazar road ch: 2260m</t>
  </si>
  <si>
    <t xml:space="preserve">Const. of Bridge on Katipara-Dariumajuri road ch: 1858m </t>
  </si>
  <si>
    <t xml:space="preserve">Const. of Bridge on Katipara-Dariumajuri road ch: 4170m </t>
  </si>
  <si>
    <t>Const. of Bridge  on Aruaboni-nalua road ch: 2050m</t>
  </si>
  <si>
    <t>Const. of Bridge on Aruaboni-nalua road ch: 2788m</t>
  </si>
  <si>
    <t>Const. of Bridge on Chingrikhali GC-Daibanjhati GC road Ch: 6734m.</t>
  </si>
  <si>
    <t xml:space="preserve">Sharankhola </t>
  </si>
  <si>
    <t>Const. of RCC bridge on Baniakhali GC-Dhansagar RHD (Shrankhola part)at ch: 1200m</t>
  </si>
  <si>
    <t>Const. of RCC bridge on Rayenda GC-Upazila H/Q ch: 1700m</t>
  </si>
  <si>
    <t>Const. of Bridgeon jattrapur GC-Bakergonj bazar via baburhat road Ch: 2350m.</t>
  </si>
  <si>
    <t>Const. of Bridge on jattrapur GC-Bakergonj bazar via baburhat road Ch: 13900m.</t>
  </si>
  <si>
    <t>Const. of Bridge on Jattrapur GC-Fakirhat-chitalmari RHD road Ch: 7400m.</t>
  </si>
  <si>
    <t>Construction of 4.30x3.30m RCC Box Culvert on Charfultala Khal near Kachua-Banogram road at ch. 10m under Kachua Upazila, Bagerhat.</t>
  </si>
  <si>
    <t>Total (Per Page, Bagerhat) :</t>
  </si>
  <si>
    <t>Const. of Bridge on Goula Up-Chabderhat-Faltita bazar road on Baragi khal Ch: 4050m.</t>
  </si>
  <si>
    <t>Const. of Box culvert (2x3x3m) over godar khal on subhadia up-chulkati bazar ch: 2100m</t>
  </si>
  <si>
    <t>Const. of Bridge on  chitalmari up-hizla-kalatala up road Ch: 50m.</t>
  </si>
  <si>
    <t>Const. of Bridge on chingurihat-kalatala up-bangalbazar road Ch: 6080m.</t>
  </si>
  <si>
    <t>Const. of Bridge on chitalmari up-babugonj road Ch: 3500m.</t>
  </si>
  <si>
    <t>Const. of Bridge on  Chaterhat GC-Sonieltala up road Ch: 2840m.</t>
  </si>
  <si>
    <t>Const. of Bridge on Chaterhat GC-Sonieltala up road Ch: 5170m.</t>
  </si>
  <si>
    <t>Const. of 5 Vent Boxculvert on Rampal-bashtoli up road (LSD Godown-Upazila H/Q Road) Ch: 1340m.</t>
  </si>
  <si>
    <t>Const. of Bridge on  perikhali GC-bhojpatia up road Ch: 20m.</t>
  </si>
  <si>
    <t>Const. of 3 vent 4.00x4.00m RCC box culvert on Rampal UP-Pabantala Hat at Ch. 208m.</t>
  </si>
  <si>
    <t>Const. of 2 vent 4.00x4.00m RCC box culvert on Rampal UP-Pabantala Hat at Ch. 1085m.</t>
  </si>
  <si>
    <t>Const. of Bridge on  morrelgonj H/Q-bahaabunia up H/Q road Ch: 9880m.</t>
  </si>
  <si>
    <t>Const. of Bridge on  banagram bazar-hoglapasha up road Ch: 3220m.</t>
  </si>
  <si>
    <t>Const. of Bridge on hoglapasha up office-chingrakhali road Ch: 1550m.</t>
  </si>
  <si>
    <t>Const. of Bridge on  Rayenda GC-Upazila H/Q ch: 164m</t>
  </si>
  <si>
    <t>Const. of Bridge on  Bishnapur UP-Bakerganj bazar.(sadar portion) Ch: 3190m.</t>
  </si>
  <si>
    <t>Const. of Bridge on Bishnapur UP-Bakerganj bazar.(sadar portion) Ch: 3700m.</t>
  </si>
  <si>
    <t>Const. of Bridge on  Bishnapur UP-Bakerganj bazar.(sadar portion) Ch: 40m.</t>
  </si>
  <si>
    <t>Const. of culvert on Bishnapur UP-Kandapara GC.Ch: 2475m.</t>
  </si>
  <si>
    <t>Const. of Bridge on on Baroipara UP office-Haderhat bazar via Kartickdia bazar.</t>
  </si>
  <si>
    <t>Sub Total ( Bridge/Culvert on Union Road, Bagerhat):</t>
  </si>
  <si>
    <t>Const. of Bridge on Santuspur- Utter Lerkul road Ch: 2560m.</t>
  </si>
  <si>
    <t>Construction of 4.5mX4.5m RCC Box Culvert on Santuspur-Uttar Lerarkul Road (Ch: 1895m)</t>
  </si>
  <si>
    <t xml:space="preserve">Const. of Bridge Near Sher-e-Bangla College </t>
  </si>
  <si>
    <t>Const. of Bridge on  Kachubunia hat-digraj hat (digraj bridge) road Ch: 4565m.</t>
  </si>
  <si>
    <t>Const. of Bridge on  mongla chaterhat GCR-tatibunia mithakhali bazar road Ch: 44m.</t>
  </si>
  <si>
    <t>Const. of Bridge on  Hurka Jhalmalia dhigi- hara khali Gonar khal gorra char (Rampal portion)Ch: 1250m.</t>
  </si>
  <si>
    <t>Const. of Bridge on  shamsu maji bari-salam maji bari via mokbul master road Ch: 1000m.</t>
  </si>
  <si>
    <t>Const. of Bridge on  morrelgonj-Besharighata road Ch: 5970m.</t>
  </si>
  <si>
    <t>Const. of Bridge on  RHD saralia (katerpul) kudghata road Ch: 640m.</t>
  </si>
  <si>
    <t>Const. of Bridge on  RHD saralia (katerpul) kudghata road Ch: 1670m.</t>
  </si>
  <si>
    <t>Const. of Bridge on Golbunia-Motarpur Road Ch: 1160m.</t>
  </si>
  <si>
    <t>Const,of RCC bridge onKhada Lakurtala Road Ch: 310m.</t>
  </si>
  <si>
    <t>Const. of Box Culvert on Patilakhali-Nataikhali road Ch: 900m.</t>
  </si>
  <si>
    <t>Const. of Bridge on Patilakhali-Nataikhali road Ch: 1100m.</t>
  </si>
  <si>
    <t>Const. of 36m Bridge on Bagerhat Bus stand-Shovaki Sluice gate road over Putimari Khal at Ch.450m</t>
  </si>
  <si>
    <t>Const. of Bridge on  Kapali bondor-Kharasambol Rd Ch: 1407m.</t>
  </si>
  <si>
    <t>Const. of culvert Kapali bondor-Kharasambol Rd Ch: 2890m.</t>
  </si>
  <si>
    <t>Sub Total (Bridge/Culvdert on Village Road, Bagerhat)</t>
  </si>
  <si>
    <t>DISTRICT: SATKHIRA</t>
  </si>
  <si>
    <t>Improvement/Reconst. of Road by BC</t>
  </si>
  <si>
    <t>Tala</t>
  </si>
  <si>
    <t>Impro. of Kumira R&amp;H-Magura Bazar via Islamkati Up Road(Ch: 00-2000m)</t>
  </si>
  <si>
    <t>Impro. of Tala UP office (Hosoital)- Jatpur GC Road(Ch: 700-1700m)</t>
  </si>
  <si>
    <t>Impro. of Magura UP office- Madra Bazar Road(Ch: 00-1000m)</t>
  </si>
  <si>
    <t>Impro. of Tetulia UP office (Modonpur R&amp;H)- Ghona Bazar via Dewanipara Bazar Road(Ch: 0.00-2000m)</t>
  </si>
  <si>
    <t>Impro. of Kumira UP office (R&amp;H)- Bhanderkhola Bazar Road(Ch: 2610-3610m)</t>
  </si>
  <si>
    <t>Impro. of Nagarghata UP- Pulerhat Road(Ch: 0.00-1000m)</t>
  </si>
  <si>
    <t>Impro. of Khesra UP-Dakkin Shahazedpur Bazar Road(Ch: 950-2300m)</t>
  </si>
  <si>
    <t>Kalaroa</t>
  </si>
  <si>
    <t>Impro. of Chandanpur UP- Hejaldi Bazar via Sultanpur Bazar Road(Ch: 1610-4610m)</t>
  </si>
  <si>
    <t>Impro. of Bamankhali bazar- Jugikhali UP office- Shakdah bazar Road(Ch: 4790-6790m)</t>
  </si>
  <si>
    <t>Impro. of Diara UP (Khordo bazar Zankha) Diara Kashiadanga bazar Road(Ch: 0.00-910m)</t>
  </si>
  <si>
    <t>Impro. of Damdam bazar- Halatala UP Road(Ch: 890-1890m)</t>
  </si>
  <si>
    <t>Impro. of Sonabaria UP- Keragachi bazar via Madra bazar Road(Ch: 6250-8750m)</t>
  </si>
  <si>
    <t>Impro. of Itaghasa R&amp;H (Upazila HQ)- Ghona UP office Road(Ch:7598-9595m)</t>
  </si>
  <si>
    <t>Impro. of Rasulpur R&amp;H (Cirket house)-Boikari UP via Payradanga- Aruakhali via Mirgidanga Road(Ch: 13984-15298m)</t>
  </si>
  <si>
    <t>Impro. of Jhaudanga UP office- Akhrakhola via Vatpara Road(Ch: 2856-4356m)</t>
  </si>
  <si>
    <t>Impro. of Bhomra UP office- Sreerampur bazar Road(Ch: 950-2132m)</t>
  </si>
  <si>
    <t>Impro. of Kushkhali UP Office- Ghona Bazar Road(Ch: 2400-3850m)</t>
  </si>
  <si>
    <t>Impro. of Fingri UP office- Chadpur Bazar Road(Ch: 3150-3650m)</t>
  </si>
  <si>
    <t>Impro. of Mahamudpur Bazar- Abederhat Road(Ch: 1450-2450m)</t>
  </si>
  <si>
    <t>Impro. of Dhulihor UP- Gobindopur Bazar Road(Ch: 0.00-400m)</t>
  </si>
  <si>
    <t>Debhata</t>
  </si>
  <si>
    <t>Impro. of Sokhipur UP office- Nangla Bazar via Eidgha Chandipur Road(Ch: 1212-3512m)</t>
  </si>
  <si>
    <t>Impro. of Debhata UP office- Komorpur Road(Ch: 190-750m &amp; 3350-6890m)</t>
  </si>
  <si>
    <t>Impro. of Nowapara UP office- Budhata GC via Chadpur Atapur Road(Ch: 850-1390m &amp; 4500-6060m)</t>
  </si>
  <si>
    <t>Assasuni</t>
  </si>
  <si>
    <t>Impro. of Kadakati UP- Gabtala hat- kadakati GC Road(Ch: 0.00-6779m)</t>
  </si>
  <si>
    <t>Impro. of Bordal UP- Durghahpur UP office via tekerkhuti Road(Ch: 0.00-1909m)</t>
  </si>
  <si>
    <t>Impro. of Kapsonda Bazar- Khazra UP Road(Ch: 5438-6100m)</t>
  </si>
  <si>
    <t>Kaligonj</t>
  </si>
  <si>
    <t>Impro. of Dudli Bazar- Ratanpur GC via Dhalbaria UP Road(Ch: 0.00-1013m)</t>
  </si>
  <si>
    <t>Impro. of Moutala Bazar- Kulin Babur hat via Moutala UP Road(Ch: 6300-6800m)</t>
  </si>
  <si>
    <t>Impro. of Moutala UP- Vaddra khali Road(Ch: 3200-6300m)</t>
  </si>
  <si>
    <t>Impro. of Krishnagar UP- Kalikapur Bazar (Ferryghat) Road(Ch: 5000-5600m)</t>
  </si>
  <si>
    <t>Impro. of Ratanpur UP- Bagmari bazar via Kadamtala bazar Road(Ch: 4650-6300m)</t>
  </si>
  <si>
    <t>Shyamnagar</t>
  </si>
  <si>
    <t>Impro. of Burigoyalini- DurgabatiRoad(Ch:00-4600m)</t>
  </si>
  <si>
    <t>Impro. of Nakipur -Shahidminar-Chaltighata bazar-R&amp;H Road(Ch: 4220-6220m)</t>
  </si>
  <si>
    <t>SubTotal</t>
  </si>
  <si>
    <t>Impro. of Kakbasia Bazar- Monipur Bazar-Khazra UP Road(Ch: 0.00-550m)</t>
  </si>
  <si>
    <t>Impro. of Padmapukur UP- Gorkomorpur Bazar Road(Ch: 0.00-450m)</t>
  </si>
  <si>
    <t>Impro. of Gabura UP- Chadnimukha Road(Ch: 12000-12450m)</t>
  </si>
  <si>
    <t>Impro. of Kalaroa Tulshidanga-Kushudanga UP office- Shakdah bazar Road(Ch: 2906-3606m)</t>
  </si>
  <si>
    <t>Impro. of Nowapara UP- Bodarhata GC via Chandpur Atapur Road(Ch: 7072-7522m)</t>
  </si>
  <si>
    <t xml:space="preserve">Grand Total (UNR) Satkhira: </t>
  </si>
  <si>
    <t>Improvement/Reconst. of Village Road by RCC</t>
  </si>
  <si>
    <t>Improvement of Village Road by HBB</t>
  </si>
  <si>
    <t>Impro. of Sharsha Khyeaghat- Dhandia Bazar Road (Ch.00-1000m)</t>
  </si>
  <si>
    <t>Improv of Mahmudkati Ferighat-Katipara Bazar Rd. (Ch.00-1000m)</t>
  </si>
  <si>
    <t>Impro. of Perkumira Palpara More- Perkumira Sostitala Road(Ch.00-1000m)</t>
  </si>
  <si>
    <t>Impro. of Masiuara Ghora Battala-Uttar Masiuara Road (Ch.1600-2600m)</t>
  </si>
  <si>
    <t>Impro. of Petkelghata (R&amp;H)- Tailkupi Bazar Road (Ch.1340-1840m)</t>
  </si>
  <si>
    <t>Impro. of Mohandi Risipara Battala- Gonali Bazar via Horischandrakati Ghospara Road (Ch.00-1000m)</t>
  </si>
  <si>
    <t>Impro. of Majhiuara- Kesmotghona Road (Ch.00-1000m)</t>
  </si>
  <si>
    <t>Impro. of Chadkati Bazar- Golavanga Bazar (Besukati) Road (Ch.00-1000.00m)</t>
  </si>
  <si>
    <t>Impro. of Talkupi Moshadanga Road (ch.2450-3450m)</t>
  </si>
  <si>
    <t>Impro. of Kashipur Madrasha-Surulia Road (Ch.930-1330m, 2163-2765m)</t>
  </si>
  <si>
    <t>Impro. of Kashipur Madrasha-Sagordari Road (Ch.00-1000m)</t>
  </si>
  <si>
    <t>Impro. of  Senergati- Sursa Road (Ch.3900-4860m)</t>
  </si>
  <si>
    <t>Improvement of Kazirdanga Dr. Amin Uddin Gazir House- Khorial Bhobanipur Road (Ch: 0.00-750m)</t>
  </si>
  <si>
    <t>Kolaroa</t>
  </si>
  <si>
    <t>Impro. of Kazirhat Bazar- Bahura Komorpur Bazar  Road (Ch.1080-2080m)</t>
  </si>
  <si>
    <t xml:space="preserve">Impro. of Bihrampur FRB - Hijaldi Bazar Road Ch.1000-1750m) </t>
  </si>
  <si>
    <t>Impro.of Komorpur Bazar-Satpota (FRB) road by BC at Ch: 00-600m</t>
  </si>
  <si>
    <t xml:space="preserve">Impro. of Kismo Elispur Ralampur Road (Ch.1000-2250m) </t>
  </si>
  <si>
    <t xml:space="preserve">Impro. of Buita-Baddipur Road(Ch1039-1800m) </t>
  </si>
  <si>
    <t xml:space="preserve">Impro. of Lohakura FRB-Langaljhara Road(Ch.00-780m) </t>
  </si>
  <si>
    <t xml:space="preserve">Impro. of Lowdubi Yousuf house-Lcepara road (Ch.2780-3410mm.) </t>
  </si>
  <si>
    <t xml:space="preserve">Impro. of Hatuni Deep tube well-Gahar Mondol  Road (Ch.00-2000m) </t>
  </si>
  <si>
    <t xml:space="preserve">Impro. of Kripararampur -Dandia Road(Ch.00-750m) </t>
  </si>
  <si>
    <t xml:space="preserve">Impro. of Gayra Coconut Garden more-Anwar Master house Road(Ch.00-645.00m) </t>
  </si>
  <si>
    <t>Improv. Of Dakhin Barali Abdur Rahman House-Sonabaria Hazrat House(Ramkrishnapur Bazar-Clinic Part) (Ch.00-700m)</t>
  </si>
  <si>
    <t>Impro. of kumorpur R&amp;H- Kumorpur WDB Emb. Road (ch.930-1430.00m)</t>
  </si>
  <si>
    <t>Impro. of Abaderhat GC-Narayanjol bazar Road (Ch.00-500m)</t>
  </si>
  <si>
    <t>Impro. of Soighoria R&amp;H- Akhrakhola Bazar via satiantala &amp; Battala more Road (Choytiantala H/O Abdur Rakib more- Akhrakhola via Dattanagar) (Ch.2377-2877m)</t>
  </si>
  <si>
    <t xml:space="preserve">(1) Impro. of R&amp;H Chara Battala (Kapalipara) to Dhulihar road by BC (Ch:00-483m) (2) Dhulihar Bazar to Superighata (Hazrat Abu Bakkar Siddiq Islamia Madrasha Ovantorin) road by BC (Ch:00-164m) </t>
  </si>
  <si>
    <t>Impro. of Bhadra FRB (Ziader more)- Ghona Bazar via Aruakhali Road (Ch.00-500m)</t>
  </si>
  <si>
    <t>Impro. of Sikri FRB (High School)- Shaighoria Bazar Road (Ch.00-500m)</t>
  </si>
  <si>
    <t>Impro. of Bhobanipur more- Teluegasa BDR Camp Road (Ch.1150-1650m)</t>
  </si>
  <si>
    <t>Impro. of Vomra FRB(Vomra p/sch)-Vomra Choubaria Road (Ch.00-500.00m)</t>
  </si>
  <si>
    <t>Impro. of Bihari Nagar R&amp;H (Jhaudanga Collage)- Gobindokati- Kamerbysa Road (Ch.00-700m)</t>
  </si>
  <si>
    <t>Impro. Of Kamarbaisa village Road (Baliadanga Muklibari more -Dakkin Kamarbaisa Road (Ch.00-1000.00m)</t>
  </si>
  <si>
    <t>Impro. of Baladanga Sanabari Pakarmuk- Akhrakhola Road (Ch.185-610m)</t>
  </si>
  <si>
    <t>Impro. of Katia Bazar- Salle WAPDA Road (Ch.00-700m)</t>
  </si>
  <si>
    <t>Impro. of Satkhira CT Collage R&amp;H- Babulia Bazar via Baliadanga Road (Ch.890-1390m)</t>
  </si>
  <si>
    <t>Impro. of Satani coridoor-B.K Girls High School WDB Embankment Road (Ch.00-500m)</t>
  </si>
  <si>
    <t>Impro. of Koyer beel Mosque More- Hawalkhali Primary School Road (Ch.00-500m)</t>
  </si>
  <si>
    <t>Impro. of Soighoria Bishsasbari- R&amp;H more- Spogjproa Pry. School Road (Ch.393-893m)</t>
  </si>
  <si>
    <t>Improvement of Satkhira Govt. College more-Machkhola Bazar Road (Ch: 3250-3750m)</t>
  </si>
  <si>
    <t>Improvement of Per-Machkhola Kheyaghat-Goalpota Bazar Road (Ch: 200-700m)</t>
  </si>
  <si>
    <t>Improv. Of Baradal Westpara-Bramhorajpur Bazar via Chandrapukurpar. (Ch.00-500m)</t>
  </si>
  <si>
    <t>Impro. of Satkhira City College- Cirket house Road (Ch.108-608m)</t>
  </si>
  <si>
    <t>Impro. of Tuzulpur more- Madhabkati via Mohonpur Road (Ch.00-788m)</t>
  </si>
  <si>
    <t>Impro. of Parulia R&amp;H- Debhata Parulia GC via Sokhipur Dhopadanga Road</t>
  </si>
  <si>
    <t>Impro. of Bohera R&amp;H- Sreerampur via Bohera Ati High School Road (Ch.00-850m)</t>
  </si>
  <si>
    <t>Impro. of Puspokati R&amp;H- Nangolmari Road (Ch.00-1000m)</t>
  </si>
  <si>
    <t>Impro. of Beserati BC Road- Mati Comra Pry. School Road (Ch.00-1500m)</t>
  </si>
  <si>
    <t>Impro. of Nangla Bazar Sutipur Road (Ch.00-1500m)</t>
  </si>
  <si>
    <t>Impro. of Askerpur -daiburi Gher Road (Ch.00-950.00m)</t>
  </si>
  <si>
    <t>Impro. of Ghalgholia Uttarpara Jame Mosque-Bhatsala sammilani high school(via rouf Khandaker Bari.Battola Road (ch.00-1500.00m)</t>
  </si>
  <si>
    <t>Impro. of Assasuni Collage- Sobdolpur WAPDA Road (Ch.3770-4760m)</t>
  </si>
  <si>
    <t>Impro. of Dulal Des house- Collage Road (Ch.00-600m)</t>
  </si>
  <si>
    <t>Impro. of Godaipur- Rawtara Road (Ch.6222-7503m)</t>
  </si>
  <si>
    <t>Impro. of Bordal- Baintala Road (Ch. 5353-5953m, 6509-6961m)</t>
  </si>
  <si>
    <t>Impro. of Bamondanga- Bordal(Madia) Road (Ch.00-1025m)</t>
  </si>
  <si>
    <t>Impro. of Paithali Bazar- Beuli Kalimondir via Beula Pry. School Road (Ch.2500-3500m)</t>
  </si>
  <si>
    <t>Impro. of Sovonali Khyeaghat- Bankdoho GC Road (Ch.4000-4629m)</t>
  </si>
  <si>
    <t>Impro. of Assasuni R&amp;H-Assasuni Collage (Ch.00-500.00m)</t>
  </si>
  <si>
    <t>Impro. of Assasuni Champaful Road (Ch.00-490.00m)</t>
  </si>
  <si>
    <t>Improv of Gabtala-Agordari Rd. (Ch.4000-4700)</t>
  </si>
  <si>
    <t>Impro. of Pirozpur R&amp;H- Gobindopur GCC Road (Ch.00-490.00m)</t>
  </si>
  <si>
    <t>Impro. of Thana HQ- Sonka Akshed Master house Road(Ch.00-490.00m)</t>
  </si>
  <si>
    <t>Impro. of Baliadanga Bazar- Songkor kati (Krisno nagar) Road(Ch.1000-1456m)</t>
  </si>
  <si>
    <t>Impro. of ---ZR-Baliadanga  Road(Ch.00-800.00m)</t>
  </si>
  <si>
    <t>Impro. of Kushlia GCR Utter Sreepur WAPDA via Chanditala Road(Ch.00-490.00m)</t>
  </si>
  <si>
    <t>Impro. of ---------UZR Domdom Ferrighat via karbala bazar Road(Ch.600-1035m)</t>
  </si>
  <si>
    <t>Impro. of Jiller khal CARE Bridge-Chatapukur WAPDA Embankment Road(Ch.00-490.00m)</t>
  </si>
  <si>
    <t>Impro. of ------WABDA Road(Ch.2100-2550.00m)</t>
  </si>
  <si>
    <t>Kazla-Kashibati primary school-Kashibati sheikhpara Nasir Master House. (Ch.00-700m)</t>
  </si>
  <si>
    <t>Impro. of -----------Shimla H/Q Nasir-LSD Godoewn via Khar hat Road(Ch.250-650.00m)</t>
  </si>
  <si>
    <t>Impro. of Nalta mat Dadud house-Shuilpur via magurali Govt, primary school chobaria &amp; Fazlu master house road (Ch: 00-316m &amp; 1313-2100m)</t>
  </si>
  <si>
    <t>Impro. of -----------Field Dauder Bari via Magurral Mosque Road(Ch.00-1000.00m)</t>
  </si>
  <si>
    <t>Impro. of -----------Indronagar Threemohoni Kazla road (via new Mosque H/Q Habu Gazi Arshad paror Indronagar Madrasha &amp; Abul Hassain Road(Ch.1955-2340, 2560-2975m)</t>
  </si>
  <si>
    <t>Impro. of Indranagar Treemohono - Kazla road via Babu gazi Arshad par house Indranagar Madrasha &amp; Abul  Hossain house road by BC(Ch: 1955-2340m &amp; 2560-2975m)</t>
  </si>
  <si>
    <t>Impro. of Naraynpur Momrezpur shadpur bridge  Road (Ch.00-400.00m)</t>
  </si>
  <si>
    <t>Impro. of Ralta Kalibari -Late MP Khairul Alam Road Road (Ch.00-965m)</t>
  </si>
  <si>
    <t>Impro. of Ramzibonpur more- Horinagori  Road (Ch.00-1750m)</t>
  </si>
  <si>
    <t>Impro. of Bholur more- Soner more Road(Ch.00-490.00m)</t>
  </si>
  <si>
    <t>Impro. of UZR at Ramzibonpur more- Sirajpur hat via Dr. Amzed Hossain house Road(Ch.00-1120m)</t>
  </si>
  <si>
    <t>Impro. of Vurulia GPS- Gouripur Pry. School- Sirajpur hat Road(Ch.00-1000.00m)</t>
  </si>
  <si>
    <t>Impro. of Gopalpur- Soyalia hat Road(Ch.00-490.00m)</t>
  </si>
  <si>
    <t>Impro. of Gomantali Bridge- Abad Chandipur Madrasha via Chuna Road(Ch.00-1000.00m)</t>
  </si>
  <si>
    <t>Impro. of Chaltighata hat   Road (Ch.460-750.00m)</t>
  </si>
  <si>
    <t>Impro. of Kazirdanga Dr. Amin Uddin Gazir house- Khorial Bhobanipur Road(Ch:0.00-580m)</t>
  </si>
  <si>
    <t>Impro. of Upazila Complex Internal Road(Ch:0.00-850m)</t>
  </si>
  <si>
    <t>Impro. of Bujtala bazar- Hizoldi bazar Road (Ch: 3150-3730m)</t>
  </si>
  <si>
    <t>Impro. of Gava FRB Road- Arkonai Kheya ghat Road (Ch: 0.00-580m)</t>
  </si>
  <si>
    <t>Impro. of Hadipur- Kamarpara Pukur- Jagoron Jubo Shangha Road (Ch: 0.00-580m)</t>
  </si>
  <si>
    <t>Impro. of Kaligonj- Assasuni Road- Gazitala Road (Ch: 0.00-580m)</t>
  </si>
  <si>
    <t>Impro. of Jelekhali H/S-Kadamtala Road(Ch: 0.00-380m)</t>
  </si>
  <si>
    <t>Impro. of Bedghata Mukti Jaddha Road- Anowara Khatun Mohila Madrasha Raha Road(Ch: 0.00-240m)</t>
  </si>
  <si>
    <t>Impro. of Road by HBB</t>
  </si>
  <si>
    <t>Impro. Of ZR at soner more -Fulbari - Chengrikhali Rd. (Ch.100-400)</t>
  </si>
  <si>
    <t>Impro. Of Munshigonj Bazar - Graje Hat Bridge Road (Ch.00-700)</t>
  </si>
  <si>
    <t>Impro. Of Horitala-Haybatpur Rd. (Ch.00-370)</t>
  </si>
  <si>
    <t>Impro. Of Hazrakhali-Baliakhali Rd. (Ch.450-1047m)</t>
  </si>
  <si>
    <t>Impro. Of Naktara FRB - Balikhali WAPDA via Radharati Rd. (Ch.00-300m)</t>
  </si>
  <si>
    <t>Impro. of Bisot Bazar- Chadbaria Khyeaghate Road(Ch:1081-1431m)</t>
  </si>
  <si>
    <t>Impro. of Purbo Kadakati ( Porosh Mondol Gate)- Katakhali via Khejurdanga Road(Ch:280-1351m)</t>
  </si>
  <si>
    <t>Impro. of Haribhanga- Golabaria Road (Ch.450-1325m)</t>
  </si>
  <si>
    <t>Impro. of Vatpara Ghorchala P/School Road(Ch:0.00-350m)</t>
  </si>
  <si>
    <t>Impro. of Paddashakra P/school-Choubaria H/O Rouf Master Road(Ch:0.00-500m)</t>
  </si>
  <si>
    <t>Impro. of Fingri Pucca Road- Gobindopur wapda Road(Ch:0.00-500m)</t>
  </si>
  <si>
    <t>Impro. of Komorpur H/O Hazi Monsur- sluice gate Road(Ch:0.00-1350m)</t>
  </si>
  <si>
    <t>Impro. of Eisapur rothkhola- H/O Jamat ali- H/O Madhu via H/O Kalipado sarder Road(Ch:0.00-750m)</t>
  </si>
  <si>
    <t>Impro. of Khejurtala Jhelir khal sluice gate- H/O Montu Hazi Road(Ch:0.00-600m)</t>
  </si>
  <si>
    <t>Grand Total (VR) Satkhira :</t>
  </si>
  <si>
    <t>NAME OF SCHEME</t>
  </si>
  <si>
    <t>SCHEME ID NO.</t>
  </si>
  <si>
    <t>DPP Provision</t>
  </si>
  <si>
    <t>Additional Inclusion</t>
  </si>
  <si>
    <t>Total</t>
  </si>
  <si>
    <t>Remaining Work</t>
  </si>
  <si>
    <t>Tendered Work</t>
  </si>
  <si>
    <t>Excluded</t>
  </si>
  <si>
    <t>Transferred to HBB</t>
  </si>
  <si>
    <t>Duplicate</t>
  </si>
  <si>
    <t>Amount
(Lakh)</t>
  </si>
  <si>
    <t>Impro. of  Sharafpur bazar to Tayebpur Cyclone Centre Road (Ch. 00-700m)</t>
  </si>
  <si>
    <t>LIST OF GROWTH CENTRE</t>
  </si>
  <si>
    <t>Dev. of Dumuria Hat</t>
  </si>
  <si>
    <t>Dev. of Chuknagar Hat</t>
  </si>
  <si>
    <t>Dev. of Fultala Hat</t>
  </si>
  <si>
    <t>Dev. of Pather Hat</t>
  </si>
  <si>
    <t>Dev. of Kopilmoni Hat</t>
  </si>
  <si>
    <t>Dev. of Garoilkhali Hat</t>
  </si>
  <si>
    <t>Total (Per Page) :</t>
  </si>
  <si>
    <t>Length
(Km/m/Nos.)</t>
  </si>
  <si>
    <t>LIST OF RURAL MARKET</t>
  </si>
  <si>
    <t>Dev. of Terokhada hat</t>
  </si>
  <si>
    <t>Dev. of Mather hat</t>
  </si>
  <si>
    <t>Dev of Noakati Bazar</t>
  </si>
  <si>
    <t>Mollahhat</t>
  </si>
  <si>
    <t>Dev. of Gangni Hat</t>
  </si>
  <si>
    <t>Dev. of Polar Hat</t>
  </si>
  <si>
    <t>Dev. of Mithakhali Hat</t>
  </si>
  <si>
    <t>Dev. of Kaligonj Hat</t>
  </si>
  <si>
    <t>Morrelgong</t>
  </si>
  <si>
    <t>Dev. of Shailkhali Bazar</t>
  </si>
  <si>
    <t>Dev. of Fakirahat Hat</t>
  </si>
  <si>
    <t>Dev. of Rasulpur Hat</t>
  </si>
  <si>
    <t>Transferred to VR(BC)</t>
  </si>
  <si>
    <t xml:space="preserve">Fakirhat </t>
  </si>
  <si>
    <t>0.57m BC &amp; 2.43m HBB; 28.47 Lakh BC &amp; 65 Lakh HBB</t>
  </si>
  <si>
    <t>Grand Total: (All Road Khulna+Bagerhat+Satkhira):</t>
  </si>
  <si>
    <t>Improvement of Dhulihor Bazar- Brahmarajpur U.P office Road (Ch: 0.00-400m)</t>
  </si>
  <si>
    <t>Impro. of Shibpur UP office- Babulia bazar Road(Ch: 0.00-580m)</t>
  </si>
  <si>
    <t>ID changed to 4066</t>
  </si>
  <si>
    <t>ID changed to 5055</t>
  </si>
  <si>
    <t>ID changed to 4027</t>
  </si>
  <si>
    <t>ID changed to 5136</t>
  </si>
  <si>
    <t>ID changed to 5116</t>
  </si>
  <si>
    <t>Transferred to VR (BC)</t>
  </si>
  <si>
    <t>Ashasuni</t>
  </si>
  <si>
    <t>Dev. of Kushulia Hat</t>
  </si>
  <si>
    <t>Dev. of Parulia Hat</t>
  </si>
  <si>
    <t>Dev. of Kadakati Hat</t>
  </si>
  <si>
    <t>Dev. of Jadarhat Hat</t>
  </si>
  <si>
    <t>Total (Satkhira) :</t>
  </si>
  <si>
    <t>Dev. of Horiharnagar Hat</t>
  </si>
  <si>
    <t>Total (Satkhira):</t>
  </si>
  <si>
    <t>ID NO.</t>
  </si>
  <si>
    <t>NAME OF ROAD</t>
  </si>
  <si>
    <t>Proposed Length For Improvement
(Km/m)</t>
  </si>
  <si>
    <t>Estimated Cost.
(Tk. in Lakh)</t>
  </si>
  <si>
    <t>District : Khulna</t>
  </si>
  <si>
    <t>Improvement of Hashanpur Bazar- Raghunathpur UP office (Dakbangla Bazar) Road (Ch: 1587-2380m)</t>
  </si>
  <si>
    <t>Improvement of Kharnia UP office (GC)- Sovna Westpara Bazar Road (Ch: 2855-3555m)</t>
  </si>
  <si>
    <t>Improvement of Laxmikhola CARE Road - Laxmikhola Sheikh para Jame Masjid Road (Ch: 0.00-3017m)</t>
  </si>
  <si>
    <t>Improvement of Jabusa- Bhanghonpar Road (Ch: 0.00-1650m)</t>
  </si>
  <si>
    <t>Improvement of Gallamari Bazar- Boyra road (Ch: 0.00-500m).</t>
  </si>
  <si>
    <t>Improvement of Manob Shebaloy- Choyghoria Box Culvert Road (Ch: 1285-1720m)</t>
  </si>
  <si>
    <t xml:space="preserve">Improvement of Border- Badamtola Hat Road (Ch: 2675-3500m) </t>
  </si>
  <si>
    <t>Improvement of Baniakhali- Toyebpur (Baniakhali Bazar-Sharafpur Hat) Road (Ch: 800-1320m)</t>
  </si>
  <si>
    <t>Improvement of Modhugram- Rudaghora Road (Ch: 0.00-445m)</t>
  </si>
  <si>
    <t>Improvement of (Bir Muktijoddha Harunur Rashid) Abu Hossain Babu- Moulana Hekmatullah- Shahapara Mondir- Helal Bari (Bir Muktijoddha Soharab Commandar house) Road (Ch: 0.00-1050m)  with 10 Nos. U-Drain &amp; Guide wall at different Chainage</t>
  </si>
  <si>
    <t>Improvement of Briti Gopalpur Mosque- Puraikati RNGPS (Ch: 600m-1200m)</t>
  </si>
  <si>
    <t>Improvement of Dakkhin Godaipur GPS- Puraikati GPS Road (Ch: 500-1000m)</t>
  </si>
  <si>
    <t>Improvement of Pura Battala Road (Ch: 350-550m)</t>
  </si>
  <si>
    <t>Improvement of Alka Prof. Shafiullah House- Alka via Alka Miloni School (Ch: 1238-1310m)</t>
  </si>
  <si>
    <t>Improvement of Padmabila Bazar towards Beel Road via Saheb Ali Member's House (Ch: 620-1100m)</t>
  </si>
  <si>
    <t>Improvement/Reconst. of Village Road by HBB</t>
  </si>
  <si>
    <t>Improvement of Charbanda School- Boraitala Kheya Ghat (Ch: 1250-1500m)</t>
  </si>
  <si>
    <t>Improvement of Kalikapur- Dattadanga Road (Ch: 0.00-1000m)</t>
  </si>
  <si>
    <t>Improvement of Bhulbaria- Ratankhal Care Road (Ch: 0.00-1000m)</t>
  </si>
  <si>
    <t>Improvement of Khorshonda Dr. Rezaul shop- Bashtola Kheyaghat Road (Bashtola-Khuthakhali Primary School-Ramakhali Bridge) (Ch: 0.00-1000m)</t>
  </si>
  <si>
    <t>Improvement of Line Beelpabla-Narth Beelpabla Road (Ch: 500-1500m)</t>
  </si>
  <si>
    <t>Remarks</t>
  </si>
  <si>
    <t>Segment</t>
  </si>
  <si>
    <t>UZ Chairman</t>
  </si>
  <si>
    <t>MP</t>
  </si>
  <si>
    <t>Sarder Ilias</t>
  </si>
  <si>
    <t>Sarder Ilias+MP</t>
  </si>
  <si>
    <t>MP+SAE Bipul</t>
  </si>
  <si>
    <t>District : Bagerhat</t>
  </si>
  <si>
    <t>Improvement of Karapara UP office- Karapara via Magnitala bazar Road (Ch: 1900-2900m)</t>
  </si>
  <si>
    <t>Improvement of Gilatale GC- Bhospatia UP (Ch: 9000-9850m)</t>
  </si>
  <si>
    <t>Improvement of Perikhali G.C-Hurka U.P office (Ch: 2500-3000m)</t>
  </si>
  <si>
    <t>Improvement of Atraka live stock office to Khulna Mollarhat R&amp;H (Link road-Ch: 0.00-190m Nobab Ansar ali house- Sheikh Nur Islam House) &amp; (Link-2 Ch: 0.00-200m Moral Jalal Uddin House- Sham Nagar Paschimpara Jame Mosque)</t>
  </si>
  <si>
    <t>Improvement of Shahid smriti College to Saker danga road. (ch: 1900-2600m)</t>
  </si>
  <si>
    <t>Khazura R&amp;H-Bolloppur (ch: 00-500m)</t>
  </si>
  <si>
    <t>Improvement of Satshaiya Village Road (Satshaiya Munshi House- Telirpukur Road via Dr. Barik House) (Ch: 0.00-1000m)</t>
  </si>
  <si>
    <t>Baraguni Bazar- Pir Sb. House Road from Ch. (1500m-2500m)</t>
  </si>
  <si>
    <t>Kulia Gps-Takiarkul Road.Ch.1000-2000m</t>
  </si>
  <si>
    <t>Improvement of Baniakhali- Fakirbari Road (Ch: 1200-2000m)</t>
  </si>
  <si>
    <t>Improvement of Rajapur WAPDA- Rajapur GC Road (Police Fari) (Ch: 1500-2750m)</t>
  </si>
  <si>
    <t>Improvement of Hoderhat Bazar-Bakergonj Bazar via Singa Kheyaghat WDB Road (Ch: 1300-2300m)</t>
  </si>
  <si>
    <t>Improvement of Munigonj-Gopalkathi- Bisnupur Road (Ch: 0.00-1000m)</t>
  </si>
  <si>
    <t>Improvement of Chilkathi Ghanosampur High School- Chulkathi R&amp;H (Kismat vatta village) (Ch: 1000-1900m)</t>
  </si>
  <si>
    <t>Improvement of Sughamdi Shahapara- Basha Holader shop via Fakirbari Road (Ch: 1000-2000m)</t>
  </si>
  <si>
    <t>Improvement of Kachua-Badhal FRB to Tagrakhal river Ghat (Ch: 1500-2430m)</t>
  </si>
  <si>
    <t>Improvement of Shyanpukuria Road End- Boga Road (Ch: 0.00-1000m)</t>
  </si>
  <si>
    <t>Improvement of Gojalia FWC- Sonakandor Road (Ch: 0.00-1000m)</t>
  </si>
  <si>
    <t>Improvement of Modnakhali-Khayghat-East Banstali Cyclone Shelter by BC (ch 00 – 1000m)</t>
  </si>
  <si>
    <t>Improvement of Solakura shak Mazzad Ali Shop - House of Dellower house via Attir house road (Ch: 0.00–370m)</t>
  </si>
  <si>
    <t>A.B.Gazalia Bazer-Sonakhali bazaar road from Ch: (0.00-1000m)</t>
  </si>
  <si>
    <t>Improvement of Amragachia Hoglapati- Rajapur Upazila Road via Seraj Howlader house (Ch: 0.00-1000m)</t>
  </si>
  <si>
    <t>Improvement of Rajapur Savar corner Madrasa- Rajapur GC Road (Ch: 0.00-1500m)</t>
  </si>
  <si>
    <t>Improvement of R&amp;H Kalibari- West Nalbunia GPS Road via Habib Fakir house (Ch: 0.00-900m)</t>
  </si>
  <si>
    <t>Improvement of Poschim Khondakata JBK GPS- Moti Chairman house Road (Ch: 0.00-1600m)</t>
  </si>
  <si>
    <t>Improvement of Herma Mondol House- Arjunbahar Border Road (Ch: 0.00-1500m)</t>
  </si>
  <si>
    <t>Improvement of Baniakhali Sattelite Clinic-WAPDA Beri Badh road via KPC Govt. Primary School (Ch: 0.00-1000m)</t>
  </si>
  <si>
    <t xml:space="preserve"> </t>
  </si>
  <si>
    <t>Improvement of Jessordi-Pinguria Road (Ch: 0.00-800m)</t>
  </si>
  <si>
    <t>MP+Police</t>
  </si>
  <si>
    <t>MP+Army</t>
  </si>
  <si>
    <t>MP+Sheikh Mujibor (Biman)</t>
  </si>
  <si>
    <t>Improvement of Keralkata UP (Putuni)- Kazirhat Bazar Road (Ch: 4000-4750m)</t>
  </si>
  <si>
    <t>Improvement of Bamonkhali Bazar (Goachmara more)- Jugikhali UP (Kamarali Bazar) Road. (Ch: 2383-2933m)</t>
  </si>
  <si>
    <t>Improvement of Ishwaripur UP-Ramjannagar-Paranpur Hat Road (Ch: 8150-7300m)</t>
  </si>
  <si>
    <t>Improvement of Manikhar- Gorerdanga Road (Ch: 0.00-1000m)</t>
  </si>
  <si>
    <t>Imp. of Road from Sukdebpur R&amp;H-Kesmotghona bazar via Dewnipara Bazar (Ch: 0.00-1365m) with 2 Nos. U-Drain at Ch. 235m &amp; 1050m.</t>
  </si>
  <si>
    <t>Improvement of Srimontokati Bazar- Golbhanga Bazar Road (Ch: 1150-2150m)</t>
  </si>
  <si>
    <t>Improvement of Chomorkhali House of Mosa Hazi- Goni Master House Road (Ch: 0.00-1000m)</t>
  </si>
  <si>
    <t>Improvement by BC on Bajee khordo-Khordo H/O Rashid sarder road   Ch- (500-1250m).</t>
  </si>
  <si>
    <t>Improvement of Boalia Bazar(Kergachi UP)- Bhadiyali Bazar Road (Ch: 0.00-750m)</t>
  </si>
  <si>
    <t>Improvement of R&amp;H Jhikra- Buita- Batra Bazar Road (Ch: 0.00-1000m)</t>
  </si>
  <si>
    <t>Improvement of Komorpur Hazi Monsur House- Sluice Gate (Ch: 0.00-1350m)</t>
  </si>
  <si>
    <t>Improvement of Sakhipur Bazar Jame Mosque- Khazurbaria Eidgah Jame Mosque via Khazurbaria Dakkhinpara Panjekhana Mosque. (Ch: 0.00-1200m)</t>
  </si>
  <si>
    <t>Improvement of Kola-Gorali Kheyaghat Road (Ch: 1000-2000m)</t>
  </si>
  <si>
    <t>Improvement of Bakra Kheyaghat- Hazipur Connecting Road (Ch: 0.00-1000m)</t>
  </si>
  <si>
    <t>Improvement of Kallyanpur Clinic- Kallyanpur Sluicegate (Shamim Reza Road) Road (Ch: 1275-2550m)</t>
  </si>
  <si>
    <t>Improvement of Kharhat Cyclone Shelter BC Road- Damdam Food Godown Road (Ch: 0.00-1000m)</t>
  </si>
  <si>
    <t>Improvement of Katibati Tiger (Kalimondir)- South Kazla ilahi Box More Road (Ch: 0.00-558m)</t>
  </si>
  <si>
    <t>Improvement of Jotindranagar Hat- Manikkhali R&amp;H (Vetkhali SouthparaRahim Gazi House) (Ch: 11350-11850m)</t>
  </si>
  <si>
    <t>Improvement of Sankarkati-Bridge Road (Ch: 0.00-500m)</t>
  </si>
  <si>
    <t>Improvement of Beramollah Hatkhola- Kawsar gazi house Road (Ch: 0.00-1000m)</t>
  </si>
  <si>
    <t>Improvement of Hazrakathi- Kathbunia Road (Ch: 1000-2000m)</t>
  </si>
  <si>
    <t>Improvement of Dumuria Kheyaghat- Parshwemari Kheyaghat (Ch: 1000-2000m)</t>
  </si>
  <si>
    <t>Construction of Bridge on Upazilla Road</t>
  </si>
  <si>
    <t>Construction of 3 vent 4.0mx4.0m RCC Box Culvert on Gomantola Bridge-Madrasa-Chuna Badh Road at Ch: 200m.</t>
  </si>
  <si>
    <t>UZ Vice Chairman</t>
  </si>
  <si>
    <t>Impro. of  Mikshimil Bazer Dr. Nikhil Dokan Rondaghora Kulbattala Road Ch. 00-700m)</t>
  </si>
  <si>
    <t>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</si>
</sst>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50">
    <xf numFmtId="0" fontId="0" fillId="0" borderId="0" xfId="0"/>
    <xf numFmtId="0" fontId="1" fillId="2" borderId="4" xfId="0" applyFont="1" applyFill="1" applyBorder="1" applyAlignment="1">
      <alignment horizontal="center" vertical="top" wrapText="1"/>
    </xf>
    <xf numFmtId="0" fontId="1" fillId="2" borderId="0" xfId="0" quotePrefix="1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justify" vertical="top" wrapText="1"/>
    </xf>
    <xf numFmtId="0" fontId="1" fillId="2" borderId="6" xfId="0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2" fontId="1" fillId="2" borderId="8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2" fontId="1" fillId="2" borderId="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justify" vertical="top" wrapText="1"/>
    </xf>
    <xf numFmtId="2" fontId="3" fillId="2" borderId="5" xfId="0" quotePrefix="1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justify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vertical="top" wrapText="1"/>
    </xf>
    <xf numFmtId="2" fontId="3" fillId="0" borderId="5" xfId="0" applyNumberFormat="1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" fontId="3" fillId="0" borderId="10" xfId="0" applyNumberFormat="1" applyFont="1" applyFill="1" applyBorder="1" applyAlignment="1">
      <alignment horizontal="center" vertical="top" wrapText="1"/>
    </xf>
    <xf numFmtId="2" fontId="1" fillId="2" borderId="0" xfId="0" quotePrefix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3" fillId="0" borderId="5" xfId="0" applyFont="1" applyFill="1" applyBorder="1" applyAlignment="1">
      <alignment horizontal="right" vertical="top" wrapText="1"/>
    </xf>
    <xf numFmtId="2" fontId="4" fillId="0" borderId="0" xfId="0" applyNumberFormat="1" applyFont="1" applyAlignment="1">
      <alignment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5" xfId="0" quotePrefix="1" applyNumberFormat="1" applyFont="1" applyFill="1" applyBorder="1" applyAlignment="1">
      <alignment horizontal="center" vertical="top" wrapText="1"/>
    </xf>
    <xf numFmtId="0" fontId="3" fillId="2" borderId="0" xfId="0" quotePrefix="1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5" xfId="0" quotePrefix="1" applyNumberFormat="1" applyFont="1" applyFill="1" applyBorder="1" applyAlignment="1">
      <alignment horizontal="center" vertical="top" wrapText="1"/>
    </xf>
    <xf numFmtId="0" fontId="1" fillId="2" borderId="5" xfId="0" applyNumberFormat="1" applyFont="1" applyFill="1" applyBorder="1" applyAlignment="1">
      <alignment vertical="top" wrapText="1"/>
    </xf>
    <xf numFmtId="2" fontId="1" fillId="2" borderId="5" xfId="0" quotePrefix="1" applyNumberFormat="1" applyFont="1" applyFill="1" applyBorder="1" applyAlignment="1">
      <alignment horizontal="center" vertical="top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5" xfId="1" applyNumberFormat="1" applyFont="1" applyFill="1" applyBorder="1" applyAlignment="1">
      <alignment horizontal="center" vertical="top" wrapText="1"/>
    </xf>
    <xf numFmtId="0" fontId="1" fillId="2" borderId="5" xfId="1" quotePrefix="1" applyNumberFormat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vertical="top" wrapText="1"/>
    </xf>
    <xf numFmtId="2" fontId="1" fillId="2" borderId="1" xfId="1" applyNumberFormat="1" applyFont="1" applyFill="1" applyBorder="1" applyAlignment="1">
      <alignment horizontal="center" vertical="top" wrapText="1"/>
    </xf>
    <xf numFmtId="0" fontId="1" fillId="2" borderId="5" xfId="1" applyFont="1" applyFill="1" applyBorder="1" applyAlignment="1">
      <alignment vertical="top" wrapText="1"/>
    </xf>
    <xf numFmtId="0" fontId="3" fillId="2" borderId="5" xfId="1" applyFont="1" applyFill="1" applyBorder="1" applyAlignment="1">
      <alignment horizontal="right" vertical="top" wrapText="1"/>
    </xf>
    <xf numFmtId="2" fontId="3" fillId="2" borderId="5" xfId="1" quotePrefix="1" applyNumberFormat="1" applyFont="1" applyFill="1" applyBorder="1" applyAlignment="1">
      <alignment horizontal="center" vertical="top" wrapText="1"/>
    </xf>
    <xf numFmtId="0" fontId="1" fillId="2" borderId="5" xfId="1" applyNumberFormat="1" applyFont="1" applyFill="1" applyBorder="1" applyAlignment="1">
      <alignment horizontal="left" vertical="top" wrapText="1"/>
    </xf>
    <xf numFmtId="0" fontId="1" fillId="2" borderId="5" xfId="1" applyNumberFormat="1" applyFont="1" applyFill="1" applyBorder="1" applyAlignment="1">
      <alignment horizontal="justify" vertical="top" wrapText="1"/>
    </xf>
    <xf numFmtId="2" fontId="1" fillId="2" borderId="5" xfId="1" quotePrefix="1" applyNumberFormat="1" applyFont="1" applyFill="1" applyBorder="1" applyAlignment="1">
      <alignment horizontal="center" vertical="top" wrapText="1"/>
    </xf>
    <xf numFmtId="0" fontId="1" fillId="2" borderId="10" xfId="1" applyFont="1" applyFill="1" applyBorder="1" applyAlignment="1">
      <alignment horizontal="left" vertical="top" wrapText="1"/>
    </xf>
    <xf numFmtId="2" fontId="3" fillId="2" borderId="10" xfId="1" quotePrefix="1" applyNumberFormat="1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center" wrapText="1"/>
    </xf>
    <xf numFmtId="0" fontId="1" fillId="0" borderId="5" xfId="2" applyFont="1" applyFill="1" applyBorder="1" applyAlignment="1">
      <alignment horizontal="left" wrapText="1"/>
    </xf>
    <xf numFmtId="2" fontId="3" fillId="0" borderId="5" xfId="2" applyNumberFormat="1" applyFont="1" applyFill="1" applyBorder="1" applyAlignment="1">
      <alignment horizontal="center" vertical="top" wrapText="1"/>
    </xf>
    <xf numFmtId="2" fontId="3" fillId="0" borderId="10" xfId="2" applyNumberFormat="1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left" vertical="top" wrapText="1"/>
    </xf>
    <xf numFmtId="2" fontId="1" fillId="0" borderId="5" xfId="2" applyNumberFormat="1" applyFont="1" applyFill="1" applyBorder="1" applyAlignment="1">
      <alignment horizontal="center" vertical="top" wrapText="1"/>
    </xf>
    <xf numFmtId="2" fontId="1" fillId="0" borderId="10" xfId="2" applyNumberFormat="1" applyFont="1" applyFill="1" applyBorder="1" applyAlignment="1">
      <alignment horizontal="center" vertical="top" wrapText="1"/>
    </xf>
    <xf numFmtId="0" fontId="1" fillId="0" borderId="10" xfId="2" applyFont="1" applyFill="1" applyBorder="1" applyAlignment="1">
      <alignment horizontal="center" vertical="top" wrapText="1"/>
    </xf>
    <xf numFmtId="0" fontId="4" fillId="0" borderId="0" xfId="0" applyFont="1"/>
    <xf numFmtId="0" fontId="1" fillId="2" borderId="0" xfId="2" quotePrefix="1" applyNumberFormat="1" applyFont="1" applyFill="1" applyBorder="1" applyAlignment="1">
      <alignment horizontal="center" vertical="top" wrapText="1"/>
    </xf>
    <xf numFmtId="0" fontId="1" fillId="2" borderId="5" xfId="2" applyFont="1" applyFill="1" applyBorder="1" applyAlignment="1">
      <alignment horizontal="center" vertical="top" wrapText="1"/>
    </xf>
    <xf numFmtId="0" fontId="1" fillId="2" borderId="5" xfId="2" applyFont="1" applyFill="1" applyBorder="1" applyAlignment="1">
      <alignment horizontal="left" vertical="top" wrapText="1"/>
    </xf>
    <xf numFmtId="0" fontId="1" fillId="2" borderId="5" xfId="2" applyFont="1" applyFill="1" applyBorder="1" applyAlignment="1">
      <alignment horizontal="justify" vertical="top" wrapText="1"/>
    </xf>
    <xf numFmtId="2" fontId="1" fillId="2" borderId="5" xfId="2" applyNumberFormat="1" applyFont="1" applyFill="1" applyBorder="1" applyAlignment="1">
      <alignment horizontal="center" vertical="top" wrapText="1"/>
    </xf>
    <xf numFmtId="2" fontId="3" fillId="2" borderId="5" xfId="2" applyNumberFormat="1" applyFont="1" applyFill="1" applyBorder="1" applyAlignment="1">
      <alignment horizontal="center" vertical="top" wrapText="1"/>
    </xf>
    <xf numFmtId="0" fontId="1" fillId="2" borderId="10" xfId="2" applyFont="1" applyFill="1" applyBorder="1" applyAlignment="1">
      <alignment horizontal="left" vertical="top" wrapText="1"/>
    </xf>
    <xf numFmtId="2" fontId="1" fillId="2" borderId="4" xfId="2" applyNumberFormat="1" applyFont="1" applyFill="1" applyBorder="1" applyAlignment="1">
      <alignment horizontal="center" vertical="top" wrapText="1"/>
    </xf>
    <xf numFmtId="2" fontId="3" fillId="2" borderId="0" xfId="1" applyNumberFormat="1" applyFont="1" applyFill="1" applyBorder="1" applyAlignment="1">
      <alignment horizontal="center" vertical="top" wrapText="1"/>
    </xf>
    <xf numFmtId="0" fontId="1" fillId="2" borderId="5" xfId="1" applyFont="1" applyFill="1" applyBorder="1" applyAlignment="1">
      <alignment horizontal="center" vertical="top" wrapText="1"/>
    </xf>
    <xf numFmtId="0" fontId="1" fillId="2" borderId="5" xfId="1" applyFont="1" applyFill="1" applyBorder="1" applyAlignment="1">
      <alignment horizontal="left" vertical="top" wrapText="1"/>
    </xf>
    <xf numFmtId="0" fontId="1" fillId="2" borderId="5" xfId="1" applyFont="1" applyFill="1" applyBorder="1" applyAlignment="1">
      <alignment horizontal="justify" vertical="top" wrapText="1"/>
    </xf>
    <xf numFmtId="2" fontId="1" fillId="2" borderId="5" xfId="1" applyNumberFormat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left" vertical="top" wrapText="1"/>
    </xf>
    <xf numFmtId="2" fontId="3" fillId="2" borderId="5" xfId="1" applyNumberFormat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justify" vertical="top" wrapText="1"/>
    </xf>
    <xf numFmtId="2" fontId="3" fillId="2" borderId="10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vertical="top" wrapText="1"/>
    </xf>
    <xf numFmtId="164" fontId="1" fillId="2" borderId="5" xfId="1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5" xfId="2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>
      <alignment horizontal="center" vertical="top" wrapText="1"/>
    </xf>
    <xf numFmtId="2" fontId="3" fillId="2" borderId="6" xfId="0" quotePrefix="1" applyNumberFormat="1" applyFont="1" applyFill="1" applyBorder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1" fontId="3" fillId="2" borderId="5" xfId="0" quotePrefix="1" applyNumberFormat="1" applyFont="1" applyFill="1" applyBorder="1" applyAlignment="1">
      <alignment horizontal="center" vertical="top" wrapText="1"/>
    </xf>
    <xf numFmtId="1" fontId="3" fillId="2" borderId="6" xfId="0" quotePrefix="1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1" fontId="1" fillId="2" borderId="5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5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/>
    </xf>
    <xf numFmtId="2" fontId="2" fillId="2" borderId="9" xfId="2" applyNumberFormat="1" applyFont="1" applyFill="1" applyBorder="1" applyAlignment="1">
      <alignment vertical="top" wrapText="1"/>
    </xf>
    <xf numFmtId="2" fontId="1" fillId="2" borderId="9" xfId="1" applyNumberFormat="1" applyFont="1" applyFill="1" applyBorder="1" applyAlignment="1">
      <alignment horizontal="center" vertical="top" wrapText="1"/>
    </xf>
    <xf numFmtId="0" fontId="1" fillId="2" borderId="9" xfId="1" applyFont="1" applyFill="1" applyBorder="1" applyAlignment="1">
      <alignment horizontal="center" vertical="top" wrapText="1"/>
    </xf>
    <xf numFmtId="0" fontId="1" fillId="2" borderId="7" xfId="1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2" fontId="1" fillId="2" borderId="0" xfId="2" quotePrefix="1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 vertical="top"/>
    </xf>
    <xf numFmtId="2" fontId="1" fillId="0" borderId="5" xfId="1" applyNumberFormat="1" applyFont="1" applyFill="1" applyBorder="1" applyAlignment="1">
      <alignment horizontal="center" vertical="top" wrapText="1"/>
    </xf>
    <xf numFmtId="2" fontId="1" fillId="0" borderId="5" xfId="1" applyNumberFormat="1" applyFont="1" applyFill="1" applyBorder="1" applyAlignment="1">
      <alignment horizontal="center" vertical="top" wrapText="1"/>
    </xf>
    <xf numFmtId="2" fontId="1" fillId="0" borderId="5" xfId="1" applyNumberFormat="1" applyFont="1" applyFill="1" applyBorder="1" applyAlignment="1">
      <alignment horizontal="center" vertical="top" wrapText="1"/>
    </xf>
    <xf numFmtId="1" fontId="3" fillId="0" borderId="5" xfId="1" applyNumberFormat="1" applyFont="1" applyFill="1" applyBorder="1" applyAlignment="1">
      <alignment horizontal="center" vertical="top" wrapText="1"/>
    </xf>
    <xf numFmtId="2" fontId="3" fillId="0" borderId="5" xfId="1" applyNumberFormat="1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left" vertical="top" wrapText="1"/>
    </xf>
    <xf numFmtId="2" fontId="1" fillId="0" borderId="5" xfId="2" applyNumberFormat="1" applyFont="1" applyFill="1" applyBorder="1" applyAlignment="1">
      <alignment horizontal="center" vertical="top" wrapText="1"/>
    </xf>
    <xf numFmtId="1" fontId="1" fillId="0" borderId="5" xfId="2" applyNumberFormat="1" applyFont="1" applyFill="1" applyBorder="1" applyAlignment="1">
      <alignment horizontal="center" vertical="top" wrapText="1"/>
    </xf>
    <xf numFmtId="1" fontId="3" fillId="0" borderId="5" xfId="2" applyNumberFormat="1" applyFont="1" applyFill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 vertical="top"/>
    </xf>
    <xf numFmtId="0" fontId="1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left" vertical="top" wrapText="1"/>
    </xf>
    <xf numFmtId="2" fontId="1" fillId="0" borderId="5" xfId="1" applyNumberFormat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2" fontId="1" fillId="0" borderId="5" xfId="1" quotePrefix="1" applyNumberFormat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1" xfId="1" applyNumberFormat="1" applyFont="1" applyFill="1" applyBorder="1" applyAlignment="1">
      <alignment horizontal="center" vertical="top" wrapText="1"/>
    </xf>
    <xf numFmtId="0" fontId="8" fillId="0" borderId="5" xfId="1" applyNumberFormat="1" applyFont="1" applyFill="1" applyBorder="1" applyAlignment="1">
      <alignment horizontal="center" vertical="top" wrapText="1"/>
    </xf>
    <xf numFmtId="0" fontId="8" fillId="0" borderId="5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9" xfId="1" applyFont="1" applyFill="1" applyBorder="1" applyAlignment="1">
      <alignment horizontal="center" vertical="top" wrapText="1"/>
    </xf>
    <xf numFmtId="0" fontId="7" fillId="0" borderId="0" xfId="2"/>
    <xf numFmtId="0" fontId="1" fillId="0" borderId="0" xfId="2" applyFont="1" applyFill="1" applyAlignment="1">
      <alignment vertical="top" wrapText="1"/>
    </xf>
    <xf numFmtId="0" fontId="1" fillId="0" borderId="0" xfId="2" applyFont="1" applyFill="1" applyBorder="1" applyAlignment="1">
      <alignment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left" vertical="top" wrapText="1"/>
    </xf>
    <xf numFmtId="2" fontId="1" fillId="0" borderId="5" xfId="2" applyNumberFormat="1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vertical="top" wrapText="1"/>
    </xf>
    <xf numFmtId="2" fontId="1" fillId="0" borderId="5" xfId="2" quotePrefix="1" applyNumberFormat="1" applyFont="1" applyFill="1" applyBorder="1" applyAlignment="1">
      <alignment horizontal="center" vertical="top" wrapText="1"/>
    </xf>
    <xf numFmtId="0" fontId="1" fillId="0" borderId="5" xfId="2" applyNumberFormat="1" applyFont="1" applyFill="1" applyBorder="1" applyAlignment="1">
      <alignment horizontal="left" vertical="top" wrapText="1"/>
    </xf>
    <xf numFmtId="0" fontId="1" fillId="0" borderId="0" xfId="2" applyFont="1" applyFill="1" applyBorder="1" applyAlignment="1">
      <alignment horizontal="center" vertical="top" wrapText="1"/>
    </xf>
    <xf numFmtId="2" fontId="1" fillId="0" borderId="0" xfId="2" applyNumberFormat="1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center" vertical="top" wrapText="1"/>
    </xf>
    <xf numFmtId="2" fontId="1" fillId="0" borderId="5" xfId="2" applyNumberFormat="1" applyFont="1" applyFill="1" applyBorder="1" applyAlignment="1">
      <alignment horizontal="center" vertical="top" wrapText="1"/>
    </xf>
    <xf numFmtId="0" fontId="8" fillId="0" borderId="5" xfId="2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5" xfId="2" applyFont="1" applyFill="1" applyBorder="1" applyAlignment="1">
      <alignment horizontal="center" vertical="top" wrapText="1"/>
    </xf>
    <xf numFmtId="0" fontId="1" fillId="0" borderId="0" xfId="1" applyFont="1" applyFill="1" applyAlignment="1">
      <alignment vertical="top" wrapText="1"/>
    </xf>
    <xf numFmtId="0" fontId="1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left" vertical="top" wrapText="1"/>
    </xf>
    <xf numFmtId="2" fontId="1" fillId="0" borderId="5" xfId="1" applyNumberFormat="1" applyFont="1" applyFill="1" applyBorder="1" applyAlignment="1">
      <alignment horizontal="center" vertical="top" wrapText="1"/>
    </xf>
    <xf numFmtId="2" fontId="1" fillId="0" borderId="0" xfId="1" applyNumberFormat="1" applyFont="1" applyFill="1" applyBorder="1" applyAlignment="1">
      <alignment vertical="top" wrapText="1"/>
    </xf>
    <xf numFmtId="2" fontId="1" fillId="0" borderId="0" xfId="1" applyNumberFormat="1" applyFont="1" applyFill="1" applyAlignment="1">
      <alignment vertical="top" wrapText="1"/>
    </xf>
    <xf numFmtId="0" fontId="0" fillId="0" borderId="0" xfId="0" applyBorder="1"/>
    <xf numFmtId="0" fontId="1" fillId="0" borderId="0" xfId="1" applyFont="1" applyFill="1" applyBorder="1" applyAlignment="1">
      <alignment vertical="top" wrapText="1"/>
    </xf>
    <xf numFmtId="2" fontId="1" fillId="0" borderId="0" xfId="1" applyNumberFormat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top" wrapText="1"/>
    </xf>
    <xf numFmtId="0" fontId="1" fillId="0" borderId="5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1" xfId="1" applyNumberFormat="1" applyFont="1" applyFill="1" applyBorder="1" applyAlignment="1">
      <alignment horizontal="center" vertical="top" wrapText="1"/>
    </xf>
    <xf numFmtId="0" fontId="8" fillId="0" borderId="5" xfId="1" applyNumberFormat="1" applyFont="1" applyFill="1" applyBorder="1" applyAlignment="1">
      <alignment horizontal="center" vertical="top" wrapText="1"/>
    </xf>
    <xf numFmtId="0" fontId="8" fillId="0" borderId="5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2" fontId="1" fillId="0" borderId="7" xfId="2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 vertical="center" wrapText="1"/>
    </xf>
    <xf numFmtId="2" fontId="3" fillId="2" borderId="11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10" xfId="2" applyFont="1" applyFill="1" applyBorder="1" applyAlignment="1">
      <alignment horizontal="right" vertical="top" wrapText="1"/>
    </xf>
    <xf numFmtId="0" fontId="3" fillId="0" borderId="9" xfId="2" applyFont="1" applyFill="1" applyBorder="1" applyAlignment="1">
      <alignment horizontal="right" vertical="top" wrapText="1"/>
    </xf>
    <xf numFmtId="0" fontId="3" fillId="0" borderId="6" xfId="2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horizontal="right" vertical="top" wrapText="1"/>
    </xf>
    <xf numFmtId="0" fontId="3" fillId="2" borderId="9" xfId="1" applyFont="1" applyFill="1" applyBorder="1" applyAlignment="1">
      <alignment horizontal="right" vertical="top" wrapText="1"/>
    </xf>
    <xf numFmtId="0" fontId="3" fillId="2" borderId="6" xfId="1" applyFont="1" applyFill="1" applyBorder="1" applyAlignment="1">
      <alignment horizontal="right" vertical="top" wrapText="1"/>
    </xf>
    <xf numFmtId="0" fontId="2" fillId="2" borderId="9" xfId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0" fontId="2" fillId="2" borderId="6" xfId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right" vertical="top" wrapText="1"/>
    </xf>
    <xf numFmtId="0" fontId="3" fillId="0" borderId="5" xfId="2" applyFont="1" applyFill="1" applyBorder="1" applyAlignment="1">
      <alignment horizontal="right" vertical="top" wrapText="1"/>
    </xf>
    <xf numFmtId="0" fontId="1" fillId="0" borderId="10" xfId="2" applyFont="1" applyFill="1" applyBorder="1" applyAlignment="1">
      <alignment horizontal="left" vertical="top" wrapText="1"/>
    </xf>
    <xf numFmtId="0" fontId="1" fillId="0" borderId="6" xfId="2" applyFont="1" applyFill="1" applyBorder="1" applyAlignment="1">
      <alignment horizontal="left" vertical="top" wrapText="1"/>
    </xf>
    <xf numFmtId="0" fontId="3" fillId="2" borderId="5" xfId="1" applyFont="1" applyFill="1" applyBorder="1" applyAlignment="1">
      <alignment horizontal="right" vertical="top" wrapText="1"/>
    </xf>
    <xf numFmtId="0" fontId="2" fillId="2" borderId="8" xfId="1" applyFont="1" applyFill="1" applyBorder="1" applyAlignment="1">
      <alignment horizontal="left" vertical="top" wrapText="1"/>
    </xf>
    <xf numFmtId="0" fontId="2" fillId="2" borderId="8" xfId="2" applyFont="1" applyFill="1" applyBorder="1" applyAlignment="1">
      <alignment horizontal="left" vertical="top" wrapText="1"/>
    </xf>
    <xf numFmtId="0" fontId="2" fillId="2" borderId="10" xfId="1" applyFont="1" applyFill="1" applyBorder="1" applyAlignment="1">
      <alignment horizontal="left" vertical="top" wrapText="1"/>
    </xf>
    <xf numFmtId="0" fontId="2" fillId="2" borderId="9" xfId="1" applyFont="1" applyFill="1" applyBorder="1" applyAlignment="1">
      <alignment horizontal="left" vertical="top" wrapText="1"/>
    </xf>
    <xf numFmtId="0" fontId="3" fillId="2" borderId="10" xfId="2" applyFont="1" applyFill="1" applyBorder="1" applyAlignment="1">
      <alignment horizontal="right" vertical="top" wrapText="1"/>
    </xf>
    <xf numFmtId="0" fontId="3" fillId="2" borderId="9" xfId="2" applyFont="1" applyFill="1" applyBorder="1" applyAlignment="1">
      <alignment horizontal="right" vertical="top" wrapText="1"/>
    </xf>
    <xf numFmtId="0" fontId="3" fillId="2" borderId="6" xfId="2" applyFont="1" applyFill="1" applyBorder="1" applyAlignment="1">
      <alignment horizontal="right" vertical="top" wrapText="1"/>
    </xf>
    <xf numFmtId="2" fontId="2" fillId="2" borderId="9" xfId="2" applyNumberFormat="1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showGridLines="0" zoomScaleNormal="100" zoomScaleSheetLayoutView="100" workbookViewId="0">
      <pane ySplit="3" topLeftCell="A4" activePane="bottomLeft" state="frozen"/>
      <selection pane="bottomLeft" activeCell="J6" sqref="J6"/>
    </sheetView>
  </sheetViews>
  <sheetFormatPr defaultRowHeight="15" x14ac:dyDescent="0.25"/>
  <cols>
    <col min="1" max="1" width="5.140625" style="39" customWidth="1"/>
    <col min="2" max="2" width="12.140625" style="39" customWidth="1"/>
    <col min="3" max="3" width="12.85546875" style="39" customWidth="1"/>
    <col min="4" max="4" width="43.85546875" style="39" customWidth="1"/>
    <col min="5" max="5" width="8.85546875" style="42" customWidth="1"/>
    <col min="6" max="6" width="10" style="42" customWidth="1"/>
    <col min="7" max="7" width="9.28515625" style="42" customWidth="1"/>
    <col min="8" max="8" width="9.5703125" style="42" customWidth="1"/>
    <col min="9" max="9" width="8.85546875" style="42" customWidth="1"/>
    <col min="10" max="10" width="9.85546875" style="42" customWidth="1"/>
    <col min="11" max="11" width="9.42578125" style="42" customWidth="1"/>
    <col min="12" max="12" width="10" style="42" customWidth="1"/>
    <col min="13" max="13" width="9.7109375" style="42" customWidth="1"/>
    <col min="14" max="14" width="9.5703125" style="42" customWidth="1"/>
    <col min="15" max="15" width="12.85546875" style="39" customWidth="1"/>
    <col min="16" max="16" width="9.5703125" style="39" bestFit="1" customWidth="1"/>
    <col min="17" max="16384" width="9.140625" style="39"/>
  </cols>
  <sheetData>
    <row r="1" spans="1:15" ht="31.5" customHeight="1" x14ac:dyDescent="0.25">
      <c r="A1" s="101" t="s">
        <v>0</v>
      </c>
      <c r="B1" s="102" t="s">
        <v>1</v>
      </c>
      <c r="C1" s="102" t="s">
        <v>678</v>
      </c>
      <c r="D1" s="102" t="s">
        <v>677</v>
      </c>
      <c r="E1" s="200" t="s">
        <v>679</v>
      </c>
      <c r="F1" s="201"/>
      <c r="G1" s="203" t="s">
        <v>680</v>
      </c>
      <c r="H1" s="204"/>
      <c r="I1" s="203" t="s">
        <v>681</v>
      </c>
      <c r="J1" s="204"/>
      <c r="K1" s="200" t="s">
        <v>683</v>
      </c>
      <c r="L1" s="201"/>
      <c r="M1" s="200" t="s">
        <v>682</v>
      </c>
      <c r="N1" s="201"/>
      <c r="O1" s="106" t="s">
        <v>2</v>
      </c>
    </row>
    <row r="2" spans="1:15" ht="47.25" customHeight="1" x14ac:dyDescent="0.25">
      <c r="A2" s="104"/>
      <c r="B2" s="105"/>
      <c r="C2" s="105"/>
      <c r="D2" s="105"/>
      <c r="E2" s="13" t="s">
        <v>697</v>
      </c>
      <c r="F2" s="13" t="s">
        <v>687</v>
      </c>
      <c r="G2" s="13" t="s">
        <v>697</v>
      </c>
      <c r="H2" s="13" t="s">
        <v>687</v>
      </c>
      <c r="I2" s="13" t="s">
        <v>697</v>
      </c>
      <c r="J2" s="13" t="s">
        <v>687</v>
      </c>
      <c r="K2" s="13" t="s">
        <v>697</v>
      </c>
      <c r="L2" s="13" t="s">
        <v>687</v>
      </c>
      <c r="M2" s="13" t="s">
        <v>697</v>
      </c>
      <c r="N2" s="13" t="s">
        <v>687</v>
      </c>
      <c r="O2" s="47"/>
    </row>
    <row r="3" spans="1:15" ht="15.75" customHeight="1" x14ac:dyDescent="0.25">
      <c r="A3" s="104">
        <v>1</v>
      </c>
      <c r="B3" s="48">
        <v>2</v>
      </c>
      <c r="C3" s="49">
        <v>3</v>
      </c>
      <c r="D3" s="49">
        <v>4</v>
      </c>
      <c r="E3" s="110">
        <v>5</v>
      </c>
      <c r="F3" s="110">
        <v>6</v>
      </c>
      <c r="G3" s="111">
        <v>7</v>
      </c>
      <c r="H3" s="111">
        <v>8</v>
      </c>
      <c r="I3" s="111">
        <v>9</v>
      </c>
      <c r="J3" s="111">
        <v>10</v>
      </c>
      <c r="K3" s="111">
        <v>11</v>
      </c>
      <c r="L3" s="111">
        <v>12</v>
      </c>
      <c r="M3" s="111">
        <v>13</v>
      </c>
      <c r="N3" s="111">
        <v>14</v>
      </c>
      <c r="O3" s="111">
        <v>15</v>
      </c>
    </row>
    <row r="4" spans="1:15" ht="21.75" customHeight="1" x14ac:dyDescent="0.25">
      <c r="A4" s="206" t="s">
        <v>3</v>
      </c>
      <c r="B4" s="206"/>
      <c r="C4" s="206"/>
      <c r="D4" s="50"/>
      <c r="E4" s="38"/>
      <c r="F4" s="38"/>
      <c r="G4" s="38"/>
      <c r="H4" s="38"/>
      <c r="I4" s="38"/>
      <c r="J4" s="38"/>
      <c r="K4" s="38"/>
      <c r="L4" s="38"/>
      <c r="M4" s="38"/>
      <c r="N4" s="38"/>
      <c r="O4" s="2"/>
    </row>
    <row r="5" spans="1:15" ht="20.25" customHeight="1" x14ac:dyDescent="0.25">
      <c r="A5" s="207" t="s">
        <v>55</v>
      </c>
      <c r="B5" s="207"/>
      <c r="C5" s="207"/>
      <c r="D5" s="207"/>
      <c r="E5" s="109"/>
      <c r="F5" s="21"/>
      <c r="G5" s="21"/>
      <c r="H5" s="21"/>
      <c r="I5" s="21"/>
      <c r="J5" s="21"/>
      <c r="K5" s="21"/>
      <c r="L5" s="21"/>
      <c r="M5" s="21"/>
      <c r="N5" s="21"/>
      <c r="O5" s="4"/>
    </row>
    <row r="6" spans="1:15" ht="30" x14ac:dyDescent="0.25">
      <c r="A6" s="5">
        <v>1</v>
      </c>
      <c r="B6" s="6" t="s">
        <v>4</v>
      </c>
      <c r="C6" s="5">
        <v>247753004</v>
      </c>
      <c r="D6" s="6" t="s">
        <v>5</v>
      </c>
      <c r="E6" s="8">
        <v>1</v>
      </c>
      <c r="F6" s="8">
        <v>44.96</v>
      </c>
      <c r="G6" s="12">
        <f>I6-E6</f>
        <v>1.79</v>
      </c>
      <c r="H6" s="12">
        <f>J6-F6</f>
        <v>105.03999999999999</v>
      </c>
      <c r="I6" s="12">
        <v>2.79</v>
      </c>
      <c r="J6" s="12">
        <v>150</v>
      </c>
      <c r="K6" s="12"/>
      <c r="L6" s="12"/>
      <c r="M6" s="12"/>
      <c r="N6" s="12"/>
      <c r="O6" s="12" t="s">
        <v>760</v>
      </c>
    </row>
    <row r="7" spans="1:15" ht="60" x14ac:dyDescent="0.25">
      <c r="A7" s="5">
        <f>SUM(A6+1)</f>
        <v>2</v>
      </c>
      <c r="B7" s="6" t="s">
        <v>4</v>
      </c>
      <c r="C7" s="5">
        <v>247753006</v>
      </c>
      <c r="D7" s="6" t="s">
        <v>6</v>
      </c>
      <c r="E7" s="8">
        <v>1.19</v>
      </c>
      <c r="F7" s="8">
        <v>13.369</v>
      </c>
      <c r="G7" s="12">
        <f t="shared" ref="G7:G43" si="0">I7-E7</f>
        <v>0</v>
      </c>
      <c r="H7" s="12">
        <f t="shared" ref="H7:H43" si="1">J7-F7</f>
        <v>0</v>
      </c>
      <c r="I7" s="12">
        <v>1.19</v>
      </c>
      <c r="J7" s="12">
        <v>13.369</v>
      </c>
      <c r="K7" s="12"/>
      <c r="L7" s="12"/>
      <c r="M7" s="12"/>
      <c r="N7" s="12"/>
      <c r="O7" s="9"/>
    </row>
    <row r="8" spans="1:15" ht="45" x14ac:dyDescent="0.25">
      <c r="A8" s="5">
        <f t="shared" ref="A8:A43" si="2">SUM(A7+1)</f>
        <v>3</v>
      </c>
      <c r="B8" s="6" t="s">
        <v>7</v>
      </c>
      <c r="C8" s="5">
        <v>247943001</v>
      </c>
      <c r="D8" s="6" t="s">
        <v>8</v>
      </c>
      <c r="E8" s="8">
        <v>1</v>
      </c>
      <c r="F8" s="8">
        <v>67.998999999999995</v>
      </c>
      <c r="G8" s="12">
        <f t="shared" si="0"/>
        <v>2</v>
      </c>
      <c r="H8" s="12">
        <f t="shared" si="1"/>
        <v>100.001</v>
      </c>
      <c r="I8" s="12">
        <v>3</v>
      </c>
      <c r="J8" s="12">
        <v>168</v>
      </c>
      <c r="K8" s="12"/>
      <c r="L8" s="12"/>
      <c r="M8" s="12"/>
      <c r="N8" s="12"/>
      <c r="O8" s="12" t="s">
        <v>760</v>
      </c>
    </row>
    <row r="9" spans="1:15" ht="45" x14ac:dyDescent="0.25">
      <c r="A9" s="5">
        <f t="shared" si="2"/>
        <v>4</v>
      </c>
      <c r="B9" s="6" t="s">
        <v>7</v>
      </c>
      <c r="C9" s="5">
        <v>247943002</v>
      </c>
      <c r="D9" s="6" t="s">
        <v>9</v>
      </c>
      <c r="E9" s="8">
        <v>3</v>
      </c>
      <c r="F9" s="8">
        <f>E9*42</f>
        <v>126</v>
      </c>
      <c r="G9" s="12">
        <f t="shared" si="0"/>
        <v>-2</v>
      </c>
      <c r="H9" s="12">
        <f t="shared" si="1"/>
        <v>-83.19</v>
      </c>
      <c r="I9" s="12">
        <v>1</v>
      </c>
      <c r="J9" s="12">
        <v>42.81</v>
      </c>
      <c r="K9" s="12"/>
      <c r="L9" s="12"/>
      <c r="M9" s="12"/>
      <c r="N9" s="12"/>
      <c r="O9" s="11"/>
    </row>
    <row r="10" spans="1:15" ht="45" x14ac:dyDescent="0.25">
      <c r="A10" s="5">
        <f t="shared" si="2"/>
        <v>5</v>
      </c>
      <c r="B10" s="6" t="s">
        <v>7</v>
      </c>
      <c r="C10" s="5">
        <v>247943003</v>
      </c>
      <c r="D10" s="6" t="s">
        <v>10</v>
      </c>
      <c r="E10" s="8">
        <v>2.5</v>
      </c>
      <c r="F10" s="8">
        <f>E10*42</f>
        <v>105</v>
      </c>
      <c r="G10" s="12">
        <f t="shared" si="0"/>
        <v>-1.76</v>
      </c>
      <c r="H10" s="12">
        <f t="shared" si="1"/>
        <v>-68.7</v>
      </c>
      <c r="I10" s="12">
        <v>0.74</v>
      </c>
      <c r="J10" s="12">
        <v>36.299999999999997</v>
      </c>
      <c r="K10" s="12"/>
      <c r="L10" s="12"/>
      <c r="M10" s="12"/>
      <c r="N10" s="12"/>
      <c r="O10" s="11"/>
    </row>
    <row r="11" spans="1:15" ht="45" x14ac:dyDescent="0.25">
      <c r="A11" s="5">
        <f t="shared" si="2"/>
        <v>6</v>
      </c>
      <c r="B11" s="6" t="s">
        <v>7</v>
      </c>
      <c r="C11" s="5">
        <v>247943005</v>
      </c>
      <c r="D11" s="6" t="s">
        <v>11</v>
      </c>
      <c r="E11" s="8">
        <v>2.5</v>
      </c>
      <c r="F11" s="8">
        <f>E11*42</f>
        <v>105</v>
      </c>
      <c r="G11" s="12">
        <f t="shared" si="0"/>
        <v>-2.5</v>
      </c>
      <c r="H11" s="12">
        <f t="shared" si="1"/>
        <v>-105</v>
      </c>
      <c r="I11" s="12"/>
      <c r="J11" s="12"/>
      <c r="K11" s="12"/>
      <c r="L11" s="12"/>
      <c r="M11" s="12"/>
      <c r="N11" s="12"/>
      <c r="O11" s="11" t="s">
        <v>684</v>
      </c>
    </row>
    <row r="12" spans="1:15" ht="45" x14ac:dyDescent="0.25">
      <c r="A12" s="5">
        <f t="shared" si="2"/>
        <v>7</v>
      </c>
      <c r="B12" s="6" t="s">
        <v>12</v>
      </c>
      <c r="C12" s="5">
        <v>247403011</v>
      </c>
      <c r="D12" s="6" t="s">
        <v>13</v>
      </c>
      <c r="E12" s="8">
        <v>3.6</v>
      </c>
      <c r="F12" s="8">
        <f>E12*42</f>
        <v>151.20000000000002</v>
      </c>
      <c r="G12" s="12">
        <f t="shared" si="0"/>
        <v>0</v>
      </c>
      <c r="H12" s="12">
        <f t="shared" si="1"/>
        <v>50.399999999999977</v>
      </c>
      <c r="I12" s="12">
        <v>3.6</v>
      </c>
      <c r="J12" s="12">
        <v>201.6</v>
      </c>
      <c r="K12" s="12"/>
      <c r="L12" s="12"/>
      <c r="M12" s="12"/>
      <c r="N12" s="12"/>
      <c r="O12" s="11"/>
    </row>
    <row r="13" spans="1:15" ht="30" x14ac:dyDescent="0.25">
      <c r="A13" s="5">
        <f t="shared" si="2"/>
        <v>8</v>
      </c>
      <c r="B13" s="6" t="s">
        <v>12</v>
      </c>
      <c r="C13" s="5">
        <v>247403009</v>
      </c>
      <c r="D13" s="6" t="s">
        <v>14</v>
      </c>
      <c r="E13" s="8">
        <v>2.5</v>
      </c>
      <c r="F13" s="8">
        <f>E13*42</f>
        <v>105</v>
      </c>
      <c r="G13" s="12">
        <f t="shared" si="0"/>
        <v>0</v>
      </c>
      <c r="H13" s="12">
        <f t="shared" si="1"/>
        <v>35</v>
      </c>
      <c r="I13" s="12">
        <v>2.5</v>
      </c>
      <c r="J13" s="12">
        <v>140</v>
      </c>
      <c r="K13" s="12"/>
      <c r="L13" s="12"/>
      <c r="M13" s="12"/>
      <c r="N13" s="12"/>
      <c r="O13" s="11"/>
    </row>
    <row r="14" spans="1:15" ht="30" x14ac:dyDescent="0.25">
      <c r="A14" s="5">
        <f t="shared" si="2"/>
        <v>9</v>
      </c>
      <c r="B14" s="6" t="s">
        <v>12</v>
      </c>
      <c r="C14" s="5">
        <v>247403008</v>
      </c>
      <c r="D14" s="6" t="s">
        <v>15</v>
      </c>
      <c r="E14" s="8">
        <v>2</v>
      </c>
      <c r="F14" s="8">
        <v>86</v>
      </c>
      <c r="G14" s="12">
        <f t="shared" si="0"/>
        <v>-2</v>
      </c>
      <c r="H14" s="12">
        <f t="shared" si="1"/>
        <v>-86</v>
      </c>
      <c r="I14" s="12"/>
      <c r="J14" s="12"/>
      <c r="K14" s="12"/>
      <c r="L14" s="12"/>
      <c r="M14" s="12"/>
      <c r="N14" s="12"/>
      <c r="O14" s="11" t="s">
        <v>684</v>
      </c>
    </row>
    <row r="15" spans="1:15" ht="45" x14ac:dyDescent="0.25">
      <c r="A15" s="5">
        <f t="shared" si="2"/>
        <v>10</v>
      </c>
      <c r="B15" s="6" t="s">
        <v>12</v>
      </c>
      <c r="C15" s="5">
        <v>247403013</v>
      </c>
      <c r="D15" s="6" t="s">
        <v>16</v>
      </c>
      <c r="E15" s="8">
        <v>1.4550000000000001</v>
      </c>
      <c r="F15" s="8">
        <v>54.38</v>
      </c>
      <c r="G15" s="12">
        <f t="shared" si="0"/>
        <v>-0.20500000000000007</v>
      </c>
      <c r="H15" s="12">
        <f t="shared" si="1"/>
        <v>0</v>
      </c>
      <c r="I15" s="12">
        <v>1.25</v>
      </c>
      <c r="J15" s="12">
        <v>54.38</v>
      </c>
      <c r="K15" s="12"/>
      <c r="L15" s="12"/>
      <c r="M15" s="12"/>
      <c r="N15" s="12"/>
      <c r="O15" s="11"/>
    </row>
    <row r="16" spans="1:15" ht="30" x14ac:dyDescent="0.25">
      <c r="A16" s="5">
        <f t="shared" si="2"/>
        <v>11</v>
      </c>
      <c r="B16" s="6" t="s">
        <v>17</v>
      </c>
      <c r="C16" s="5">
        <v>247303014</v>
      </c>
      <c r="D16" s="6" t="s">
        <v>18</v>
      </c>
      <c r="E16" s="8">
        <v>1.5</v>
      </c>
      <c r="F16" s="8">
        <v>62</v>
      </c>
      <c r="G16" s="12">
        <f t="shared" si="0"/>
        <v>0</v>
      </c>
      <c r="H16" s="12">
        <f t="shared" si="1"/>
        <v>-19.990000000000002</v>
      </c>
      <c r="I16" s="12">
        <v>1.5</v>
      </c>
      <c r="J16" s="12">
        <v>42.01</v>
      </c>
      <c r="K16" s="12"/>
      <c r="L16" s="12"/>
      <c r="M16" s="12"/>
      <c r="N16" s="12"/>
      <c r="O16" s="11"/>
    </row>
    <row r="17" spans="1:15" ht="30" x14ac:dyDescent="0.25">
      <c r="A17" s="5">
        <f>SUM(A16+1)</f>
        <v>12</v>
      </c>
      <c r="B17" s="6" t="s">
        <v>17</v>
      </c>
      <c r="C17" s="5">
        <v>247303013</v>
      </c>
      <c r="D17" s="6" t="s">
        <v>19</v>
      </c>
      <c r="E17" s="8">
        <v>0.8</v>
      </c>
      <c r="F17" s="8">
        <v>33.47</v>
      </c>
      <c r="G17" s="12">
        <f t="shared" si="0"/>
        <v>0</v>
      </c>
      <c r="H17" s="12">
        <f t="shared" si="1"/>
        <v>0</v>
      </c>
      <c r="I17" s="12">
        <v>0.8</v>
      </c>
      <c r="J17" s="12">
        <v>33.47</v>
      </c>
      <c r="K17" s="12"/>
      <c r="L17" s="12"/>
      <c r="M17" s="12"/>
      <c r="N17" s="12"/>
      <c r="O17" s="11"/>
    </row>
    <row r="18" spans="1:15" ht="45" x14ac:dyDescent="0.25">
      <c r="A18" s="5">
        <f t="shared" si="2"/>
        <v>13</v>
      </c>
      <c r="B18" s="6" t="s">
        <v>17</v>
      </c>
      <c r="C18" s="5">
        <v>247303006</v>
      </c>
      <c r="D18" s="6" t="s">
        <v>20</v>
      </c>
      <c r="E18" s="8">
        <v>4.3</v>
      </c>
      <c r="F18" s="8">
        <v>135.97</v>
      </c>
      <c r="G18" s="12">
        <f t="shared" si="0"/>
        <v>0.6800000000000006</v>
      </c>
      <c r="H18" s="12">
        <f t="shared" si="1"/>
        <v>76.22999999999999</v>
      </c>
      <c r="I18" s="12">
        <v>4.9800000000000004</v>
      </c>
      <c r="J18" s="12">
        <v>212.2</v>
      </c>
      <c r="K18" s="12"/>
      <c r="L18" s="12"/>
      <c r="M18" s="12"/>
      <c r="N18" s="12"/>
      <c r="O18" s="12" t="s">
        <v>760</v>
      </c>
    </row>
    <row r="19" spans="1:15" ht="30" x14ac:dyDescent="0.25">
      <c r="A19" s="5">
        <f t="shared" si="2"/>
        <v>14</v>
      </c>
      <c r="B19" s="6" t="s">
        <v>17</v>
      </c>
      <c r="C19" s="5">
        <v>247303005</v>
      </c>
      <c r="D19" s="6" t="s">
        <v>21</v>
      </c>
      <c r="E19" s="8">
        <v>2.8</v>
      </c>
      <c r="F19" s="8">
        <v>115.65</v>
      </c>
      <c r="G19" s="12">
        <f t="shared" si="0"/>
        <v>-1.8099999999999998</v>
      </c>
      <c r="H19" s="12">
        <f t="shared" si="1"/>
        <v>-65.830000000000013</v>
      </c>
      <c r="I19" s="12">
        <v>0.99</v>
      </c>
      <c r="J19" s="12">
        <v>49.82</v>
      </c>
      <c r="K19" s="12"/>
      <c r="L19" s="12"/>
      <c r="M19" s="12"/>
      <c r="N19" s="12"/>
      <c r="O19" s="11"/>
    </row>
    <row r="20" spans="1:15" ht="45" x14ac:dyDescent="0.25">
      <c r="A20" s="5">
        <f t="shared" si="2"/>
        <v>15</v>
      </c>
      <c r="B20" s="6" t="s">
        <v>17</v>
      </c>
      <c r="C20" s="5">
        <v>247303008</v>
      </c>
      <c r="D20" s="6" t="s">
        <v>22</v>
      </c>
      <c r="E20" s="8">
        <v>1</v>
      </c>
      <c r="F20" s="8">
        <v>53.62</v>
      </c>
      <c r="G20" s="12">
        <f t="shared" si="0"/>
        <v>0</v>
      </c>
      <c r="H20" s="12">
        <f t="shared" si="1"/>
        <v>0</v>
      </c>
      <c r="I20" s="12">
        <v>1</v>
      </c>
      <c r="J20" s="12">
        <v>53.62</v>
      </c>
      <c r="K20" s="12"/>
      <c r="L20" s="12"/>
      <c r="M20" s="12"/>
      <c r="N20" s="12"/>
      <c r="O20" s="12"/>
    </row>
    <row r="21" spans="1:15" ht="30" x14ac:dyDescent="0.25">
      <c r="A21" s="5">
        <f t="shared" si="2"/>
        <v>16</v>
      </c>
      <c r="B21" s="6" t="s">
        <v>17</v>
      </c>
      <c r="C21" s="5">
        <v>247303018</v>
      </c>
      <c r="D21" s="6" t="s">
        <v>23</v>
      </c>
      <c r="E21" s="8">
        <v>1.1499999999999999</v>
      </c>
      <c r="F21" s="8">
        <v>50</v>
      </c>
      <c r="G21" s="12">
        <f t="shared" si="0"/>
        <v>0</v>
      </c>
      <c r="H21" s="12">
        <f t="shared" si="1"/>
        <v>14.400000000000006</v>
      </c>
      <c r="I21" s="12">
        <v>1.1499999999999999</v>
      </c>
      <c r="J21" s="12">
        <v>64.400000000000006</v>
      </c>
      <c r="K21" s="12"/>
      <c r="L21" s="12"/>
      <c r="M21" s="12"/>
      <c r="N21" s="12"/>
      <c r="O21" s="11"/>
    </row>
    <row r="22" spans="1:15" ht="45" x14ac:dyDescent="0.25">
      <c r="A22" s="5">
        <f t="shared" si="2"/>
        <v>17</v>
      </c>
      <c r="B22" s="6" t="s">
        <v>17</v>
      </c>
      <c r="C22" s="5">
        <v>247303002</v>
      </c>
      <c r="D22" s="6" t="s">
        <v>24</v>
      </c>
      <c r="E22" s="8">
        <v>1.5569999999999999</v>
      </c>
      <c r="F22" s="8">
        <v>83.04</v>
      </c>
      <c r="G22" s="12">
        <f t="shared" si="0"/>
        <v>0.35299999999999998</v>
      </c>
      <c r="H22" s="12">
        <f t="shared" si="1"/>
        <v>0</v>
      </c>
      <c r="I22" s="12">
        <v>1.91</v>
      </c>
      <c r="J22" s="12">
        <v>83.04</v>
      </c>
      <c r="K22" s="12"/>
      <c r="L22" s="12"/>
      <c r="M22" s="12"/>
      <c r="N22" s="12"/>
      <c r="O22" s="12" t="s">
        <v>760</v>
      </c>
    </row>
    <row r="23" spans="1:15" ht="30" x14ac:dyDescent="0.25">
      <c r="A23" s="5">
        <f t="shared" si="2"/>
        <v>18</v>
      </c>
      <c r="B23" s="6" t="s">
        <v>17</v>
      </c>
      <c r="C23" s="5">
        <v>247303004</v>
      </c>
      <c r="D23" s="6" t="s">
        <v>25</v>
      </c>
      <c r="E23" s="8">
        <v>1.925</v>
      </c>
      <c r="F23" s="8">
        <v>77.81</v>
      </c>
      <c r="G23" s="12">
        <f t="shared" si="0"/>
        <v>0</v>
      </c>
      <c r="H23" s="12">
        <f t="shared" si="1"/>
        <v>0</v>
      </c>
      <c r="I23" s="12">
        <v>1.925</v>
      </c>
      <c r="J23" s="12">
        <v>77.81</v>
      </c>
      <c r="K23" s="12"/>
      <c r="L23" s="12"/>
      <c r="M23" s="12"/>
      <c r="N23" s="12"/>
      <c r="O23" s="11"/>
    </row>
    <row r="24" spans="1:15" ht="45" x14ac:dyDescent="0.25">
      <c r="A24" s="5">
        <f t="shared" si="2"/>
        <v>19</v>
      </c>
      <c r="B24" s="6" t="s">
        <v>26</v>
      </c>
      <c r="C24" s="5">
        <v>247693006</v>
      </c>
      <c r="D24" s="6" t="s">
        <v>27</v>
      </c>
      <c r="E24" s="8">
        <v>1.86</v>
      </c>
      <c r="F24" s="8">
        <v>30</v>
      </c>
      <c r="G24" s="12">
        <f t="shared" si="0"/>
        <v>-9.1000000000000192E-2</v>
      </c>
      <c r="H24" s="12">
        <f t="shared" si="1"/>
        <v>74</v>
      </c>
      <c r="I24" s="12">
        <v>1.7689999999999999</v>
      </c>
      <c r="J24" s="12">
        <v>104</v>
      </c>
      <c r="K24" s="12"/>
      <c r="L24" s="12"/>
      <c r="M24" s="12"/>
      <c r="N24" s="12"/>
      <c r="O24" s="11"/>
    </row>
    <row r="25" spans="1:15" ht="30" x14ac:dyDescent="0.25">
      <c r="A25" s="5">
        <f t="shared" si="2"/>
        <v>20</v>
      </c>
      <c r="B25" s="6" t="s">
        <v>28</v>
      </c>
      <c r="C25" s="5">
        <v>247123006</v>
      </c>
      <c r="D25" s="6" t="s">
        <v>29</v>
      </c>
      <c r="E25" s="8">
        <v>0.5</v>
      </c>
      <c r="F25" s="8">
        <v>22.5</v>
      </c>
      <c r="G25" s="12">
        <f t="shared" si="0"/>
        <v>0</v>
      </c>
      <c r="H25" s="12">
        <f t="shared" si="1"/>
        <v>5.5</v>
      </c>
      <c r="I25" s="12">
        <v>0.5</v>
      </c>
      <c r="J25" s="12">
        <v>28</v>
      </c>
      <c r="K25" s="12"/>
      <c r="L25" s="12"/>
      <c r="M25" s="12"/>
      <c r="N25" s="12"/>
      <c r="O25" s="11"/>
    </row>
    <row r="26" spans="1:15" ht="30" x14ac:dyDescent="0.25">
      <c r="A26" s="5">
        <f>SUM(A25+1)</f>
        <v>21</v>
      </c>
      <c r="B26" s="6" t="s">
        <v>28</v>
      </c>
      <c r="C26" s="5">
        <v>247123001</v>
      </c>
      <c r="D26" s="6" t="s">
        <v>30</v>
      </c>
      <c r="E26" s="8">
        <v>1</v>
      </c>
      <c r="F26" s="8">
        <v>45</v>
      </c>
      <c r="G26" s="12">
        <f t="shared" si="0"/>
        <v>0</v>
      </c>
      <c r="H26" s="12">
        <f t="shared" si="1"/>
        <v>11</v>
      </c>
      <c r="I26" s="12">
        <v>1</v>
      </c>
      <c r="J26" s="12">
        <v>56</v>
      </c>
      <c r="K26" s="12"/>
      <c r="L26" s="12"/>
      <c r="M26" s="12"/>
      <c r="N26" s="12"/>
      <c r="O26" s="11"/>
    </row>
    <row r="27" spans="1:15" ht="30" x14ac:dyDescent="0.25">
      <c r="A27" s="5">
        <f t="shared" si="2"/>
        <v>22</v>
      </c>
      <c r="B27" s="6" t="s">
        <v>28</v>
      </c>
      <c r="C27" s="5">
        <v>247123008</v>
      </c>
      <c r="D27" s="6" t="s">
        <v>31</v>
      </c>
      <c r="E27" s="8">
        <v>0.72</v>
      </c>
      <c r="F27" s="8">
        <v>39.33</v>
      </c>
      <c r="G27" s="12">
        <f t="shared" si="0"/>
        <v>0</v>
      </c>
      <c r="H27" s="12">
        <f t="shared" si="1"/>
        <v>0</v>
      </c>
      <c r="I27" s="12">
        <v>0.72</v>
      </c>
      <c r="J27" s="12">
        <v>39.33</v>
      </c>
      <c r="K27" s="12"/>
      <c r="L27" s="12"/>
      <c r="M27" s="12"/>
      <c r="N27" s="12"/>
      <c r="O27" s="11"/>
    </row>
    <row r="28" spans="1:15" ht="30" x14ac:dyDescent="0.25">
      <c r="A28" s="5">
        <f t="shared" si="2"/>
        <v>23</v>
      </c>
      <c r="B28" s="6" t="s">
        <v>28</v>
      </c>
      <c r="C28" s="5">
        <v>247123003</v>
      </c>
      <c r="D28" s="6" t="s">
        <v>32</v>
      </c>
      <c r="E28" s="8">
        <v>1.258</v>
      </c>
      <c r="F28" s="8">
        <v>46.77</v>
      </c>
      <c r="G28" s="12">
        <f t="shared" si="0"/>
        <v>0</v>
      </c>
      <c r="H28" s="12">
        <f t="shared" si="1"/>
        <v>0</v>
      </c>
      <c r="I28" s="12">
        <v>1.258</v>
      </c>
      <c r="J28" s="12">
        <v>46.77</v>
      </c>
      <c r="K28" s="12"/>
      <c r="L28" s="12"/>
      <c r="M28" s="12"/>
      <c r="N28" s="12"/>
      <c r="O28" s="11"/>
    </row>
    <row r="29" spans="1:15" ht="30" x14ac:dyDescent="0.25">
      <c r="A29" s="5">
        <f t="shared" si="2"/>
        <v>24</v>
      </c>
      <c r="B29" s="6" t="s">
        <v>28</v>
      </c>
      <c r="C29" s="5">
        <v>247123004</v>
      </c>
      <c r="D29" s="6" t="s">
        <v>33</v>
      </c>
      <c r="E29" s="8">
        <v>2</v>
      </c>
      <c r="F29" s="8">
        <v>104.36</v>
      </c>
      <c r="G29" s="12">
        <f t="shared" si="0"/>
        <v>0</v>
      </c>
      <c r="H29" s="12">
        <f t="shared" si="1"/>
        <v>-8.7099999999999937</v>
      </c>
      <c r="I29" s="12">
        <v>2</v>
      </c>
      <c r="J29" s="12">
        <v>95.65</v>
      </c>
      <c r="K29" s="12"/>
      <c r="L29" s="12"/>
      <c r="M29" s="12"/>
      <c r="N29" s="12"/>
      <c r="O29" s="11"/>
    </row>
    <row r="30" spans="1:15" ht="30" x14ac:dyDescent="0.25">
      <c r="A30" s="5">
        <f t="shared" si="2"/>
        <v>25</v>
      </c>
      <c r="B30" s="6" t="s">
        <v>28</v>
      </c>
      <c r="C30" s="5">
        <v>247123002</v>
      </c>
      <c r="D30" s="6" t="s">
        <v>34</v>
      </c>
      <c r="E30" s="8">
        <v>1</v>
      </c>
      <c r="F30" s="8">
        <v>45</v>
      </c>
      <c r="G30" s="12">
        <f t="shared" si="0"/>
        <v>0</v>
      </c>
      <c r="H30" s="12">
        <f t="shared" si="1"/>
        <v>11</v>
      </c>
      <c r="I30" s="12">
        <v>1</v>
      </c>
      <c r="J30" s="12">
        <v>56</v>
      </c>
      <c r="K30" s="12"/>
      <c r="L30" s="12"/>
      <c r="M30" s="12"/>
      <c r="N30" s="12"/>
      <c r="O30" s="11"/>
    </row>
    <row r="31" spans="1:15" ht="30" customHeight="1" x14ac:dyDescent="0.25">
      <c r="A31" s="5">
        <f t="shared" si="2"/>
        <v>26</v>
      </c>
      <c r="B31" s="6" t="s">
        <v>28</v>
      </c>
      <c r="C31" s="5">
        <v>247123014</v>
      </c>
      <c r="D31" s="6" t="s">
        <v>35</v>
      </c>
      <c r="E31" s="8">
        <v>1</v>
      </c>
      <c r="F31" s="8">
        <v>45</v>
      </c>
      <c r="G31" s="12">
        <f t="shared" si="0"/>
        <v>1</v>
      </c>
      <c r="H31" s="12">
        <f t="shared" si="1"/>
        <v>70</v>
      </c>
      <c r="I31" s="12">
        <v>2</v>
      </c>
      <c r="J31" s="12">
        <v>115</v>
      </c>
      <c r="K31" s="12"/>
      <c r="L31" s="12"/>
      <c r="M31" s="12"/>
      <c r="N31" s="12"/>
      <c r="O31" s="12" t="s">
        <v>760</v>
      </c>
    </row>
    <row r="32" spans="1:15" ht="30" x14ac:dyDescent="0.25">
      <c r="A32" s="5">
        <f t="shared" si="2"/>
        <v>27</v>
      </c>
      <c r="B32" s="6" t="s">
        <v>28</v>
      </c>
      <c r="C32" s="5">
        <v>247123012</v>
      </c>
      <c r="D32" s="6" t="s">
        <v>36</v>
      </c>
      <c r="E32" s="8">
        <v>1</v>
      </c>
      <c r="F32" s="8">
        <v>45</v>
      </c>
      <c r="G32" s="12">
        <f t="shared" si="0"/>
        <v>0</v>
      </c>
      <c r="H32" s="12">
        <f t="shared" si="1"/>
        <v>11</v>
      </c>
      <c r="I32" s="12">
        <v>1</v>
      </c>
      <c r="J32" s="12">
        <v>56</v>
      </c>
      <c r="K32" s="12"/>
      <c r="L32" s="12"/>
      <c r="M32" s="12"/>
      <c r="N32" s="12"/>
      <c r="O32" s="11"/>
    </row>
    <row r="33" spans="1:15" ht="30" x14ac:dyDescent="0.25">
      <c r="A33" s="5">
        <f t="shared" si="2"/>
        <v>28</v>
      </c>
      <c r="B33" s="6" t="s">
        <v>37</v>
      </c>
      <c r="C33" s="5">
        <v>247173006</v>
      </c>
      <c r="D33" s="6" t="s">
        <v>38</v>
      </c>
      <c r="E33" s="8">
        <v>1</v>
      </c>
      <c r="F33" s="8">
        <v>49.11</v>
      </c>
      <c r="G33" s="12">
        <f t="shared" si="0"/>
        <v>0</v>
      </c>
      <c r="H33" s="12">
        <f t="shared" si="1"/>
        <v>0</v>
      </c>
      <c r="I33" s="12">
        <v>1</v>
      </c>
      <c r="J33" s="12">
        <v>49.11</v>
      </c>
      <c r="K33" s="12"/>
      <c r="L33" s="12"/>
      <c r="M33" s="12"/>
      <c r="N33" s="12"/>
      <c r="O33" s="11"/>
    </row>
    <row r="34" spans="1:15" ht="45" x14ac:dyDescent="0.25">
      <c r="A34" s="5">
        <f t="shared" si="2"/>
        <v>29</v>
      </c>
      <c r="B34" s="6" t="s">
        <v>37</v>
      </c>
      <c r="C34" s="5">
        <v>247173001</v>
      </c>
      <c r="D34" s="6" t="s">
        <v>39</v>
      </c>
      <c r="E34" s="8">
        <v>1.1599999999999999</v>
      </c>
      <c r="F34" s="8">
        <v>55.98</v>
      </c>
      <c r="G34" s="12">
        <f t="shared" si="0"/>
        <v>0</v>
      </c>
      <c r="H34" s="12">
        <f t="shared" si="1"/>
        <v>-4.9599999999999937</v>
      </c>
      <c r="I34" s="12">
        <v>1.1599999999999999</v>
      </c>
      <c r="J34" s="12">
        <v>51.02</v>
      </c>
      <c r="K34" s="12"/>
      <c r="L34" s="12"/>
      <c r="M34" s="12"/>
      <c r="N34" s="12"/>
      <c r="O34" s="11"/>
    </row>
    <row r="35" spans="1:15" ht="30" x14ac:dyDescent="0.25">
      <c r="A35" s="5">
        <f t="shared" si="2"/>
        <v>30</v>
      </c>
      <c r="B35" s="6" t="s">
        <v>37</v>
      </c>
      <c r="C35" s="5">
        <v>247173002</v>
      </c>
      <c r="D35" s="6" t="s">
        <v>40</v>
      </c>
      <c r="E35" s="8">
        <v>2</v>
      </c>
      <c r="F35" s="8">
        <v>90</v>
      </c>
      <c r="G35" s="12">
        <f t="shared" si="0"/>
        <v>-2</v>
      </c>
      <c r="H35" s="12">
        <f t="shared" si="1"/>
        <v>-90</v>
      </c>
      <c r="I35" s="12"/>
      <c r="J35" s="12"/>
      <c r="K35" s="12"/>
      <c r="L35" s="12"/>
      <c r="M35" s="12"/>
      <c r="N35" s="12"/>
      <c r="O35" s="11" t="s">
        <v>684</v>
      </c>
    </row>
    <row r="36" spans="1:15" ht="30" x14ac:dyDescent="0.25">
      <c r="A36" s="5">
        <f>SUM(A35+1)</f>
        <v>31</v>
      </c>
      <c r="B36" s="6" t="s">
        <v>41</v>
      </c>
      <c r="C36" s="5">
        <v>247643001</v>
      </c>
      <c r="D36" s="6" t="s">
        <v>42</v>
      </c>
      <c r="E36" s="8">
        <v>2</v>
      </c>
      <c r="F36" s="8">
        <v>84</v>
      </c>
      <c r="G36" s="12">
        <f t="shared" si="0"/>
        <v>0</v>
      </c>
      <c r="H36" s="12">
        <f t="shared" si="1"/>
        <v>28</v>
      </c>
      <c r="I36" s="12">
        <v>2</v>
      </c>
      <c r="J36" s="12">
        <v>112</v>
      </c>
      <c r="K36" s="12"/>
      <c r="L36" s="12"/>
      <c r="M36" s="12"/>
      <c r="N36" s="12"/>
      <c r="O36" s="11"/>
    </row>
    <row r="37" spans="1:15" ht="30" x14ac:dyDescent="0.25">
      <c r="A37" s="5">
        <f t="shared" si="2"/>
        <v>32</v>
      </c>
      <c r="B37" s="6" t="s">
        <v>41</v>
      </c>
      <c r="C37" s="5">
        <v>247643002</v>
      </c>
      <c r="D37" s="6" t="s">
        <v>43</v>
      </c>
      <c r="E37" s="8">
        <v>2</v>
      </c>
      <c r="F37" s="8">
        <v>84</v>
      </c>
      <c r="G37" s="12">
        <f t="shared" si="0"/>
        <v>0</v>
      </c>
      <c r="H37" s="12">
        <f t="shared" si="1"/>
        <v>28</v>
      </c>
      <c r="I37" s="12">
        <v>2</v>
      </c>
      <c r="J37" s="12">
        <v>112</v>
      </c>
      <c r="K37" s="12"/>
      <c r="L37" s="12"/>
      <c r="M37" s="12"/>
      <c r="N37" s="12"/>
      <c r="O37" s="11"/>
    </row>
    <row r="38" spans="1:15" ht="30" x14ac:dyDescent="0.25">
      <c r="A38" s="5">
        <f t="shared" si="2"/>
        <v>33</v>
      </c>
      <c r="B38" s="6" t="s">
        <v>41</v>
      </c>
      <c r="C38" s="5">
        <v>247643004</v>
      </c>
      <c r="D38" s="6" t="s">
        <v>44</v>
      </c>
      <c r="E38" s="8">
        <v>1</v>
      </c>
      <c r="F38" s="8">
        <v>45</v>
      </c>
      <c r="G38" s="12">
        <f t="shared" si="0"/>
        <v>-0.30000000000000004</v>
      </c>
      <c r="H38" s="12">
        <f t="shared" si="1"/>
        <v>-2.9299999999999997</v>
      </c>
      <c r="I38" s="12">
        <v>0.7</v>
      </c>
      <c r="J38" s="12">
        <v>42.07</v>
      </c>
      <c r="K38" s="12"/>
      <c r="L38" s="12"/>
      <c r="M38" s="12"/>
      <c r="N38" s="12"/>
      <c r="O38" s="11"/>
    </row>
    <row r="39" spans="1:15" ht="48" customHeight="1" x14ac:dyDescent="0.25">
      <c r="A39" s="5">
        <f t="shared" si="2"/>
        <v>34</v>
      </c>
      <c r="B39" s="6" t="s">
        <v>41</v>
      </c>
      <c r="C39" s="5">
        <v>247643007</v>
      </c>
      <c r="D39" s="6" t="s">
        <v>45</v>
      </c>
      <c r="E39" s="8">
        <v>1</v>
      </c>
      <c r="F39" s="8">
        <v>45</v>
      </c>
      <c r="G39" s="12">
        <f t="shared" si="0"/>
        <v>-1</v>
      </c>
      <c r="H39" s="12">
        <f t="shared" si="1"/>
        <v>-45</v>
      </c>
      <c r="I39" s="12"/>
      <c r="J39" s="12"/>
      <c r="K39" s="12"/>
      <c r="L39" s="12"/>
      <c r="M39" s="12"/>
      <c r="N39" s="12"/>
      <c r="O39" s="11" t="s">
        <v>684</v>
      </c>
    </row>
    <row r="40" spans="1:15" ht="45" x14ac:dyDescent="0.25">
      <c r="A40" s="5">
        <f t="shared" si="2"/>
        <v>35</v>
      </c>
      <c r="B40" s="6" t="s">
        <v>41</v>
      </c>
      <c r="C40" s="5">
        <v>247643008</v>
      </c>
      <c r="D40" s="6" t="s">
        <v>46</v>
      </c>
      <c r="E40" s="8">
        <v>0.88</v>
      </c>
      <c r="F40" s="8">
        <v>36.409999999999997</v>
      </c>
      <c r="G40" s="12">
        <f t="shared" si="0"/>
        <v>0</v>
      </c>
      <c r="H40" s="12">
        <f t="shared" si="1"/>
        <v>0</v>
      </c>
      <c r="I40" s="12">
        <v>0.88</v>
      </c>
      <c r="J40" s="12">
        <v>36.409999999999997</v>
      </c>
      <c r="K40" s="12"/>
      <c r="L40" s="12"/>
      <c r="M40" s="12"/>
      <c r="N40" s="12"/>
      <c r="O40" s="11"/>
    </row>
    <row r="41" spans="1:15" ht="30" x14ac:dyDescent="0.25">
      <c r="A41" s="5">
        <f>SUM(A40+1)</f>
        <v>36</v>
      </c>
      <c r="B41" s="6" t="s">
        <v>47</v>
      </c>
      <c r="C41" s="5">
        <v>247533009</v>
      </c>
      <c r="D41" s="6" t="s">
        <v>48</v>
      </c>
      <c r="E41" s="8">
        <v>1.8</v>
      </c>
      <c r="F41" s="8">
        <v>81</v>
      </c>
      <c r="G41" s="12">
        <f t="shared" si="0"/>
        <v>0</v>
      </c>
      <c r="H41" s="12">
        <f t="shared" si="1"/>
        <v>19.799999999999997</v>
      </c>
      <c r="I41" s="12">
        <v>1.8</v>
      </c>
      <c r="J41" s="12">
        <v>100.8</v>
      </c>
      <c r="K41" s="12"/>
      <c r="L41" s="12"/>
      <c r="M41" s="12"/>
      <c r="N41" s="12"/>
      <c r="O41" s="11"/>
    </row>
    <row r="42" spans="1:15" ht="30" x14ac:dyDescent="0.25">
      <c r="A42" s="5">
        <f t="shared" si="2"/>
        <v>37</v>
      </c>
      <c r="B42" s="6" t="s">
        <v>47</v>
      </c>
      <c r="C42" s="5">
        <v>247533010</v>
      </c>
      <c r="D42" s="6" t="s">
        <v>49</v>
      </c>
      <c r="E42" s="8">
        <v>4.25</v>
      </c>
      <c r="F42" s="8">
        <v>146.63</v>
      </c>
      <c r="G42" s="12">
        <f t="shared" si="0"/>
        <v>-1.6120000000000001</v>
      </c>
      <c r="H42" s="12">
        <f t="shared" si="1"/>
        <v>-0.19999999999998863</v>
      </c>
      <c r="I42" s="12">
        <v>2.6379999999999999</v>
      </c>
      <c r="J42" s="12">
        <v>146.43</v>
      </c>
      <c r="K42" s="12"/>
      <c r="L42" s="12"/>
      <c r="M42" s="12"/>
      <c r="N42" s="12"/>
      <c r="O42" s="11"/>
    </row>
    <row r="43" spans="1:15" ht="30" x14ac:dyDescent="0.25">
      <c r="A43" s="5">
        <f t="shared" si="2"/>
        <v>38</v>
      </c>
      <c r="B43" s="6" t="s">
        <v>47</v>
      </c>
      <c r="C43" s="5">
        <v>247533011</v>
      </c>
      <c r="D43" s="6" t="s">
        <v>50</v>
      </c>
      <c r="E43" s="8">
        <v>3</v>
      </c>
      <c r="F43" s="8">
        <v>126</v>
      </c>
      <c r="G43" s="12">
        <f t="shared" si="0"/>
        <v>-2</v>
      </c>
      <c r="H43" s="12">
        <f t="shared" si="1"/>
        <v>-70</v>
      </c>
      <c r="I43" s="12">
        <v>1</v>
      </c>
      <c r="J43" s="12">
        <v>56</v>
      </c>
      <c r="K43" s="12"/>
      <c r="L43" s="12"/>
      <c r="M43" s="12"/>
      <c r="N43" s="12"/>
      <c r="O43" s="11"/>
    </row>
    <row r="44" spans="1:15" ht="15.75" x14ac:dyDescent="0.25">
      <c r="A44" s="5"/>
      <c r="B44" s="6"/>
      <c r="C44" s="5"/>
      <c r="D44" s="24" t="s">
        <v>51</v>
      </c>
      <c r="E44" s="13">
        <f t="shared" ref="E44:J44" si="3">SUM(E6:E43)</f>
        <v>66.204999999999998</v>
      </c>
      <c r="F44" s="13">
        <f t="shared" si="3"/>
        <v>2736.5579999999995</v>
      </c>
      <c r="G44" s="107">
        <f t="shared" si="3"/>
        <v>-11.454999999999998</v>
      </c>
      <c r="H44" s="107">
        <f t="shared" si="3"/>
        <v>-11.139000000000024</v>
      </c>
      <c r="I44" s="107">
        <f t="shared" si="3"/>
        <v>54.75</v>
      </c>
      <c r="J44" s="107">
        <f t="shared" si="3"/>
        <v>2725.4189999999999</v>
      </c>
      <c r="K44" s="13"/>
      <c r="L44" s="13"/>
      <c r="M44" s="13"/>
      <c r="N44" s="13"/>
      <c r="O44" s="5"/>
    </row>
    <row r="45" spans="1:15" s="40" customFormat="1" ht="15" customHeight="1" x14ac:dyDescent="0.25">
      <c r="A45" s="3"/>
      <c r="B45" s="20"/>
      <c r="C45" s="3"/>
      <c r="D45" s="52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3"/>
    </row>
    <row r="46" spans="1:15" s="40" customFormat="1" x14ac:dyDescent="0.25">
      <c r="A46" s="3"/>
      <c r="B46" s="20"/>
      <c r="C46" s="3"/>
      <c r="D46" s="52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3"/>
    </row>
    <row r="47" spans="1:15" ht="25.5" customHeight="1" x14ac:dyDescent="0.25">
      <c r="A47" s="207" t="s">
        <v>56</v>
      </c>
      <c r="B47" s="207"/>
      <c r="C47" s="207"/>
      <c r="D47" s="207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</row>
    <row r="48" spans="1:15" ht="45" x14ac:dyDescent="0.25">
      <c r="A48" s="5">
        <v>1</v>
      </c>
      <c r="B48" s="6" t="s">
        <v>37</v>
      </c>
      <c r="C48" s="5">
        <v>247173003</v>
      </c>
      <c r="D48" s="10" t="s">
        <v>53</v>
      </c>
      <c r="E48" s="8">
        <v>1.5</v>
      </c>
      <c r="F48" s="8">
        <v>96</v>
      </c>
      <c r="G48" s="12">
        <f t="shared" ref="G48" si="4">I48-E48</f>
        <v>0</v>
      </c>
      <c r="H48" s="12">
        <f t="shared" ref="H48" si="5">J48-F48</f>
        <v>0</v>
      </c>
      <c r="I48" s="12">
        <v>1.5</v>
      </c>
      <c r="J48" s="12">
        <v>96</v>
      </c>
      <c r="K48" s="12"/>
      <c r="L48" s="12"/>
      <c r="M48" s="12"/>
      <c r="N48" s="12"/>
      <c r="O48" s="11"/>
    </row>
    <row r="49" spans="1:15" ht="15.75" x14ac:dyDescent="0.25">
      <c r="A49" s="5"/>
      <c r="B49" s="6"/>
      <c r="C49" s="5"/>
      <c r="D49" s="24" t="s">
        <v>51</v>
      </c>
      <c r="E49" s="13">
        <f>SUM(E48)</f>
        <v>1.5</v>
      </c>
      <c r="F49" s="13">
        <f>SUM(F48)</f>
        <v>96</v>
      </c>
      <c r="G49" s="13">
        <f t="shared" ref="G49:J49" si="6">SUM(G48)</f>
        <v>0</v>
      </c>
      <c r="H49" s="13">
        <f t="shared" si="6"/>
        <v>0</v>
      </c>
      <c r="I49" s="13">
        <f t="shared" si="6"/>
        <v>1.5</v>
      </c>
      <c r="J49" s="13">
        <f t="shared" si="6"/>
        <v>96</v>
      </c>
      <c r="K49" s="107"/>
      <c r="L49" s="107"/>
      <c r="M49" s="107"/>
      <c r="N49" s="107"/>
      <c r="O49" s="11"/>
    </row>
    <row r="50" spans="1:15" ht="15.75" x14ac:dyDescent="0.25">
      <c r="A50" s="7"/>
      <c r="B50" s="7"/>
      <c r="C50" s="5"/>
      <c r="D50" s="24" t="s">
        <v>54</v>
      </c>
      <c r="E50" s="13">
        <f>E49+E44</f>
        <v>67.704999999999998</v>
      </c>
      <c r="F50" s="13">
        <f>F49+F44</f>
        <v>2832.5579999999995</v>
      </c>
      <c r="G50" s="13">
        <f t="shared" ref="G50:J50" si="7">G49+G44</f>
        <v>-11.454999999999998</v>
      </c>
      <c r="H50" s="13">
        <f t="shared" si="7"/>
        <v>-11.139000000000024</v>
      </c>
      <c r="I50" s="13">
        <f t="shared" si="7"/>
        <v>56.25</v>
      </c>
      <c r="J50" s="13">
        <f t="shared" si="7"/>
        <v>2821.4189999999999</v>
      </c>
      <c r="K50" s="107"/>
      <c r="L50" s="107"/>
      <c r="M50" s="107"/>
      <c r="N50" s="107"/>
      <c r="O50" s="17"/>
    </row>
    <row r="51" spans="1:15" ht="25.5" customHeight="1" x14ac:dyDescent="0.25">
      <c r="A51" s="207" t="s">
        <v>57</v>
      </c>
      <c r="B51" s="207"/>
      <c r="C51" s="207"/>
      <c r="D51" s="207"/>
      <c r="E51" s="15"/>
      <c r="F51" s="21"/>
      <c r="G51" s="21"/>
      <c r="H51" s="21"/>
      <c r="I51" s="21"/>
      <c r="J51" s="21"/>
      <c r="K51" s="21"/>
      <c r="L51" s="21"/>
      <c r="M51" s="21"/>
      <c r="N51" s="21"/>
      <c r="O51" s="14"/>
    </row>
    <row r="52" spans="1:15" ht="30" x14ac:dyDescent="0.25">
      <c r="A52" s="5">
        <v>1</v>
      </c>
      <c r="B52" s="6" t="s">
        <v>4</v>
      </c>
      <c r="C52" s="5">
        <v>247754041</v>
      </c>
      <c r="D52" s="10" t="s">
        <v>58</v>
      </c>
      <c r="E52" s="8">
        <v>2</v>
      </c>
      <c r="F52" s="8">
        <v>55.68</v>
      </c>
      <c r="G52" s="12">
        <f t="shared" ref="G52:H52" si="8">I52-E52</f>
        <v>3.5</v>
      </c>
      <c r="H52" s="12">
        <f t="shared" si="8"/>
        <v>184.32</v>
      </c>
      <c r="I52" s="12">
        <v>5.5</v>
      </c>
      <c r="J52" s="12">
        <v>240</v>
      </c>
      <c r="K52" s="12"/>
      <c r="L52" s="12"/>
      <c r="M52" s="12"/>
      <c r="N52" s="12"/>
      <c r="O52" s="12" t="s">
        <v>760</v>
      </c>
    </row>
    <row r="53" spans="1:15" ht="45" x14ac:dyDescent="0.25">
      <c r="A53" s="5">
        <f>SUM(A52+1)</f>
        <v>2</v>
      </c>
      <c r="B53" s="6" t="s">
        <v>4</v>
      </c>
      <c r="C53" s="5">
        <v>247754027</v>
      </c>
      <c r="D53" s="10" t="s">
        <v>59</v>
      </c>
      <c r="E53" s="8">
        <v>1.1499999999999999</v>
      </c>
      <c r="F53" s="8">
        <v>61.24</v>
      </c>
      <c r="G53" s="12">
        <f t="shared" ref="G53:G116" si="9">I53-E53</f>
        <v>0</v>
      </c>
      <c r="H53" s="12">
        <f t="shared" ref="H53:H116" si="10">J53-F53</f>
        <v>0</v>
      </c>
      <c r="I53" s="12">
        <v>1.1499999999999999</v>
      </c>
      <c r="J53" s="12">
        <v>61.24</v>
      </c>
      <c r="K53" s="12"/>
      <c r="L53" s="12"/>
      <c r="M53" s="12"/>
      <c r="N53" s="12"/>
      <c r="O53" s="11"/>
    </row>
    <row r="54" spans="1:15" ht="30" x14ac:dyDescent="0.25">
      <c r="A54" s="5">
        <f t="shared" ref="A54:A117" si="11">SUM(A53+1)</f>
        <v>3</v>
      </c>
      <c r="B54" s="6" t="s">
        <v>4</v>
      </c>
      <c r="C54" s="5">
        <v>247754038</v>
      </c>
      <c r="D54" s="10" t="s">
        <v>60</v>
      </c>
      <c r="E54" s="8">
        <v>1.2</v>
      </c>
      <c r="F54" s="8">
        <v>34.4</v>
      </c>
      <c r="G54" s="12">
        <f t="shared" si="9"/>
        <v>-1.2</v>
      </c>
      <c r="H54" s="12">
        <f t="shared" si="10"/>
        <v>-34.4</v>
      </c>
      <c r="I54" s="12"/>
      <c r="J54" s="12"/>
      <c r="K54" s="12"/>
      <c r="L54" s="12"/>
      <c r="M54" s="12"/>
      <c r="N54" s="12"/>
      <c r="O54" s="11" t="s">
        <v>684</v>
      </c>
    </row>
    <row r="55" spans="1:15" ht="33.75" customHeight="1" x14ac:dyDescent="0.25">
      <c r="A55" s="5">
        <f t="shared" si="11"/>
        <v>4</v>
      </c>
      <c r="B55" s="6" t="s">
        <v>4</v>
      </c>
      <c r="C55" s="5">
        <v>247754021</v>
      </c>
      <c r="D55" s="10" t="s">
        <v>61</v>
      </c>
      <c r="E55" s="8">
        <v>4.43</v>
      </c>
      <c r="F55" s="8">
        <v>58.567999999999998</v>
      </c>
      <c r="G55" s="12">
        <f t="shared" si="9"/>
        <v>-1.2999999999999998</v>
      </c>
      <c r="H55" s="12">
        <f t="shared" si="10"/>
        <v>0</v>
      </c>
      <c r="I55" s="12">
        <v>3.13</v>
      </c>
      <c r="J55" s="12">
        <v>58.567999999999998</v>
      </c>
      <c r="K55" s="12"/>
      <c r="L55" s="12"/>
      <c r="M55" s="12"/>
      <c r="N55" s="12"/>
      <c r="O55" s="11"/>
    </row>
    <row r="56" spans="1:15" ht="45" x14ac:dyDescent="0.25">
      <c r="A56" s="5">
        <f t="shared" si="11"/>
        <v>5</v>
      </c>
      <c r="B56" s="6" t="s">
        <v>4</v>
      </c>
      <c r="C56" s="5">
        <v>247755009</v>
      </c>
      <c r="D56" s="10" t="s">
        <v>62</v>
      </c>
      <c r="E56" s="8">
        <v>1</v>
      </c>
      <c r="F56" s="8">
        <v>28.67</v>
      </c>
      <c r="G56" s="12">
        <f t="shared" si="9"/>
        <v>0.90999999999999992</v>
      </c>
      <c r="H56" s="12">
        <f t="shared" si="10"/>
        <v>56.33</v>
      </c>
      <c r="I56" s="12">
        <v>1.91</v>
      </c>
      <c r="J56" s="12">
        <v>85</v>
      </c>
      <c r="K56" s="12"/>
      <c r="L56" s="12"/>
      <c r="M56" s="12"/>
      <c r="N56" s="12"/>
      <c r="O56" s="12" t="s">
        <v>760</v>
      </c>
    </row>
    <row r="57" spans="1:15" ht="30" customHeight="1" x14ac:dyDescent="0.25">
      <c r="A57" s="5">
        <f t="shared" si="11"/>
        <v>6</v>
      </c>
      <c r="B57" s="6" t="s">
        <v>4</v>
      </c>
      <c r="C57" s="5">
        <v>247755019</v>
      </c>
      <c r="D57" s="10" t="s">
        <v>63</v>
      </c>
      <c r="E57" s="8">
        <v>1</v>
      </c>
      <c r="F57" s="8">
        <v>28.67</v>
      </c>
      <c r="G57" s="12">
        <f t="shared" si="9"/>
        <v>1.96</v>
      </c>
      <c r="H57" s="12">
        <f t="shared" si="10"/>
        <v>83.33</v>
      </c>
      <c r="I57" s="12">
        <v>2.96</v>
      </c>
      <c r="J57" s="12">
        <v>112</v>
      </c>
      <c r="K57" s="12"/>
      <c r="L57" s="12"/>
      <c r="M57" s="12"/>
      <c r="N57" s="12"/>
      <c r="O57" s="12" t="s">
        <v>760</v>
      </c>
    </row>
    <row r="58" spans="1:15" ht="30" x14ac:dyDescent="0.25">
      <c r="A58" s="5">
        <f t="shared" si="11"/>
        <v>7</v>
      </c>
      <c r="B58" s="6" t="s">
        <v>4</v>
      </c>
      <c r="C58" s="5">
        <v>247755182</v>
      </c>
      <c r="D58" s="10" t="s">
        <v>64</v>
      </c>
      <c r="E58" s="8">
        <v>0.38</v>
      </c>
      <c r="F58" s="8">
        <v>10.89</v>
      </c>
      <c r="G58" s="12">
        <f t="shared" si="9"/>
        <v>0</v>
      </c>
      <c r="H58" s="12">
        <f t="shared" si="10"/>
        <v>5.6400000000000006</v>
      </c>
      <c r="I58" s="12">
        <v>0.38</v>
      </c>
      <c r="J58" s="12">
        <v>16.53</v>
      </c>
      <c r="K58" s="12"/>
      <c r="L58" s="12"/>
      <c r="M58" s="12"/>
      <c r="N58" s="12"/>
      <c r="O58" s="11"/>
    </row>
    <row r="59" spans="1:15" ht="30" x14ac:dyDescent="0.25">
      <c r="A59" s="5">
        <f t="shared" si="11"/>
        <v>8</v>
      </c>
      <c r="B59" s="6" t="s">
        <v>4</v>
      </c>
      <c r="C59" s="5">
        <v>247754040</v>
      </c>
      <c r="D59" s="10" t="s">
        <v>65</v>
      </c>
      <c r="E59" s="8">
        <v>0.75</v>
      </c>
      <c r="F59" s="8">
        <v>21.5</v>
      </c>
      <c r="G59" s="12">
        <f t="shared" si="9"/>
        <v>-0.75</v>
      </c>
      <c r="H59" s="12">
        <f t="shared" si="10"/>
        <v>-21.5</v>
      </c>
      <c r="I59" s="12"/>
      <c r="J59" s="12"/>
      <c r="K59" s="12"/>
      <c r="L59" s="12"/>
      <c r="M59" s="12"/>
      <c r="N59" s="12"/>
      <c r="O59" s="11" t="s">
        <v>684</v>
      </c>
    </row>
    <row r="60" spans="1:15" ht="45" x14ac:dyDescent="0.25">
      <c r="A60" s="5">
        <f t="shared" si="11"/>
        <v>9</v>
      </c>
      <c r="B60" s="6" t="s">
        <v>4</v>
      </c>
      <c r="C60" s="5">
        <v>247755221</v>
      </c>
      <c r="D60" s="10" t="s">
        <v>66</v>
      </c>
      <c r="E60" s="8">
        <v>1.0549999999999999</v>
      </c>
      <c r="F60" s="8">
        <v>43.78</v>
      </c>
      <c r="G60" s="12">
        <f t="shared" si="9"/>
        <v>0</v>
      </c>
      <c r="H60" s="12">
        <f t="shared" si="10"/>
        <v>0</v>
      </c>
      <c r="I60" s="12">
        <v>1.0549999999999999</v>
      </c>
      <c r="J60" s="12">
        <v>43.78</v>
      </c>
      <c r="K60" s="12"/>
      <c r="L60" s="12"/>
      <c r="M60" s="12"/>
      <c r="N60" s="12"/>
      <c r="O60" s="11"/>
    </row>
    <row r="61" spans="1:15" ht="30" x14ac:dyDescent="0.25">
      <c r="A61" s="5">
        <f t="shared" si="11"/>
        <v>10</v>
      </c>
      <c r="B61" s="6" t="s">
        <v>7</v>
      </c>
      <c r="C61" s="5">
        <v>247944019</v>
      </c>
      <c r="D61" s="10" t="s">
        <v>67</v>
      </c>
      <c r="E61" s="8">
        <v>2.5</v>
      </c>
      <c r="F61" s="8">
        <v>69.599999999999994</v>
      </c>
      <c r="G61" s="12">
        <f t="shared" si="9"/>
        <v>-2.5</v>
      </c>
      <c r="H61" s="12">
        <f t="shared" si="10"/>
        <v>-69.599999999999994</v>
      </c>
      <c r="I61" s="12"/>
      <c r="J61" s="12"/>
      <c r="K61" s="12"/>
      <c r="L61" s="12"/>
      <c r="M61" s="12"/>
      <c r="N61" s="12"/>
      <c r="O61" s="11" t="s">
        <v>684</v>
      </c>
    </row>
    <row r="62" spans="1:15" ht="45" x14ac:dyDescent="0.25">
      <c r="A62" s="5">
        <f t="shared" si="11"/>
        <v>11</v>
      </c>
      <c r="B62" s="6" t="s">
        <v>7</v>
      </c>
      <c r="C62" s="5">
        <v>247945074</v>
      </c>
      <c r="D62" s="10" t="s">
        <v>68</v>
      </c>
      <c r="E62" s="8">
        <v>2.0470000000000002</v>
      </c>
      <c r="F62" s="8">
        <v>77.03</v>
      </c>
      <c r="G62" s="12">
        <f t="shared" si="9"/>
        <v>0</v>
      </c>
      <c r="H62" s="12">
        <f t="shared" si="10"/>
        <v>0</v>
      </c>
      <c r="I62" s="12">
        <v>2.0470000000000002</v>
      </c>
      <c r="J62" s="12">
        <v>77.03</v>
      </c>
      <c r="K62" s="12"/>
      <c r="L62" s="12"/>
      <c r="M62" s="12"/>
      <c r="N62" s="12"/>
      <c r="O62" s="11"/>
    </row>
    <row r="63" spans="1:15" ht="30" x14ac:dyDescent="0.25">
      <c r="A63" s="5">
        <f t="shared" si="11"/>
        <v>12</v>
      </c>
      <c r="B63" s="6" t="s">
        <v>7</v>
      </c>
      <c r="C63" s="5">
        <v>247945019</v>
      </c>
      <c r="D63" s="10" t="s">
        <v>69</v>
      </c>
      <c r="E63" s="8">
        <v>1</v>
      </c>
      <c r="F63" s="8">
        <v>28.67</v>
      </c>
      <c r="G63" s="12">
        <f t="shared" si="9"/>
        <v>0</v>
      </c>
      <c r="H63" s="12">
        <f t="shared" si="10"/>
        <v>14.829999999999998</v>
      </c>
      <c r="I63" s="12">
        <v>1</v>
      </c>
      <c r="J63" s="12">
        <v>43.5</v>
      </c>
      <c r="K63" s="12"/>
      <c r="L63" s="12"/>
      <c r="M63" s="12"/>
      <c r="N63" s="12"/>
      <c r="O63" s="11"/>
    </row>
    <row r="64" spans="1:15" ht="30" x14ac:dyDescent="0.25">
      <c r="A64" s="5">
        <f t="shared" si="11"/>
        <v>13</v>
      </c>
      <c r="B64" s="6" t="s">
        <v>7</v>
      </c>
      <c r="C64" s="5">
        <v>247944017</v>
      </c>
      <c r="D64" s="10" t="s">
        <v>70</v>
      </c>
      <c r="E64" s="8">
        <v>1.5</v>
      </c>
      <c r="F64" s="8">
        <v>43</v>
      </c>
      <c r="G64" s="12">
        <f t="shared" si="9"/>
        <v>2.12</v>
      </c>
      <c r="H64" s="12">
        <f t="shared" si="10"/>
        <v>102</v>
      </c>
      <c r="I64" s="12">
        <v>3.62</v>
      </c>
      <c r="J64" s="12">
        <v>145</v>
      </c>
      <c r="K64" s="12"/>
      <c r="L64" s="12"/>
      <c r="M64" s="12"/>
      <c r="N64" s="12"/>
      <c r="O64" s="12" t="s">
        <v>760</v>
      </c>
    </row>
    <row r="65" spans="1:15" ht="30" customHeight="1" x14ac:dyDescent="0.25">
      <c r="A65" s="5">
        <f t="shared" si="11"/>
        <v>14</v>
      </c>
      <c r="B65" s="6" t="s">
        <v>7</v>
      </c>
      <c r="C65" s="5">
        <v>247944022</v>
      </c>
      <c r="D65" s="10" t="s">
        <v>71</v>
      </c>
      <c r="E65" s="8">
        <v>1</v>
      </c>
      <c r="F65" s="8">
        <v>28.67</v>
      </c>
      <c r="G65" s="12">
        <f t="shared" si="9"/>
        <v>0.91399999999999992</v>
      </c>
      <c r="H65" s="12">
        <f t="shared" si="10"/>
        <v>50.179999999999993</v>
      </c>
      <c r="I65" s="12">
        <v>1.9139999999999999</v>
      </c>
      <c r="J65" s="12">
        <v>78.849999999999994</v>
      </c>
      <c r="K65" s="12"/>
      <c r="L65" s="12"/>
      <c r="M65" s="12"/>
      <c r="N65" s="12"/>
      <c r="O65" s="12" t="s">
        <v>760</v>
      </c>
    </row>
    <row r="66" spans="1:15" ht="45" x14ac:dyDescent="0.25">
      <c r="A66" s="5">
        <f t="shared" si="11"/>
        <v>15</v>
      </c>
      <c r="B66" s="6" t="s">
        <v>7</v>
      </c>
      <c r="C66" s="5">
        <v>247945139</v>
      </c>
      <c r="D66" s="10" t="s">
        <v>72</v>
      </c>
      <c r="E66" s="8">
        <v>0.8</v>
      </c>
      <c r="F66" s="8">
        <v>22.94</v>
      </c>
      <c r="G66" s="12">
        <f t="shared" si="9"/>
        <v>0</v>
      </c>
      <c r="H66" s="12">
        <f t="shared" si="10"/>
        <v>15.34</v>
      </c>
      <c r="I66" s="12">
        <v>0.8</v>
      </c>
      <c r="J66" s="12">
        <v>38.28</v>
      </c>
      <c r="K66" s="12"/>
      <c r="L66" s="12"/>
      <c r="M66" s="12"/>
      <c r="N66" s="12"/>
      <c r="O66" s="11"/>
    </row>
    <row r="67" spans="1:15" ht="30" x14ac:dyDescent="0.25">
      <c r="A67" s="5">
        <f t="shared" si="11"/>
        <v>16</v>
      </c>
      <c r="B67" s="6" t="s">
        <v>7</v>
      </c>
      <c r="C67" s="5">
        <v>247944008</v>
      </c>
      <c r="D67" s="10" t="s">
        <v>73</v>
      </c>
      <c r="E67" s="8">
        <v>1</v>
      </c>
      <c r="F67" s="8">
        <v>39.229999999999997</v>
      </c>
      <c r="G67" s="12">
        <f t="shared" si="9"/>
        <v>0</v>
      </c>
      <c r="H67" s="12">
        <f t="shared" si="10"/>
        <v>-4.6599999999999966</v>
      </c>
      <c r="I67" s="12">
        <v>1</v>
      </c>
      <c r="J67" s="12">
        <v>34.57</v>
      </c>
      <c r="K67" s="12"/>
      <c r="L67" s="12"/>
      <c r="M67" s="12"/>
      <c r="N67" s="12"/>
      <c r="O67" s="11"/>
    </row>
    <row r="68" spans="1:15" ht="30" x14ac:dyDescent="0.25">
      <c r="A68" s="5">
        <f t="shared" si="11"/>
        <v>17</v>
      </c>
      <c r="B68" s="6" t="s">
        <v>12</v>
      </c>
      <c r="C68" s="5">
        <v>247404014</v>
      </c>
      <c r="D68" s="10" t="s">
        <v>74</v>
      </c>
      <c r="E68" s="8">
        <v>1.5</v>
      </c>
      <c r="F68" s="8">
        <v>43</v>
      </c>
      <c r="G68" s="12">
        <f t="shared" si="9"/>
        <v>0</v>
      </c>
      <c r="H68" s="12">
        <f t="shared" si="10"/>
        <v>22.25</v>
      </c>
      <c r="I68" s="12">
        <v>1.5</v>
      </c>
      <c r="J68" s="12">
        <v>65.25</v>
      </c>
      <c r="K68" s="12"/>
      <c r="L68" s="12"/>
      <c r="M68" s="12"/>
      <c r="N68" s="12"/>
      <c r="O68" s="11"/>
    </row>
    <row r="69" spans="1:15" ht="30" customHeight="1" x14ac:dyDescent="0.25">
      <c r="A69" s="5">
        <f>SUM(A68+1)</f>
        <v>18</v>
      </c>
      <c r="B69" s="6" t="s">
        <v>12</v>
      </c>
      <c r="C69" s="5">
        <v>247404037</v>
      </c>
      <c r="D69" s="10" t="s">
        <v>75</v>
      </c>
      <c r="E69" s="8">
        <v>1.74</v>
      </c>
      <c r="F69" s="8">
        <v>65.155000000000001</v>
      </c>
      <c r="G69" s="12">
        <f t="shared" si="9"/>
        <v>0</v>
      </c>
      <c r="H69" s="12">
        <f t="shared" si="10"/>
        <v>0</v>
      </c>
      <c r="I69" s="12">
        <v>1.74</v>
      </c>
      <c r="J69" s="12">
        <v>65.155000000000001</v>
      </c>
      <c r="K69" s="12"/>
      <c r="L69" s="12"/>
      <c r="M69" s="12"/>
      <c r="N69" s="12"/>
      <c r="O69" s="12"/>
    </row>
    <row r="70" spans="1:15" ht="30" x14ac:dyDescent="0.25">
      <c r="A70" s="5">
        <f t="shared" si="11"/>
        <v>19</v>
      </c>
      <c r="B70" s="6" t="s">
        <v>12</v>
      </c>
      <c r="C70" s="5">
        <v>247404011</v>
      </c>
      <c r="D70" s="10" t="s">
        <v>76</v>
      </c>
      <c r="E70" s="8">
        <v>0.71499999999999997</v>
      </c>
      <c r="F70" s="8">
        <v>29.556999999999999</v>
      </c>
      <c r="G70" s="12">
        <f t="shared" si="9"/>
        <v>-6.9999999999999951E-2</v>
      </c>
      <c r="H70" s="12">
        <f t="shared" si="10"/>
        <v>0</v>
      </c>
      <c r="I70" s="12">
        <v>0.64500000000000002</v>
      </c>
      <c r="J70" s="12">
        <v>29.556999999999999</v>
      </c>
      <c r="K70" s="12"/>
      <c r="L70" s="12"/>
      <c r="M70" s="12"/>
      <c r="N70" s="12"/>
      <c r="O70" s="12"/>
    </row>
    <row r="71" spans="1:15" ht="30" x14ac:dyDescent="0.25">
      <c r="A71" s="5">
        <f t="shared" si="11"/>
        <v>20</v>
      </c>
      <c r="B71" s="6" t="s">
        <v>12</v>
      </c>
      <c r="C71" s="5">
        <v>247405085</v>
      </c>
      <c r="D71" s="10" t="s">
        <v>77</v>
      </c>
      <c r="E71" s="8">
        <v>1.8</v>
      </c>
      <c r="F71" s="8">
        <v>67.7</v>
      </c>
      <c r="G71" s="12">
        <f t="shared" si="9"/>
        <v>5.0000000000000044E-2</v>
      </c>
      <c r="H71" s="12">
        <f t="shared" si="10"/>
        <v>0</v>
      </c>
      <c r="I71" s="12">
        <v>1.85</v>
      </c>
      <c r="J71" s="12">
        <v>67.7</v>
      </c>
      <c r="K71" s="12"/>
      <c r="L71" s="12"/>
      <c r="M71" s="12"/>
      <c r="N71" s="12"/>
      <c r="O71" s="12" t="s">
        <v>760</v>
      </c>
    </row>
    <row r="72" spans="1:15" ht="30" x14ac:dyDescent="0.25">
      <c r="A72" s="5">
        <f t="shared" si="11"/>
        <v>21</v>
      </c>
      <c r="B72" s="6" t="s">
        <v>12</v>
      </c>
      <c r="C72" s="5">
        <v>247405072</v>
      </c>
      <c r="D72" s="10" t="s">
        <v>78</v>
      </c>
      <c r="E72" s="8">
        <v>1.1200000000000001</v>
      </c>
      <c r="F72" s="8">
        <v>32.11</v>
      </c>
      <c r="G72" s="12">
        <f t="shared" si="9"/>
        <v>0</v>
      </c>
      <c r="H72" s="12">
        <f t="shared" si="10"/>
        <v>16.61</v>
      </c>
      <c r="I72" s="12">
        <v>1.1200000000000001</v>
      </c>
      <c r="J72" s="12">
        <v>48.72</v>
      </c>
      <c r="K72" s="12"/>
      <c r="L72" s="12"/>
      <c r="M72" s="12"/>
      <c r="N72" s="12"/>
      <c r="O72" s="12"/>
    </row>
    <row r="73" spans="1:15" ht="30" x14ac:dyDescent="0.25">
      <c r="A73" s="5">
        <f t="shared" si="11"/>
        <v>22</v>
      </c>
      <c r="B73" s="6" t="s">
        <v>12</v>
      </c>
      <c r="C73" s="5">
        <v>247404043</v>
      </c>
      <c r="D73" s="10" t="s">
        <v>79</v>
      </c>
      <c r="E73" s="8">
        <v>1</v>
      </c>
      <c r="F73" s="8">
        <v>28.67</v>
      </c>
      <c r="G73" s="12">
        <f t="shared" si="9"/>
        <v>-1</v>
      </c>
      <c r="H73" s="12">
        <f t="shared" si="10"/>
        <v>-28.67</v>
      </c>
      <c r="I73" s="12"/>
      <c r="J73" s="12"/>
      <c r="K73" s="12"/>
      <c r="L73" s="12"/>
      <c r="M73" s="12"/>
      <c r="N73" s="12"/>
      <c r="O73" s="12" t="s">
        <v>684</v>
      </c>
    </row>
    <row r="74" spans="1:15" ht="45" x14ac:dyDescent="0.25">
      <c r="A74" s="5">
        <f t="shared" si="11"/>
        <v>23</v>
      </c>
      <c r="B74" s="6" t="s">
        <v>12</v>
      </c>
      <c r="C74" s="5">
        <v>247404003</v>
      </c>
      <c r="D74" s="10" t="s">
        <v>80</v>
      </c>
      <c r="E74" s="8">
        <v>1.5</v>
      </c>
      <c r="F74" s="8">
        <v>43</v>
      </c>
      <c r="G74" s="12">
        <f t="shared" si="9"/>
        <v>-0.56799999999999995</v>
      </c>
      <c r="H74" s="12">
        <f t="shared" si="10"/>
        <v>-3.0499999999999972</v>
      </c>
      <c r="I74" s="12">
        <v>0.93200000000000005</v>
      </c>
      <c r="J74" s="12">
        <v>39.950000000000003</v>
      </c>
      <c r="K74" s="12"/>
      <c r="L74" s="12"/>
      <c r="M74" s="12"/>
      <c r="N74" s="12"/>
      <c r="O74" s="12"/>
    </row>
    <row r="75" spans="1:15" ht="45" x14ac:dyDescent="0.25">
      <c r="A75" s="5">
        <f t="shared" si="11"/>
        <v>24</v>
      </c>
      <c r="B75" s="6" t="s">
        <v>12</v>
      </c>
      <c r="C75" s="5">
        <v>247405028</v>
      </c>
      <c r="D75" s="10" t="s">
        <v>81</v>
      </c>
      <c r="E75" s="8">
        <v>0.5</v>
      </c>
      <c r="F75" s="8">
        <v>14.34</v>
      </c>
      <c r="G75" s="12">
        <f t="shared" si="9"/>
        <v>-0.5</v>
      </c>
      <c r="H75" s="12">
        <f t="shared" si="10"/>
        <v>-14.34</v>
      </c>
      <c r="I75" s="12"/>
      <c r="J75" s="12"/>
      <c r="K75" s="12"/>
      <c r="L75" s="12"/>
      <c r="M75" s="12"/>
      <c r="N75" s="12"/>
      <c r="O75" s="12" t="s">
        <v>684</v>
      </c>
    </row>
    <row r="76" spans="1:15" ht="60" x14ac:dyDescent="0.25">
      <c r="A76" s="5">
        <f t="shared" si="11"/>
        <v>25</v>
      </c>
      <c r="B76" s="6" t="s">
        <v>12</v>
      </c>
      <c r="C76" s="5">
        <v>247755087</v>
      </c>
      <c r="D76" s="10" t="s">
        <v>82</v>
      </c>
      <c r="E76" s="8">
        <v>1.022</v>
      </c>
      <c r="F76" s="8">
        <v>31.1</v>
      </c>
      <c r="G76" s="12">
        <f t="shared" si="9"/>
        <v>0</v>
      </c>
      <c r="H76" s="12">
        <f t="shared" si="10"/>
        <v>0</v>
      </c>
      <c r="I76" s="12">
        <v>1.022</v>
      </c>
      <c r="J76" s="12">
        <v>31.1</v>
      </c>
      <c r="K76" s="12"/>
      <c r="L76" s="12"/>
      <c r="M76" s="12"/>
      <c r="N76" s="12"/>
      <c r="O76" s="12"/>
    </row>
    <row r="77" spans="1:15" ht="30" x14ac:dyDescent="0.25">
      <c r="A77" s="5">
        <f t="shared" si="11"/>
        <v>26</v>
      </c>
      <c r="B77" s="6" t="s">
        <v>12</v>
      </c>
      <c r="C77" s="5">
        <v>247404035</v>
      </c>
      <c r="D77" s="10" t="s">
        <v>83</v>
      </c>
      <c r="E77" s="8">
        <v>1</v>
      </c>
      <c r="F77" s="8">
        <v>28.67</v>
      </c>
      <c r="G77" s="12">
        <f t="shared" si="9"/>
        <v>-8.9999999999999969E-2</v>
      </c>
      <c r="H77" s="12">
        <f t="shared" si="10"/>
        <v>-0.65000000000000213</v>
      </c>
      <c r="I77" s="12">
        <v>0.91</v>
      </c>
      <c r="J77" s="12">
        <v>28.02</v>
      </c>
      <c r="K77" s="12"/>
      <c r="L77" s="12"/>
      <c r="M77" s="12"/>
      <c r="N77" s="12"/>
      <c r="O77" s="12"/>
    </row>
    <row r="78" spans="1:15" ht="32.25" customHeight="1" x14ac:dyDescent="0.25">
      <c r="A78" s="5">
        <f t="shared" si="11"/>
        <v>27</v>
      </c>
      <c r="B78" s="6" t="s">
        <v>12</v>
      </c>
      <c r="C78" s="5">
        <v>247404036</v>
      </c>
      <c r="D78" s="10" t="s">
        <v>84</v>
      </c>
      <c r="E78" s="8">
        <v>1</v>
      </c>
      <c r="F78" s="8">
        <v>41.52</v>
      </c>
      <c r="G78" s="12">
        <f t="shared" si="9"/>
        <v>0</v>
      </c>
      <c r="H78" s="12">
        <f t="shared" si="10"/>
        <v>0</v>
      </c>
      <c r="I78" s="12">
        <v>1</v>
      </c>
      <c r="J78" s="12">
        <v>41.52</v>
      </c>
      <c r="K78" s="12"/>
      <c r="L78" s="12"/>
      <c r="M78" s="12"/>
      <c r="N78" s="12"/>
      <c r="O78" s="12"/>
    </row>
    <row r="79" spans="1:15" ht="30" x14ac:dyDescent="0.25">
      <c r="A79" s="5">
        <f t="shared" si="11"/>
        <v>28</v>
      </c>
      <c r="B79" s="6" t="s">
        <v>12</v>
      </c>
      <c r="C79" s="5">
        <v>247404041</v>
      </c>
      <c r="D79" s="10" t="s">
        <v>85</v>
      </c>
      <c r="E79" s="8">
        <v>1.25</v>
      </c>
      <c r="F79" s="8">
        <v>35.840000000000003</v>
      </c>
      <c r="G79" s="12">
        <f t="shared" si="9"/>
        <v>-1.25</v>
      </c>
      <c r="H79" s="12">
        <f t="shared" si="10"/>
        <v>-35.840000000000003</v>
      </c>
      <c r="I79" s="12"/>
      <c r="J79" s="12"/>
      <c r="K79" s="12"/>
      <c r="L79" s="12"/>
      <c r="M79" s="12"/>
      <c r="N79" s="12"/>
      <c r="O79" s="11" t="s">
        <v>684</v>
      </c>
    </row>
    <row r="80" spans="1:15" ht="30" x14ac:dyDescent="0.25">
      <c r="A80" s="5">
        <f t="shared" si="11"/>
        <v>29</v>
      </c>
      <c r="B80" s="22" t="s">
        <v>12</v>
      </c>
      <c r="C80" s="18">
        <v>247404048</v>
      </c>
      <c r="D80" s="19" t="s">
        <v>86</v>
      </c>
      <c r="E80" s="23">
        <v>1</v>
      </c>
      <c r="F80" s="8">
        <v>28.67</v>
      </c>
      <c r="G80" s="12">
        <f t="shared" si="9"/>
        <v>0</v>
      </c>
      <c r="H80" s="12">
        <f t="shared" si="10"/>
        <v>14.829999999999998</v>
      </c>
      <c r="I80" s="12">
        <v>1</v>
      </c>
      <c r="J80" s="12">
        <v>43.5</v>
      </c>
      <c r="K80" s="12"/>
      <c r="L80" s="12"/>
      <c r="M80" s="12"/>
      <c r="N80" s="12"/>
      <c r="O80" s="11"/>
    </row>
    <row r="81" spans="1:15" ht="30" customHeight="1" x14ac:dyDescent="0.25">
      <c r="A81" s="5">
        <f t="shared" si="11"/>
        <v>30</v>
      </c>
      <c r="B81" s="6" t="s">
        <v>26</v>
      </c>
      <c r="C81" s="5">
        <v>247694079</v>
      </c>
      <c r="D81" s="10" t="s">
        <v>87</v>
      </c>
      <c r="E81" s="8">
        <v>1.43</v>
      </c>
      <c r="F81" s="8">
        <v>40.99</v>
      </c>
      <c r="G81" s="12">
        <f t="shared" si="9"/>
        <v>0</v>
      </c>
      <c r="H81" s="12">
        <f t="shared" si="10"/>
        <v>21.22</v>
      </c>
      <c r="I81" s="12">
        <v>1.43</v>
      </c>
      <c r="J81" s="12">
        <v>62.21</v>
      </c>
      <c r="K81" s="12"/>
      <c r="L81" s="12"/>
      <c r="M81" s="12"/>
      <c r="N81" s="12"/>
      <c r="O81" s="11"/>
    </row>
    <row r="82" spans="1:15" ht="45" x14ac:dyDescent="0.25">
      <c r="A82" s="5">
        <f t="shared" si="11"/>
        <v>31</v>
      </c>
      <c r="B82" s="6" t="s">
        <v>26</v>
      </c>
      <c r="C82" s="5">
        <v>247694137</v>
      </c>
      <c r="D82" s="10" t="s">
        <v>88</v>
      </c>
      <c r="E82" s="8">
        <v>1.35</v>
      </c>
      <c r="F82" s="8">
        <v>38.700000000000003</v>
      </c>
      <c r="G82" s="12">
        <f t="shared" si="9"/>
        <v>-1.35</v>
      </c>
      <c r="H82" s="12">
        <f t="shared" si="10"/>
        <v>-38.700000000000003</v>
      </c>
      <c r="I82" s="12"/>
      <c r="J82" s="12"/>
      <c r="K82" s="12"/>
      <c r="L82" s="12"/>
      <c r="M82" s="12"/>
      <c r="N82" s="12"/>
      <c r="O82" s="11" t="s">
        <v>684</v>
      </c>
    </row>
    <row r="83" spans="1:15" ht="33.75" customHeight="1" x14ac:dyDescent="0.25">
      <c r="A83" s="5">
        <f t="shared" si="11"/>
        <v>32</v>
      </c>
      <c r="B83" s="6" t="s">
        <v>26</v>
      </c>
      <c r="C83" s="5">
        <v>247694102</v>
      </c>
      <c r="D83" s="10" t="s">
        <v>89</v>
      </c>
      <c r="E83" s="8">
        <v>1.5</v>
      </c>
      <c r="F83" s="8">
        <v>43</v>
      </c>
      <c r="G83" s="12">
        <f t="shared" si="9"/>
        <v>-0.75</v>
      </c>
      <c r="H83" s="12">
        <f t="shared" si="10"/>
        <v>-8</v>
      </c>
      <c r="I83" s="12">
        <v>0.75</v>
      </c>
      <c r="J83" s="12">
        <v>35</v>
      </c>
      <c r="K83" s="12"/>
      <c r="L83" s="12"/>
      <c r="M83" s="12"/>
      <c r="N83" s="12"/>
      <c r="O83" s="11"/>
    </row>
    <row r="84" spans="1:15" ht="30" x14ac:dyDescent="0.25">
      <c r="A84" s="5">
        <f>SUM(A83+1)</f>
        <v>33</v>
      </c>
      <c r="B84" s="6" t="s">
        <v>26</v>
      </c>
      <c r="C84" s="5">
        <v>247694108</v>
      </c>
      <c r="D84" s="10" t="s">
        <v>90</v>
      </c>
      <c r="E84" s="8">
        <v>1.34</v>
      </c>
      <c r="F84" s="8">
        <v>38.42</v>
      </c>
      <c r="G84" s="12">
        <f t="shared" si="9"/>
        <v>0</v>
      </c>
      <c r="H84" s="12">
        <f t="shared" si="10"/>
        <v>19.579999999999998</v>
      </c>
      <c r="I84" s="12">
        <v>1.34</v>
      </c>
      <c r="J84" s="12">
        <v>58</v>
      </c>
      <c r="K84" s="12"/>
      <c r="L84" s="12"/>
      <c r="M84" s="12"/>
      <c r="N84" s="12"/>
      <c r="O84" s="11"/>
    </row>
    <row r="85" spans="1:15" ht="30" x14ac:dyDescent="0.25">
      <c r="A85" s="5">
        <f t="shared" si="11"/>
        <v>34</v>
      </c>
      <c r="B85" s="6" t="s">
        <v>26</v>
      </c>
      <c r="C85" s="5">
        <v>247694026</v>
      </c>
      <c r="D85" s="10" t="s">
        <v>91</v>
      </c>
      <c r="E85" s="8">
        <v>1.25</v>
      </c>
      <c r="F85" s="8">
        <v>32.53</v>
      </c>
      <c r="G85" s="12">
        <f t="shared" si="9"/>
        <v>0</v>
      </c>
      <c r="H85" s="12">
        <f t="shared" si="10"/>
        <v>0</v>
      </c>
      <c r="I85" s="12">
        <v>1.25</v>
      </c>
      <c r="J85" s="12">
        <v>32.53</v>
      </c>
      <c r="K85" s="12"/>
      <c r="L85" s="12"/>
      <c r="M85" s="12"/>
      <c r="N85" s="12"/>
      <c r="O85" s="12"/>
    </row>
    <row r="86" spans="1:15" ht="30" x14ac:dyDescent="0.25">
      <c r="A86" s="5">
        <f t="shared" si="11"/>
        <v>35</v>
      </c>
      <c r="B86" s="6" t="s">
        <v>26</v>
      </c>
      <c r="C86" s="5">
        <v>247695123</v>
      </c>
      <c r="D86" s="10" t="s">
        <v>92</v>
      </c>
      <c r="E86" s="8">
        <v>1</v>
      </c>
      <c r="F86" s="8">
        <v>28.67</v>
      </c>
      <c r="G86" s="12">
        <f t="shared" si="9"/>
        <v>-1</v>
      </c>
      <c r="H86" s="12">
        <f t="shared" si="10"/>
        <v>-28.67</v>
      </c>
      <c r="I86" s="12"/>
      <c r="J86" s="12"/>
      <c r="K86" s="12"/>
      <c r="L86" s="12"/>
      <c r="M86" s="12"/>
      <c r="N86" s="12"/>
      <c r="O86" s="11" t="s">
        <v>684</v>
      </c>
    </row>
    <row r="87" spans="1:15" ht="30" x14ac:dyDescent="0.25">
      <c r="A87" s="5">
        <f t="shared" si="11"/>
        <v>36</v>
      </c>
      <c r="B87" s="6" t="s">
        <v>26</v>
      </c>
      <c r="C87" s="5">
        <v>247694084</v>
      </c>
      <c r="D87" s="10" t="s">
        <v>93</v>
      </c>
      <c r="E87" s="8">
        <v>2</v>
      </c>
      <c r="F87" s="8">
        <v>57.34</v>
      </c>
      <c r="G87" s="12">
        <f t="shared" si="9"/>
        <v>-0.69199999999999995</v>
      </c>
      <c r="H87" s="12">
        <f t="shared" si="10"/>
        <v>2.6599999999999966</v>
      </c>
      <c r="I87" s="12">
        <v>1.3080000000000001</v>
      </c>
      <c r="J87" s="12">
        <v>60</v>
      </c>
      <c r="K87" s="12"/>
      <c r="L87" s="12"/>
      <c r="M87" s="12"/>
      <c r="N87" s="12"/>
      <c r="O87" s="11"/>
    </row>
    <row r="88" spans="1:15" ht="35.25" customHeight="1" x14ac:dyDescent="0.25">
      <c r="A88" s="5">
        <f t="shared" si="11"/>
        <v>37</v>
      </c>
      <c r="B88" s="6" t="s">
        <v>26</v>
      </c>
      <c r="C88" s="5">
        <v>247695040</v>
      </c>
      <c r="D88" s="10" t="s">
        <v>94</v>
      </c>
      <c r="E88" s="8">
        <v>1.61</v>
      </c>
      <c r="F88" s="8">
        <f>E88*27.84</f>
        <v>44.822400000000002</v>
      </c>
      <c r="G88" s="12">
        <f t="shared" si="9"/>
        <v>0</v>
      </c>
      <c r="H88" s="12">
        <f t="shared" si="10"/>
        <v>25.177599999999998</v>
      </c>
      <c r="I88" s="12">
        <v>1.61</v>
      </c>
      <c r="J88" s="12">
        <v>70</v>
      </c>
      <c r="K88" s="12"/>
      <c r="L88" s="12"/>
      <c r="M88" s="12"/>
      <c r="N88" s="12"/>
      <c r="O88" s="11"/>
    </row>
    <row r="89" spans="1:15" ht="33" customHeight="1" x14ac:dyDescent="0.25">
      <c r="A89" s="5">
        <f t="shared" si="11"/>
        <v>38</v>
      </c>
      <c r="B89" s="6" t="s">
        <v>26</v>
      </c>
      <c r="C89" s="5">
        <v>247694110</v>
      </c>
      <c r="D89" s="10" t="s">
        <v>95</v>
      </c>
      <c r="E89" s="8">
        <v>1</v>
      </c>
      <c r="F89" s="8">
        <v>28.67</v>
      </c>
      <c r="G89" s="12">
        <f t="shared" si="9"/>
        <v>0</v>
      </c>
      <c r="H89" s="12">
        <f t="shared" si="10"/>
        <v>14.829999999999998</v>
      </c>
      <c r="I89" s="12">
        <v>1</v>
      </c>
      <c r="J89" s="12">
        <v>43.5</v>
      </c>
      <c r="K89" s="12"/>
      <c r="L89" s="12"/>
      <c r="M89" s="12"/>
      <c r="N89" s="12"/>
      <c r="O89" s="11"/>
    </row>
    <row r="90" spans="1:15" ht="30" x14ac:dyDescent="0.25">
      <c r="A90" s="5">
        <f t="shared" si="11"/>
        <v>39</v>
      </c>
      <c r="B90" s="6" t="s">
        <v>26</v>
      </c>
      <c r="C90" s="5">
        <v>247694052</v>
      </c>
      <c r="D90" s="10" t="s">
        <v>96</v>
      </c>
      <c r="E90" s="8">
        <v>0.5</v>
      </c>
      <c r="F90" s="8">
        <v>14.34</v>
      </c>
      <c r="G90" s="12">
        <f t="shared" si="9"/>
        <v>0</v>
      </c>
      <c r="H90" s="12">
        <f t="shared" si="10"/>
        <v>7.41</v>
      </c>
      <c r="I90" s="12">
        <v>0.5</v>
      </c>
      <c r="J90" s="12">
        <v>21.75</v>
      </c>
      <c r="K90" s="12"/>
      <c r="L90" s="12"/>
      <c r="M90" s="12"/>
      <c r="N90" s="12"/>
      <c r="O90" s="11"/>
    </row>
    <row r="91" spans="1:15" ht="30" x14ac:dyDescent="0.25">
      <c r="A91" s="5">
        <f t="shared" si="11"/>
        <v>40</v>
      </c>
      <c r="B91" s="6" t="s">
        <v>17</v>
      </c>
      <c r="C91" s="5">
        <v>247304006</v>
      </c>
      <c r="D91" s="7" t="s">
        <v>97</v>
      </c>
      <c r="E91" s="8">
        <v>1.5</v>
      </c>
      <c r="F91" s="8">
        <v>43</v>
      </c>
      <c r="G91" s="12">
        <f t="shared" si="9"/>
        <v>-1.0000000000000009E-2</v>
      </c>
      <c r="H91" s="12">
        <f t="shared" si="10"/>
        <v>27</v>
      </c>
      <c r="I91" s="12">
        <v>1.49</v>
      </c>
      <c r="J91" s="12">
        <v>70</v>
      </c>
      <c r="K91" s="12"/>
      <c r="L91" s="12"/>
      <c r="M91" s="12"/>
      <c r="N91" s="12"/>
      <c r="O91" s="11"/>
    </row>
    <row r="92" spans="1:15" ht="30" x14ac:dyDescent="0.25">
      <c r="A92" s="5">
        <f t="shared" si="11"/>
        <v>41</v>
      </c>
      <c r="B92" s="6" t="s">
        <v>17</v>
      </c>
      <c r="C92" s="5">
        <v>247304032</v>
      </c>
      <c r="D92" s="7" t="s">
        <v>98</v>
      </c>
      <c r="E92" s="8">
        <v>1.49</v>
      </c>
      <c r="F92" s="8">
        <v>43</v>
      </c>
      <c r="G92" s="12">
        <f t="shared" si="9"/>
        <v>-1.04</v>
      </c>
      <c r="H92" s="12">
        <f t="shared" si="10"/>
        <v>-23</v>
      </c>
      <c r="I92" s="12">
        <v>0.45</v>
      </c>
      <c r="J92" s="12">
        <v>20</v>
      </c>
      <c r="K92" s="12"/>
      <c r="L92" s="12"/>
      <c r="M92" s="12"/>
      <c r="N92" s="12"/>
      <c r="O92" s="11"/>
    </row>
    <row r="93" spans="1:15" ht="45" x14ac:dyDescent="0.25">
      <c r="A93" s="5">
        <f t="shared" si="11"/>
        <v>42</v>
      </c>
      <c r="B93" s="6" t="s">
        <v>17</v>
      </c>
      <c r="C93" s="5">
        <v>247304035</v>
      </c>
      <c r="D93" s="7" t="s">
        <v>99</v>
      </c>
      <c r="E93" s="8">
        <v>1</v>
      </c>
      <c r="F93" s="8">
        <v>28.67</v>
      </c>
      <c r="G93" s="12">
        <f t="shared" si="9"/>
        <v>0</v>
      </c>
      <c r="H93" s="12">
        <f t="shared" si="10"/>
        <v>14.829999999999998</v>
      </c>
      <c r="I93" s="12">
        <v>1</v>
      </c>
      <c r="J93" s="12">
        <v>43.5</v>
      </c>
      <c r="K93" s="12"/>
      <c r="L93" s="12"/>
      <c r="M93" s="12"/>
      <c r="N93" s="12"/>
      <c r="O93" s="11"/>
    </row>
    <row r="94" spans="1:15" ht="30" x14ac:dyDescent="0.25">
      <c r="A94" s="5">
        <f t="shared" si="11"/>
        <v>43</v>
      </c>
      <c r="B94" s="6" t="s">
        <v>17</v>
      </c>
      <c r="C94" s="5">
        <v>247304004</v>
      </c>
      <c r="D94" s="7" t="s">
        <v>100</v>
      </c>
      <c r="E94" s="8">
        <v>0.8</v>
      </c>
      <c r="F94" s="8">
        <v>34.86</v>
      </c>
      <c r="G94" s="12">
        <f t="shared" si="9"/>
        <v>0</v>
      </c>
      <c r="H94" s="12">
        <f t="shared" si="10"/>
        <v>0</v>
      </c>
      <c r="I94" s="12">
        <v>0.8</v>
      </c>
      <c r="J94" s="12">
        <v>34.86</v>
      </c>
      <c r="K94" s="12"/>
      <c r="L94" s="12"/>
      <c r="M94" s="12"/>
      <c r="N94" s="12"/>
      <c r="O94" s="11"/>
    </row>
    <row r="95" spans="1:15" ht="30" x14ac:dyDescent="0.25">
      <c r="A95" s="5">
        <f t="shared" si="11"/>
        <v>44</v>
      </c>
      <c r="B95" s="6" t="s">
        <v>17</v>
      </c>
      <c r="C95" s="5">
        <v>247304005</v>
      </c>
      <c r="D95" s="7" t="s">
        <v>101</v>
      </c>
      <c r="E95" s="8">
        <v>1</v>
      </c>
      <c r="F95" s="8">
        <v>28.67</v>
      </c>
      <c r="G95" s="12">
        <f t="shared" si="9"/>
        <v>0</v>
      </c>
      <c r="H95" s="12">
        <f t="shared" si="10"/>
        <v>14.829999999999998</v>
      </c>
      <c r="I95" s="12">
        <v>1</v>
      </c>
      <c r="J95" s="12">
        <v>43.5</v>
      </c>
      <c r="K95" s="12"/>
      <c r="L95" s="12"/>
      <c r="M95" s="12"/>
      <c r="N95" s="12"/>
      <c r="O95" s="11"/>
    </row>
    <row r="96" spans="1:15" ht="45" x14ac:dyDescent="0.25">
      <c r="A96" s="5">
        <f t="shared" si="11"/>
        <v>45</v>
      </c>
      <c r="B96" s="6" t="s">
        <v>17</v>
      </c>
      <c r="C96" s="5">
        <v>247304013</v>
      </c>
      <c r="D96" s="7" t="s">
        <v>102</v>
      </c>
      <c r="E96" s="8">
        <v>1.5</v>
      </c>
      <c r="F96" s="8">
        <v>43</v>
      </c>
      <c r="G96" s="12">
        <f t="shared" si="9"/>
        <v>-0.5</v>
      </c>
      <c r="H96" s="12">
        <f t="shared" si="10"/>
        <v>0.5</v>
      </c>
      <c r="I96" s="12">
        <v>1</v>
      </c>
      <c r="J96" s="12">
        <v>43.5</v>
      </c>
      <c r="K96" s="12"/>
      <c r="L96" s="12"/>
      <c r="M96" s="12"/>
      <c r="N96" s="12"/>
      <c r="O96" s="11"/>
    </row>
    <row r="97" spans="1:15" ht="34.5" customHeight="1" x14ac:dyDescent="0.25">
      <c r="A97" s="5">
        <f t="shared" si="11"/>
        <v>46</v>
      </c>
      <c r="B97" s="6" t="s">
        <v>17</v>
      </c>
      <c r="C97" s="5">
        <v>247304029</v>
      </c>
      <c r="D97" s="7" t="s">
        <v>103</v>
      </c>
      <c r="E97" s="8">
        <v>1.23</v>
      </c>
      <c r="F97" s="8">
        <v>58.23</v>
      </c>
      <c r="G97" s="12">
        <f t="shared" si="9"/>
        <v>0</v>
      </c>
      <c r="H97" s="12">
        <f t="shared" si="10"/>
        <v>0</v>
      </c>
      <c r="I97" s="12">
        <v>1.23</v>
      </c>
      <c r="J97" s="12">
        <v>58.23</v>
      </c>
      <c r="K97" s="12"/>
      <c r="L97" s="12"/>
      <c r="M97" s="12"/>
      <c r="N97" s="12"/>
      <c r="O97" s="11"/>
    </row>
    <row r="98" spans="1:15" ht="30" x14ac:dyDescent="0.25">
      <c r="A98" s="5">
        <f t="shared" si="11"/>
        <v>47</v>
      </c>
      <c r="B98" s="6" t="s">
        <v>17</v>
      </c>
      <c r="C98" s="5">
        <v>247304023</v>
      </c>
      <c r="D98" s="7" t="s">
        <v>104</v>
      </c>
      <c r="E98" s="8">
        <v>0.71199999999999997</v>
      </c>
      <c r="F98" s="8">
        <v>24.547000000000001</v>
      </c>
      <c r="G98" s="12">
        <f t="shared" si="9"/>
        <v>0</v>
      </c>
      <c r="H98" s="12">
        <f t="shared" si="10"/>
        <v>0</v>
      </c>
      <c r="I98" s="12">
        <v>0.71199999999999997</v>
      </c>
      <c r="J98" s="12">
        <v>24.547000000000001</v>
      </c>
      <c r="K98" s="12"/>
      <c r="L98" s="12"/>
      <c r="M98" s="12"/>
      <c r="N98" s="12"/>
      <c r="O98" s="11"/>
    </row>
    <row r="99" spans="1:15" ht="30" x14ac:dyDescent="0.25">
      <c r="A99" s="5">
        <f t="shared" si="11"/>
        <v>48</v>
      </c>
      <c r="B99" s="6" t="s">
        <v>17</v>
      </c>
      <c r="C99" s="5">
        <v>247304036</v>
      </c>
      <c r="D99" s="7" t="s">
        <v>105</v>
      </c>
      <c r="E99" s="8">
        <v>1</v>
      </c>
      <c r="F99" s="8">
        <v>28.67</v>
      </c>
      <c r="G99" s="12">
        <f t="shared" si="9"/>
        <v>0</v>
      </c>
      <c r="H99" s="12">
        <f t="shared" si="10"/>
        <v>14.829999999999998</v>
      </c>
      <c r="I99" s="12">
        <v>1</v>
      </c>
      <c r="J99" s="12">
        <v>43.5</v>
      </c>
      <c r="K99" s="12"/>
      <c r="L99" s="12"/>
      <c r="M99" s="12"/>
      <c r="N99" s="12"/>
      <c r="O99" s="11"/>
    </row>
    <row r="100" spans="1:15" ht="45" x14ac:dyDescent="0.25">
      <c r="A100" s="5">
        <f>SUM(A99+1)</f>
        <v>49</v>
      </c>
      <c r="B100" s="6" t="s">
        <v>17</v>
      </c>
      <c r="C100" s="5">
        <v>247304065</v>
      </c>
      <c r="D100" s="7" t="s">
        <v>822</v>
      </c>
      <c r="E100" s="8">
        <v>0.7</v>
      </c>
      <c r="F100" s="8">
        <v>30.75</v>
      </c>
      <c r="G100" s="12">
        <f t="shared" si="9"/>
        <v>0.30000000000000004</v>
      </c>
      <c r="H100" s="12">
        <f t="shared" si="10"/>
        <v>0</v>
      </c>
      <c r="I100" s="12">
        <v>1</v>
      </c>
      <c r="J100" s="12">
        <v>30.75</v>
      </c>
      <c r="K100" s="12"/>
      <c r="L100" s="12"/>
      <c r="M100" s="12"/>
      <c r="N100" s="12"/>
      <c r="O100" s="12" t="s">
        <v>760</v>
      </c>
    </row>
    <row r="101" spans="1:15" ht="30" x14ac:dyDescent="0.25">
      <c r="A101" s="5">
        <f t="shared" si="11"/>
        <v>50</v>
      </c>
      <c r="B101" s="6" t="s">
        <v>17</v>
      </c>
      <c r="C101" s="5">
        <v>247305122</v>
      </c>
      <c r="D101" s="7" t="s">
        <v>106</v>
      </c>
      <c r="E101" s="8">
        <v>0.5</v>
      </c>
      <c r="F101" s="8">
        <v>14.34</v>
      </c>
      <c r="G101" s="12">
        <f t="shared" si="9"/>
        <v>0</v>
      </c>
      <c r="H101" s="12">
        <f t="shared" si="10"/>
        <v>7.41</v>
      </c>
      <c r="I101" s="12">
        <v>0.5</v>
      </c>
      <c r="J101" s="12">
        <v>21.75</v>
      </c>
      <c r="K101" s="12"/>
      <c r="L101" s="12"/>
      <c r="M101" s="12"/>
      <c r="N101" s="12"/>
      <c r="O101" s="11"/>
    </row>
    <row r="102" spans="1:15" ht="30" x14ac:dyDescent="0.25">
      <c r="A102" s="5">
        <f t="shared" si="11"/>
        <v>51</v>
      </c>
      <c r="B102" s="6" t="s">
        <v>17</v>
      </c>
      <c r="C102" s="5">
        <v>247305150</v>
      </c>
      <c r="D102" s="7" t="s">
        <v>107</v>
      </c>
      <c r="E102" s="8">
        <v>1</v>
      </c>
      <c r="F102" s="8">
        <v>28.67</v>
      </c>
      <c r="G102" s="12">
        <f t="shared" si="9"/>
        <v>0</v>
      </c>
      <c r="H102" s="12">
        <f t="shared" si="10"/>
        <v>14.829999999999998</v>
      </c>
      <c r="I102" s="12">
        <v>1</v>
      </c>
      <c r="J102" s="12">
        <v>43.5</v>
      </c>
      <c r="K102" s="12"/>
      <c r="L102" s="12"/>
      <c r="M102" s="12"/>
      <c r="N102" s="12"/>
      <c r="O102" s="11"/>
    </row>
    <row r="103" spans="1:15" ht="30" x14ac:dyDescent="0.25">
      <c r="A103" s="5">
        <f t="shared" si="11"/>
        <v>52</v>
      </c>
      <c r="B103" s="6" t="s">
        <v>17</v>
      </c>
      <c r="C103" s="5">
        <v>247304022</v>
      </c>
      <c r="D103" s="7" t="s">
        <v>108</v>
      </c>
      <c r="E103" s="8">
        <v>1</v>
      </c>
      <c r="F103" s="8">
        <v>28.67</v>
      </c>
      <c r="G103" s="12">
        <f t="shared" si="9"/>
        <v>0</v>
      </c>
      <c r="H103" s="12">
        <f t="shared" si="10"/>
        <v>14.829999999999998</v>
      </c>
      <c r="I103" s="12">
        <v>1</v>
      </c>
      <c r="J103" s="12">
        <v>43.5</v>
      </c>
      <c r="K103" s="12"/>
      <c r="L103" s="12"/>
      <c r="M103" s="12"/>
      <c r="N103" s="12"/>
      <c r="O103" s="11"/>
    </row>
    <row r="104" spans="1:15" ht="30" x14ac:dyDescent="0.25">
      <c r="A104" s="5">
        <f t="shared" si="11"/>
        <v>53</v>
      </c>
      <c r="B104" s="6" t="s">
        <v>17</v>
      </c>
      <c r="C104" s="5">
        <v>247304078</v>
      </c>
      <c r="D104" s="7" t="s">
        <v>688</v>
      </c>
      <c r="E104" s="8">
        <v>1</v>
      </c>
      <c r="F104" s="8">
        <v>28.67</v>
      </c>
      <c r="G104" s="12">
        <f t="shared" si="9"/>
        <v>0</v>
      </c>
      <c r="H104" s="12">
        <f t="shared" si="10"/>
        <v>14.829999999999998</v>
      </c>
      <c r="I104" s="12">
        <v>1</v>
      </c>
      <c r="J104" s="12">
        <v>43.5</v>
      </c>
      <c r="K104" s="12"/>
      <c r="L104" s="12"/>
      <c r="M104" s="12"/>
      <c r="N104" s="12"/>
      <c r="O104" s="11"/>
    </row>
    <row r="105" spans="1:15" ht="45" x14ac:dyDescent="0.25">
      <c r="A105" s="5">
        <f t="shared" si="11"/>
        <v>54</v>
      </c>
      <c r="B105" s="6" t="s">
        <v>17</v>
      </c>
      <c r="C105" s="5">
        <v>247304021</v>
      </c>
      <c r="D105" s="7" t="s">
        <v>109</v>
      </c>
      <c r="E105" s="8">
        <v>1</v>
      </c>
      <c r="F105" s="8">
        <v>28.67</v>
      </c>
      <c r="G105" s="12">
        <f t="shared" si="9"/>
        <v>1.0670000000000002</v>
      </c>
      <c r="H105" s="12">
        <f t="shared" si="10"/>
        <v>71.33</v>
      </c>
      <c r="I105" s="12">
        <v>2.0670000000000002</v>
      </c>
      <c r="J105" s="12">
        <v>100</v>
      </c>
      <c r="K105" s="12"/>
      <c r="L105" s="12"/>
      <c r="M105" s="12"/>
      <c r="N105" s="12"/>
      <c r="O105" s="12" t="s">
        <v>760</v>
      </c>
    </row>
    <row r="106" spans="1:15" ht="30" x14ac:dyDescent="0.25">
      <c r="A106" s="5">
        <f t="shared" si="11"/>
        <v>55</v>
      </c>
      <c r="B106" s="6" t="s">
        <v>17</v>
      </c>
      <c r="C106" s="5">
        <v>247304044</v>
      </c>
      <c r="D106" s="7" t="s">
        <v>110</v>
      </c>
      <c r="E106" s="8">
        <v>1</v>
      </c>
      <c r="F106" s="8">
        <v>28.67</v>
      </c>
      <c r="G106" s="12">
        <f t="shared" si="9"/>
        <v>-0.30000000000000004</v>
      </c>
      <c r="H106" s="12">
        <f t="shared" si="10"/>
        <v>1.7799999999999976</v>
      </c>
      <c r="I106" s="12">
        <v>0.7</v>
      </c>
      <c r="J106" s="12">
        <v>30.45</v>
      </c>
      <c r="K106" s="12"/>
      <c r="L106" s="12"/>
      <c r="M106" s="12"/>
      <c r="N106" s="12"/>
      <c r="O106" s="11"/>
    </row>
    <row r="107" spans="1:15" ht="30" x14ac:dyDescent="0.25">
      <c r="A107" s="5">
        <f t="shared" si="11"/>
        <v>56</v>
      </c>
      <c r="B107" s="6" t="s">
        <v>17</v>
      </c>
      <c r="C107" s="5">
        <v>247304031</v>
      </c>
      <c r="D107" s="7" t="s">
        <v>111</v>
      </c>
      <c r="E107" s="8">
        <v>1</v>
      </c>
      <c r="F107" s="8">
        <v>28.67</v>
      </c>
      <c r="G107" s="12">
        <f t="shared" si="9"/>
        <v>-0.28700000000000003</v>
      </c>
      <c r="H107" s="12">
        <f t="shared" si="10"/>
        <v>3.3299999999999983</v>
      </c>
      <c r="I107" s="12">
        <v>0.71299999999999997</v>
      </c>
      <c r="J107" s="12">
        <v>32</v>
      </c>
      <c r="K107" s="12"/>
      <c r="L107" s="12"/>
      <c r="M107" s="12"/>
      <c r="N107" s="12"/>
      <c r="O107" s="11"/>
    </row>
    <row r="108" spans="1:15" ht="45" x14ac:dyDescent="0.25">
      <c r="A108" s="5">
        <f t="shared" si="11"/>
        <v>57</v>
      </c>
      <c r="B108" s="6" t="s">
        <v>17</v>
      </c>
      <c r="C108" s="5">
        <v>247304071</v>
      </c>
      <c r="D108" s="7" t="s">
        <v>112</v>
      </c>
      <c r="E108" s="8">
        <v>0.8</v>
      </c>
      <c r="F108" s="8">
        <v>24.35</v>
      </c>
      <c r="G108" s="12">
        <f t="shared" si="9"/>
        <v>0</v>
      </c>
      <c r="H108" s="12">
        <f t="shared" si="10"/>
        <v>0</v>
      </c>
      <c r="I108" s="12">
        <v>0.8</v>
      </c>
      <c r="J108" s="12">
        <v>24.35</v>
      </c>
      <c r="K108" s="12"/>
      <c r="L108" s="12"/>
      <c r="M108" s="12"/>
      <c r="N108" s="12"/>
      <c r="O108" s="11"/>
    </row>
    <row r="109" spans="1:15" ht="45" x14ac:dyDescent="0.25">
      <c r="A109" s="5">
        <f>SUM(A108+1)</f>
        <v>58</v>
      </c>
      <c r="B109" s="6" t="s">
        <v>17</v>
      </c>
      <c r="C109" s="5">
        <v>247305119</v>
      </c>
      <c r="D109" s="10" t="s">
        <v>113</v>
      </c>
      <c r="E109" s="8">
        <v>1.095</v>
      </c>
      <c r="F109" s="8">
        <v>30.99</v>
      </c>
      <c r="G109" s="12">
        <f t="shared" si="9"/>
        <v>0</v>
      </c>
      <c r="H109" s="12">
        <f t="shared" si="10"/>
        <v>0</v>
      </c>
      <c r="I109" s="12">
        <v>1.095</v>
      </c>
      <c r="J109" s="12">
        <v>30.99</v>
      </c>
      <c r="K109" s="12"/>
      <c r="L109" s="12"/>
      <c r="M109" s="12"/>
      <c r="N109" s="12"/>
      <c r="O109" s="11"/>
    </row>
    <row r="110" spans="1:15" ht="30" x14ac:dyDescent="0.25">
      <c r="A110" s="5">
        <f t="shared" si="11"/>
        <v>59</v>
      </c>
      <c r="B110" s="6" t="s">
        <v>17</v>
      </c>
      <c r="C110" s="5">
        <v>247305168</v>
      </c>
      <c r="D110" s="7" t="s">
        <v>114</v>
      </c>
      <c r="E110" s="8">
        <v>0.97</v>
      </c>
      <c r="F110" s="8">
        <v>28.41</v>
      </c>
      <c r="G110" s="12">
        <f t="shared" si="9"/>
        <v>0</v>
      </c>
      <c r="H110" s="12">
        <f t="shared" si="10"/>
        <v>0</v>
      </c>
      <c r="I110" s="12">
        <v>0.97</v>
      </c>
      <c r="J110" s="12">
        <v>28.41</v>
      </c>
      <c r="K110" s="12"/>
      <c r="L110" s="12"/>
      <c r="M110" s="12"/>
      <c r="N110" s="12"/>
      <c r="O110" s="11"/>
    </row>
    <row r="111" spans="1:15" ht="30" x14ac:dyDescent="0.25">
      <c r="A111" s="5">
        <f t="shared" si="11"/>
        <v>60</v>
      </c>
      <c r="B111" s="6" t="s">
        <v>17</v>
      </c>
      <c r="C111" s="5">
        <v>247304041</v>
      </c>
      <c r="D111" s="7" t="s">
        <v>115</v>
      </c>
      <c r="E111" s="8">
        <v>1</v>
      </c>
      <c r="F111" s="8">
        <v>28.67</v>
      </c>
      <c r="G111" s="12">
        <f t="shared" si="9"/>
        <v>0</v>
      </c>
      <c r="H111" s="12">
        <f t="shared" si="10"/>
        <v>14.829999999999998</v>
      </c>
      <c r="I111" s="12">
        <v>1</v>
      </c>
      <c r="J111" s="12">
        <v>43.5</v>
      </c>
      <c r="K111" s="12"/>
      <c r="L111" s="12"/>
      <c r="M111" s="12"/>
      <c r="N111" s="12"/>
      <c r="O111" s="11"/>
    </row>
    <row r="112" spans="1:15" ht="30" x14ac:dyDescent="0.25">
      <c r="A112" s="5">
        <f t="shared" si="11"/>
        <v>61</v>
      </c>
      <c r="B112" s="6" t="s">
        <v>17</v>
      </c>
      <c r="C112" s="5">
        <v>247305069</v>
      </c>
      <c r="D112" s="7" t="s">
        <v>116</v>
      </c>
      <c r="E112" s="8">
        <v>1</v>
      </c>
      <c r="F112" s="8">
        <v>28.67</v>
      </c>
      <c r="G112" s="12">
        <f t="shared" si="9"/>
        <v>-0.20499999999999996</v>
      </c>
      <c r="H112" s="12">
        <f t="shared" si="10"/>
        <v>-8.66</v>
      </c>
      <c r="I112" s="12">
        <v>0.79500000000000004</v>
      </c>
      <c r="J112" s="12">
        <v>20.010000000000002</v>
      </c>
      <c r="K112" s="12"/>
      <c r="L112" s="12"/>
      <c r="M112" s="12"/>
      <c r="N112" s="12"/>
      <c r="O112" s="11" t="s">
        <v>685</v>
      </c>
    </row>
    <row r="113" spans="1:15" ht="30" customHeight="1" x14ac:dyDescent="0.25">
      <c r="A113" s="5">
        <f t="shared" si="11"/>
        <v>62</v>
      </c>
      <c r="B113" s="6" t="s">
        <v>17</v>
      </c>
      <c r="C113" s="5">
        <v>247305096</v>
      </c>
      <c r="D113" s="7" t="s">
        <v>117</v>
      </c>
      <c r="E113" s="8">
        <v>0.5</v>
      </c>
      <c r="F113" s="8">
        <v>14.34</v>
      </c>
      <c r="G113" s="12">
        <f t="shared" si="9"/>
        <v>0</v>
      </c>
      <c r="H113" s="12">
        <f t="shared" si="10"/>
        <v>7.41</v>
      </c>
      <c r="I113" s="12">
        <v>0.5</v>
      </c>
      <c r="J113" s="12">
        <v>21.75</v>
      </c>
      <c r="K113" s="12"/>
      <c r="L113" s="12"/>
      <c r="M113" s="12"/>
      <c r="N113" s="12"/>
      <c r="O113" s="11"/>
    </row>
    <row r="114" spans="1:15" ht="30" x14ac:dyDescent="0.25">
      <c r="A114" s="5">
        <f t="shared" si="11"/>
        <v>63</v>
      </c>
      <c r="B114" s="6" t="s">
        <v>17</v>
      </c>
      <c r="C114" s="5">
        <v>247305075</v>
      </c>
      <c r="D114" s="7" t="s">
        <v>118</v>
      </c>
      <c r="E114" s="8">
        <v>1.25</v>
      </c>
      <c r="F114" s="8">
        <v>36.380000000000003</v>
      </c>
      <c r="G114" s="12">
        <f t="shared" si="9"/>
        <v>0</v>
      </c>
      <c r="H114" s="12">
        <f t="shared" si="10"/>
        <v>0</v>
      </c>
      <c r="I114" s="12">
        <v>1.25</v>
      </c>
      <c r="J114" s="12">
        <v>36.380000000000003</v>
      </c>
      <c r="K114" s="12"/>
      <c r="L114" s="12"/>
      <c r="M114" s="12"/>
      <c r="N114" s="12"/>
      <c r="O114" s="11"/>
    </row>
    <row r="115" spans="1:15" ht="30" x14ac:dyDescent="0.25">
      <c r="A115" s="5">
        <f t="shared" si="11"/>
        <v>64</v>
      </c>
      <c r="B115" s="6" t="s">
        <v>17</v>
      </c>
      <c r="C115" s="5">
        <v>247305067</v>
      </c>
      <c r="D115" s="7" t="s">
        <v>119</v>
      </c>
      <c r="E115" s="8">
        <v>1.48</v>
      </c>
      <c r="F115" s="8">
        <v>43</v>
      </c>
      <c r="G115" s="12">
        <f t="shared" si="9"/>
        <v>8.0000000000000071E-3</v>
      </c>
      <c r="H115" s="12">
        <f t="shared" si="10"/>
        <v>47</v>
      </c>
      <c r="I115" s="12">
        <v>1.488</v>
      </c>
      <c r="J115" s="12">
        <v>90</v>
      </c>
      <c r="K115" s="12"/>
      <c r="L115" s="12"/>
      <c r="M115" s="12"/>
      <c r="N115" s="12"/>
      <c r="O115" s="11"/>
    </row>
    <row r="116" spans="1:15" ht="45" x14ac:dyDescent="0.25">
      <c r="A116" s="5">
        <f t="shared" si="11"/>
        <v>65</v>
      </c>
      <c r="B116" s="6" t="s">
        <v>17</v>
      </c>
      <c r="C116" s="5">
        <v>247305089</v>
      </c>
      <c r="D116" s="7" t="s">
        <v>120</v>
      </c>
      <c r="E116" s="8">
        <v>1</v>
      </c>
      <c r="F116" s="8">
        <v>27.84</v>
      </c>
      <c r="G116" s="12">
        <f t="shared" si="9"/>
        <v>0</v>
      </c>
      <c r="H116" s="12">
        <f t="shared" si="10"/>
        <v>15.66</v>
      </c>
      <c r="I116" s="12">
        <v>1</v>
      </c>
      <c r="J116" s="12">
        <v>43.5</v>
      </c>
      <c r="K116" s="12"/>
      <c r="L116" s="12"/>
      <c r="M116" s="12"/>
      <c r="N116" s="12"/>
      <c r="O116" s="11"/>
    </row>
    <row r="117" spans="1:15" ht="30" x14ac:dyDescent="0.25">
      <c r="A117" s="5">
        <f t="shared" si="11"/>
        <v>66</v>
      </c>
      <c r="B117" s="6" t="s">
        <v>17</v>
      </c>
      <c r="C117" s="5">
        <v>247305074</v>
      </c>
      <c r="D117" s="7" t="s">
        <v>121</v>
      </c>
      <c r="E117" s="8">
        <v>1</v>
      </c>
      <c r="F117" s="8">
        <v>28.67</v>
      </c>
      <c r="G117" s="12">
        <f t="shared" ref="G117:G147" si="12">I117-E117</f>
        <v>0.31000000000000005</v>
      </c>
      <c r="H117" s="12">
        <f t="shared" ref="H117:H147" si="13">J117-F117</f>
        <v>5.3900000000000006</v>
      </c>
      <c r="I117" s="12">
        <v>1.31</v>
      </c>
      <c r="J117" s="12">
        <v>34.06</v>
      </c>
      <c r="K117" s="12"/>
      <c r="L117" s="12"/>
      <c r="M117" s="12"/>
      <c r="N117" s="12"/>
      <c r="O117" s="11" t="s">
        <v>685</v>
      </c>
    </row>
    <row r="118" spans="1:15" ht="30" x14ac:dyDescent="0.25">
      <c r="A118" s="5">
        <f>SUM(A117+1)</f>
        <v>67</v>
      </c>
      <c r="B118" s="6" t="s">
        <v>17</v>
      </c>
      <c r="C118" s="5">
        <v>247305072</v>
      </c>
      <c r="D118" s="7" t="s">
        <v>122</v>
      </c>
      <c r="E118" s="8">
        <v>1.415</v>
      </c>
      <c r="F118" s="8">
        <v>65.7</v>
      </c>
      <c r="G118" s="12">
        <f t="shared" si="12"/>
        <v>0</v>
      </c>
      <c r="H118" s="12">
        <f t="shared" si="13"/>
        <v>0</v>
      </c>
      <c r="I118" s="12">
        <v>1.415</v>
      </c>
      <c r="J118" s="12">
        <v>65.7</v>
      </c>
      <c r="K118" s="12"/>
      <c r="L118" s="12"/>
      <c r="M118" s="12"/>
      <c r="N118" s="12"/>
      <c r="O118" s="11"/>
    </row>
    <row r="119" spans="1:15" ht="30" x14ac:dyDescent="0.25">
      <c r="A119" s="5">
        <f>SUM(A118+1)</f>
        <v>68</v>
      </c>
      <c r="B119" s="6" t="s">
        <v>17</v>
      </c>
      <c r="C119" s="5">
        <v>247305073</v>
      </c>
      <c r="D119" s="7" t="s">
        <v>123</v>
      </c>
      <c r="E119" s="8">
        <v>1.2</v>
      </c>
      <c r="F119" s="8">
        <v>50</v>
      </c>
      <c r="G119" s="12">
        <f t="shared" si="12"/>
        <v>-0.72499999999999998</v>
      </c>
      <c r="H119" s="12">
        <f t="shared" si="13"/>
        <v>-28.51</v>
      </c>
      <c r="I119" s="12">
        <v>0.47499999999999998</v>
      </c>
      <c r="J119" s="12">
        <v>21.49</v>
      </c>
      <c r="K119" s="12"/>
      <c r="L119" s="12"/>
      <c r="M119" s="12"/>
      <c r="N119" s="12"/>
      <c r="O119" s="11"/>
    </row>
    <row r="120" spans="1:15" ht="30" x14ac:dyDescent="0.25">
      <c r="A120" s="5">
        <f>SUM(A119+1)</f>
        <v>69</v>
      </c>
      <c r="B120" s="6" t="s">
        <v>17</v>
      </c>
      <c r="C120" s="5">
        <v>247304018</v>
      </c>
      <c r="D120" s="7" t="s">
        <v>124</v>
      </c>
      <c r="E120" s="8">
        <v>0.5</v>
      </c>
      <c r="F120" s="8">
        <v>14.34</v>
      </c>
      <c r="G120" s="12">
        <f t="shared" si="12"/>
        <v>-0.5</v>
      </c>
      <c r="H120" s="12">
        <f t="shared" si="13"/>
        <v>-14.34</v>
      </c>
      <c r="I120" s="12"/>
      <c r="J120" s="12"/>
      <c r="K120" s="12"/>
      <c r="L120" s="12"/>
      <c r="M120" s="12"/>
      <c r="N120" s="12"/>
      <c r="O120" s="11" t="s">
        <v>684</v>
      </c>
    </row>
    <row r="121" spans="1:15" ht="60" x14ac:dyDescent="0.25">
      <c r="A121" s="5">
        <f>SUM(A120+1)</f>
        <v>70</v>
      </c>
      <c r="B121" s="6" t="s">
        <v>17</v>
      </c>
      <c r="C121" s="5">
        <v>247304090</v>
      </c>
      <c r="D121" s="6" t="s">
        <v>125</v>
      </c>
      <c r="E121" s="8">
        <v>1</v>
      </c>
      <c r="F121" s="8">
        <v>37.24</v>
      </c>
      <c r="G121" s="12">
        <f t="shared" si="12"/>
        <v>0</v>
      </c>
      <c r="H121" s="12">
        <f t="shared" si="13"/>
        <v>0</v>
      </c>
      <c r="I121" s="12">
        <v>1</v>
      </c>
      <c r="J121" s="12">
        <v>37.24</v>
      </c>
      <c r="K121" s="12"/>
      <c r="L121" s="12"/>
      <c r="M121" s="12"/>
      <c r="N121" s="12"/>
      <c r="O121" s="11"/>
    </row>
    <row r="122" spans="1:15" ht="30" x14ac:dyDescent="0.25">
      <c r="A122" s="5">
        <f t="shared" ref="A122:A130" si="14">SUM(A121+1)</f>
        <v>71</v>
      </c>
      <c r="B122" s="6" t="s">
        <v>28</v>
      </c>
      <c r="C122" s="5">
        <v>247124041</v>
      </c>
      <c r="D122" s="10" t="s">
        <v>126</v>
      </c>
      <c r="E122" s="8">
        <v>1</v>
      </c>
      <c r="F122" s="8">
        <v>28.67</v>
      </c>
      <c r="G122" s="12">
        <f t="shared" si="12"/>
        <v>-0.12</v>
      </c>
      <c r="H122" s="12">
        <f t="shared" si="13"/>
        <v>9.61</v>
      </c>
      <c r="I122" s="12">
        <v>0.88</v>
      </c>
      <c r="J122" s="12">
        <v>38.28</v>
      </c>
      <c r="K122" s="12"/>
      <c r="L122" s="12"/>
      <c r="M122" s="12"/>
      <c r="N122" s="12"/>
      <c r="O122" s="11"/>
    </row>
    <row r="123" spans="1:15" ht="45" x14ac:dyDescent="0.25">
      <c r="A123" s="5">
        <f t="shared" si="14"/>
        <v>72</v>
      </c>
      <c r="B123" s="6" t="s">
        <v>28</v>
      </c>
      <c r="C123" s="5">
        <v>247124046</v>
      </c>
      <c r="D123" s="10" t="s">
        <v>127</v>
      </c>
      <c r="E123" s="8">
        <v>0.91100000000000003</v>
      </c>
      <c r="F123" s="8">
        <v>31.78</v>
      </c>
      <c r="G123" s="12">
        <f t="shared" si="12"/>
        <v>1.9990000000000001</v>
      </c>
      <c r="H123" s="12">
        <f t="shared" si="13"/>
        <v>88.22</v>
      </c>
      <c r="I123" s="12">
        <v>2.91</v>
      </c>
      <c r="J123" s="12">
        <v>120</v>
      </c>
      <c r="K123" s="12"/>
      <c r="L123" s="12"/>
      <c r="M123" s="12"/>
      <c r="N123" s="12"/>
      <c r="O123" s="12" t="s">
        <v>760</v>
      </c>
    </row>
    <row r="124" spans="1:15" ht="33" customHeight="1" x14ac:dyDescent="0.25">
      <c r="A124" s="5">
        <f t="shared" si="14"/>
        <v>73</v>
      </c>
      <c r="B124" s="6" t="s">
        <v>28</v>
      </c>
      <c r="C124" s="5">
        <v>247124008</v>
      </c>
      <c r="D124" s="10" t="s">
        <v>128</v>
      </c>
      <c r="E124" s="8">
        <v>1</v>
      </c>
      <c r="F124" s="8">
        <v>28.67</v>
      </c>
      <c r="G124" s="12">
        <f t="shared" si="12"/>
        <v>0</v>
      </c>
      <c r="H124" s="12">
        <f t="shared" si="13"/>
        <v>14.829999999999998</v>
      </c>
      <c r="I124" s="12">
        <v>1</v>
      </c>
      <c r="J124" s="12">
        <v>43.5</v>
      </c>
      <c r="K124" s="12"/>
      <c r="L124" s="12"/>
      <c r="M124" s="12"/>
      <c r="N124" s="12"/>
      <c r="O124" s="11"/>
    </row>
    <row r="125" spans="1:15" ht="30" customHeight="1" x14ac:dyDescent="0.25">
      <c r="A125" s="5">
        <f t="shared" si="14"/>
        <v>74</v>
      </c>
      <c r="B125" s="6" t="s">
        <v>28</v>
      </c>
      <c r="C125" s="5">
        <v>247124021</v>
      </c>
      <c r="D125" s="10" t="s">
        <v>129</v>
      </c>
      <c r="E125" s="8">
        <v>1.629</v>
      </c>
      <c r="F125" s="8">
        <v>30.46</v>
      </c>
      <c r="G125" s="12">
        <f t="shared" si="12"/>
        <v>0</v>
      </c>
      <c r="H125" s="12">
        <f t="shared" si="13"/>
        <v>0</v>
      </c>
      <c r="I125" s="12">
        <v>1.629</v>
      </c>
      <c r="J125" s="12">
        <v>30.46</v>
      </c>
      <c r="K125" s="12"/>
      <c r="L125" s="12"/>
      <c r="M125" s="12"/>
      <c r="N125" s="12"/>
      <c r="O125" s="11"/>
    </row>
    <row r="126" spans="1:15" ht="45" x14ac:dyDescent="0.25">
      <c r="A126" s="5">
        <f t="shared" si="14"/>
        <v>75</v>
      </c>
      <c r="B126" s="6" t="s">
        <v>28</v>
      </c>
      <c r="C126" s="5">
        <v>247125143</v>
      </c>
      <c r="D126" s="10" t="s">
        <v>130</v>
      </c>
      <c r="E126" s="8">
        <v>0.3</v>
      </c>
      <c r="F126" s="8">
        <v>15</v>
      </c>
      <c r="G126" s="12">
        <f t="shared" si="12"/>
        <v>0</v>
      </c>
      <c r="H126" s="12">
        <f t="shared" si="13"/>
        <v>-5.4600000000000009</v>
      </c>
      <c r="I126" s="12">
        <v>0.3</v>
      </c>
      <c r="J126" s="12">
        <v>9.5399999999999991</v>
      </c>
      <c r="K126" s="12"/>
      <c r="L126" s="12"/>
      <c r="M126" s="12"/>
      <c r="N126" s="12"/>
      <c r="O126" s="11" t="s">
        <v>685</v>
      </c>
    </row>
    <row r="127" spans="1:15" ht="30" x14ac:dyDescent="0.25">
      <c r="A127" s="5">
        <f t="shared" si="14"/>
        <v>76</v>
      </c>
      <c r="B127" s="6" t="s">
        <v>28</v>
      </c>
      <c r="C127" s="5">
        <v>247124033</v>
      </c>
      <c r="D127" s="6" t="s">
        <v>131</v>
      </c>
      <c r="E127" s="8">
        <v>1</v>
      </c>
      <c r="F127" s="8">
        <v>28.67</v>
      </c>
      <c r="G127" s="12">
        <f t="shared" si="12"/>
        <v>-0.5</v>
      </c>
      <c r="H127" s="12">
        <f t="shared" si="13"/>
        <v>44.33</v>
      </c>
      <c r="I127" s="12">
        <v>0.5</v>
      </c>
      <c r="J127" s="12">
        <v>73</v>
      </c>
      <c r="K127" s="12"/>
      <c r="L127" s="12"/>
      <c r="M127" s="12"/>
      <c r="N127" s="12"/>
      <c r="O127" s="11"/>
    </row>
    <row r="128" spans="1:15" ht="30" x14ac:dyDescent="0.25">
      <c r="A128" s="5">
        <f t="shared" si="14"/>
        <v>77</v>
      </c>
      <c r="B128" s="6" t="s">
        <v>28</v>
      </c>
      <c r="C128" s="5">
        <v>247124038</v>
      </c>
      <c r="D128" s="6" t="s">
        <v>132</v>
      </c>
      <c r="E128" s="8">
        <v>1.5</v>
      </c>
      <c r="F128" s="8">
        <v>43</v>
      </c>
      <c r="G128" s="12">
        <f t="shared" si="12"/>
        <v>-0.755</v>
      </c>
      <c r="H128" s="12">
        <f t="shared" si="13"/>
        <v>-2.1499999999999986</v>
      </c>
      <c r="I128" s="12">
        <v>0.745</v>
      </c>
      <c r="J128" s="12">
        <v>40.85</v>
      </c>
      <c r="K128" s="12"/>
      <c r="L128" s="12"/>
      <c r="M128" s="12"/>
      <c r="N128" s="12"/>
      <c r="O128" s="11"/>
    </row>
    <row r="129" spans="1:15" ht="30" customHeight="1" x14ac:dyDescent="0.25">
      <c r="A129" s="5">
        <f t="shared" si="14"/>
        <v>78</v>
      </c>
      <c r="B129" s="6" t="s">
        <v>28</v>
      </c>
      <c r="C129" s="5">
        <v>247124040</v>
      </c>
      <c r="D129" s="6" t="s">
        <v>133</v>
      </c>
      <c r="E129" s="8">
        <v>1.1000000000000001</v>
      </c>
      <c r="F129" s="8">
        <v>31.54</v>
      </c>
      <c r="G129" s="12">
        <f t="shared" si="12"/>
        <v>-0.22000000000000008</v>
      </c>
      <c r="H129" s="12">
        <f t="shared" si="13"/>
        <v>8.4600000000000009</v>
      </c>
      <c r="I129" s="12">
        <v>0.88</v>
      </c>
      <c r="J129" s="12">
        <v>40</v>
      </c>
      <c r="K129" s="12"/>
      <c r="L129" s="12"/>
      <c r="M129" s="12"/>
      <c r="N129" s="12"/>
      <c r="O129" s="11"/>
    </row>
    <row r="130" spans="1:15" ht="30" x14ac:dyDescent="0.25">
      <c r="A130" s="5">
        <f t="shared" si="14"/>
        <v>79</v>
      </c>
      <c r="B130" s="6" t="s">
        <v>134</v>
      </c>
      <c r="C130" s="5">
        <v>247125008</v>
      </c>
      <c r="D130" s="10" t="s">
        <v>135</v>
      </c>
      <c r="E130" s="8">
        <v>0.5</v>
      </c>
      <c r="F130" s="8">
        <v>14.34</v>
      </c>
      <c r="G130" s="12">
        <f t="shared" si="12"/>
        <v>0</v>
      </c>
      <c r="H130" s="12">
        <f t="shared" si="13"/>
        <v>7.41</v>
      </c>
      <c r="I130" s="12">
        <v>0.5</v>
      </c>
      <c r="J130" s="12">
        <v>21.75</v>
      </c>
      <c r="K130" s="12"/>
      <c r="L130" s="12"/>
      <c r="M130" s="12"/>
      <c r="N130" s="12"/>
      <c r="O130" s="11"/>
    </row>
    <row r="131" spans="1:15" ht="45" x14ac:dyDescent="0.25">
      <c r="A131" s="5">
        <f>SUM(A130+1)</f>
        <v>80</v>
      </c>
      <c r="B131" s="6" t="s">
        <v>37</v>
      </c>
      <c r="C131" s="5">
        <v>247174033</v>
      </c>
      <c r="D131" s="10" t="s">
        <v>136</v>
      </c>
      <c r="E131" s="8">
        <v>3.5</v>
      </c>
      <c r="F131" s="8">
        <v>175</v>
      </c>
      <c r="G131" s="12">
        <f t="shared" si="12"/>
        <v>-0.10400000000000009</v>
      </c>
      <c r="H131" s="12">
        <f t="shared" si="13"/>
        <v>16.620000000000005</v>
      </c>
      <c r="I131" s="12">
        <v>3.3959999999999999</v>
      </c>
      <c r="J131" s="12">
        <v>191.62</v>
      </c>
      <c r="K131" s="12"/>
      <c r="L131" s="12"/>
      <c r="M131" s="12"/>
      <c r="N131" s="12"/>
      <c r="O131" s="11"/>
    </row>
    <row r="132" spans="1:15" ht="45" x14ac:dyDescent="0.25">
      <c r="A132" s="5">
        <f t="shared" ref="A132:A140" si="15">SUM(A131+1)</f>
        <v>81</v>
      </c>
      <c r="B132" s="6" t="s">
        <v>37</v>
      </c>
      <c r="C132" s="5">
        <v>247174034</v>
      </c>
      <c r="D132" s="10" t="s">
        <v>137</v>
      </c>
      <c r="E132" s="8">
        <v>0.5</v>
      </c>
      <c r="F132" s="8">
        <v>14.34</v>
      </c>
      <c r="G132" s="12">
        <f t="shared" si="12"/>
        <v>-0.5</v>
      </c>
      <c r="H132" s="12">
        <f t="shared" si="13"/>
        <v>-14.34</v>
      </c>
      <c r="I132" s="12"/>
      <c r="J132" s="12"/>
      <c r="K132" s="12"/>
      <c r="L132" s="12"/>
      <c r="M132" s="12"/>
      <c r="N132" s="12"/>
      <c r="O132" s="11" t="s">
        <v>684</v>
      </c>
    </row>
    <row r="133" spans="1:15" ht="45" x14ac:dyDescent="0.25">
      <c r="A133" s="5">
        <f t="shared" si="15"/>
        <v>82</v>
      </c>
      <c r="B133" s="6" t="s">
        <v>37</v>
      </c>
      <c r="C133" s="5">
        <v>247174007</v>
      </c>
      <c r="D133" s="10" t="s">
        <v>138</v>
      </c>
      <c r="E133" s="8">
        <v>1</v>
      </c>
      <c r="F133" s="8">
        <v>28.67</v>
      </c>
      <c r="G133" s="12">
        <f t="shared" si="12"/>
        <v>0.44300000000000006</v>
      </c>
      <c r="H133" s="12">
        <f t="shared" si="13"/>
        <v>46.33</v>
      </c>
      <c r="I133" s="12">
        <v>1.4430000000000001</v>
      </c>
      <c r="J133" s="12">
        <v>75</v>
      </c>
      <c r="K133" s="12"/>
      <c r="L133" s="12"/>
      <c r="M133" s="12"/>
      <c r="N133" s="12"/>
      <c r="O133" s="12" t="s">
        <v>760</v>
      </c>
    </row>
    <row r="134" spans="1:15" ht="30" x14ac:dyDescent="0.25">
      <c r="A134" s="5">
        <f t="shared" si="15"/>
        <v>83</v>
      </c>
      <c r="B134" s="6" t="s">
        <v>37</v>
      </c>
      <c r="C134" s="5">
        <v>247174013</v>
      </c>
      <c r="D134" s="10" t="s">
        <v>139</v>
      </c>
      <c r="E134" s="8">
        <v>0.5</v>
      </c>
      <c r="F134" s="8">
        <v>14.34</v>
      </c>
      <c r="G134" s="12">
        <f t="shared" si="12"/>
        <v>0.7390000000000001</v>
      </c>
      <c r="H134" s="12">
        <f t="shared" si="13"/>
        <v>45.66</v>
      </c>
      <c r="I134" s="12">
        <v>1.2390000000000001</v>
      </c>
      <c r="J134" s="12">
        <v>60</v>
      </c>
      <c r="K134" s="12"/>
      <c r="L134" s="12"/>
      <c r="M134" s="12"/>
      <c r="N134" s="12"/>
      <c r="O134" s="12" t="s">
        <v>760</v>
      </c>
    </row>
    <row r="135" spans="1:15" ht="33.75" customHeight="1" x14ac:dyDescent="0.25">
      <c r="A135" s="5">
        <f t="shared" si="15"/>
        <v>84</v>
      </c>
      <c r="B135" s="6" t="s">
        <v>37</v>
      </c>
      <c r="C135" s="5">
        <v>247174010</v>
      </c>
      <c r="D135" s="10" t="s">
        <v>140</v>
      </c>
      <c r="E135" s="8">
        <v>1</v>
      </c>
      <c r="F135" s="8">
        <v>28.67</v>
      </c>
      <c r="G135" s="12">
        <f t="shared" si="12"/>
        <v>-0.56699999999999995</v>
      </c>
      <c r="H135" s="12">
        <f t="shared" si="13"/>
        <v>0</v>
      </c>
      <c r="I135" s="12">
        <v>0.433</v>
      </c>
      <c r="J135" s="12">
        <v>28.67</v>
      </c>
      <c r="K135" s="12"/>
      <c r="L135" s="12"/>
      <c r="M135" s="12"/>
      <c r="N135" s="12"/>
      <c r="O135" s="11"/>
    </row>
    <row r="136" spans="1:15" ht="30" x14ac:dyDescent="0.25">
      <c r="A136" s="5">
        <f t="shared" si="15"/>
        <v>85</v>
      </c>
      <c r="B136" s="6" t="s">
        <v>41</v>
      </c>
      <c r="C136" s="5">
        <v>247644010</v>
      </c>
      <c r="D136" s="10" t="s">
        <v>141</v>
      </c>
      <c r="E136" s="8">
        <v>0.49</v>
      </c>
      <c r="F136" s="8">
        <v>29.54</v>
      </c>
      <c r="G136" s="12">
        <f t="shared" si="12"/>
        <v>-5.6999999999999995E-2</v>
      </c>
      <c r="H136" s="12">
        <f t="shared" si="13"/>
        <v>0</v>
      </c>
      <c r="I136" s="12">
        <v>0.433</v>
      </c>
      <c r="J136" s="12">
        <v>29.54</v>
      </c>
      <c r="K136" s="12"/>
      <c r="L136" s="12"/>
      <c r="M136" s="12"/>
      <c r="N136" s="12"/>
      <c r="O136" s="11"/>
    </row>
    <row r="137" spans="1:15" ht="45" x14ac:dyDescent="0.25">
      <c r="A137" s="5">
        <f t="shared" si="15"/>
        <v>86</v>
      </c>
      <c r="B137" s="6" t="s">
        <v>41</v>
      </c>
      <c r="C137" s="5">
        <v>247644012</v>
      </c>
      <c r="D137" s="10" t="s">
        <v>142</v>
      </c>
      <c r="E137" s="8">
        <v>1</v>
      </c>
      <c r="F137" s="8">
        <v>28.67</v>
      </c>
      <c r="G137" s="12">
        <f t="shared" si="12"/>
        <v>-1</v>
      </c>
      <c r="H137" s="12">
        <f t="shared" si="13"/>
        <v>-28.67</v>
      </c>
      <c r="I137" s="12"/>
      <c r="J137" s="12"/>
      <c r="K137" s="12"/>
      <c r="L137" s="12"/>
      <c r="M137" s="12"/>
      <c r="N137" s="12"/>
      <c r="O137" s="11" t="s">
        <v>684</v>
      </c>
    </row>
    <row r="138" spans="1:15" ht="30" x14ac:dyDescent="0.25">
      <c r="A138" s="5">
        <f t="shared" si="15"/>
        <v>87</v>
      </c>
      <c r="B138" s="6" t="s">
        <v>41</v>
      </c>
      <c r="C138" s="5">
        <v>247644065</v>
      </c>
      <c r="D138" s="10" t="s">
        <v>143</v>
      </c>
      <c r="E138" s="8">
        <v>0.6</v>
      </c>
      <c r="F138" s="8">
        <v>17.2</v>
      </c>
      <c r="G138" s="12">
        <f t="shared" si="12"/>
        <v>0</v>
      </c>
      <c r="H138" s="12">
        <f t="shared" si="13"/>
        <v>8.8000000000000007</v>
      </c>
      <c r="I138" s="12">
        <v>0.6</v>
      </c>
      <c r="J138" s="12">
        <v>26</v>
      </c>
      <c r="K138" s="12"/>
      <c r="L138" s="12"/>
      <c r="M138" s="12"/>
      <c r="N138" s="12"/>
      <c r="O138" s="11"/>
    </row>
    <row r="139" spans="1:15" ht="30" x14ac:dyDescent="0.25">
      <c r="A139" s="5">
        <f t="shared" si="15"/>
        <v>88</v>
      </c>
      <c r="B139" s="6" t="s">
        <v>41</v>
      </c>
      <c r="C139" s="5">
        <v>247644001</v>
      </c>
      <c r="D139" s="10" t="s">
        <v>144</v>
      </c>
      <c r="E139" s="8">
        <v>1</v>
      </c>
      <c r="F139" s="8">
        <v>39.61</v>
      </c>
      <c r="G139" s="12">
        <f t="shared" si="12"/>
        <v>0</v>
      </c>
      <c r="H139" s="12">
        <f t="shared" si="13"/>
        <v>0</v>
      </c>
      <c r="I139" s="12">
        <v>1</v>
      </c>
      <c r="J139" s="12">
        <v>39.61</v>
      </c>
      <c r="K139" s="12"/>
      <c r="L139" s="12"/>
      <c r="M139" s="12"/>
      <c r="N139" s="12"/>
      <c r="O139" s="11"/>
    </row>
    <row r="140" spans="1:15" ht="30" x14ac:dyDescent="0.25">
      <c r="A140" s="5">
        <f t="shared" si="15"/>
        <v>89</v>
      </c>
      <c r="B140" s="6" t="s">
        <v>41</v>
      </c>
      <c r="C140" s="5">
        <v>247644003</v>
      </c>
      <c r="D140" s="10" t="s">
        <v>145</v>
      </c>
      <c r="E140" s="8">
        <v>0.75</v>
      </c>
      <c r="F140" s="8">
        <v>21.5</v>
      </c>
      <c r="G140" s="12">
        <f t="shared" si="12"/>
        <v>0</v>
      </c>
      <c r="H140" s="12">
        <f t="shared" si="13"/>
        <v>11.130000000000003</v>
      </c>
      <c r="I140" s="12">
        <v>0.75</v>
      </c>
      <c r="J140" s="12">
        <v>32.630000000000003</v>
      </c>
      <c r="K140" s="12"/>
      <c r="L140" s="12"/>
      <c r="M140" s="12"/>
      <c r="N140" s="12"/>
      <c r="O140" s="11"/>
    </row>
    <row r="141" spans="1:15" ht="30" x14ac:dyDescent="0.25">
      <c r="A141" s="5">
        <f>SUM(A140+1)</f>
        <v>90</v>
      </c>
      <c r="B141" s="6" t="s">
        <v>41</v>
      </c>
      <c r="C141" s="5">
        <v>247644006</v>
      </c>
      <c r="D141" s="10" t="s">
        <v>146</v>
      </c>
      <c r="E141" s="8">
        <v>0.75</v>
      </c>
      <c r="F141" s="8">
        <v>21.5</v>
      </c>
      <c r="G141" s="12">
        <f t="shared" si="12"/>
        <v>0</v>
      </c>
      <c r="H141" s="12">
        <f t="shared" si="13"/>
        <v>11.130000000000003</v>
      </c>
      <c r="I141" s="12">
        <v>0.75</v>
      </c>
      <c r="J141" s="12">
        <v>32.630000000000003</v>
      </c>
      <c r="K141" s="12"/>
      <c r="L141" s="12"/>
      <c r="M141" s="12"/>
      <c r="N141" s="12"/>
      <c r="O141" s="11"/>
    </row>
    <row r="142" spans="1:15" ht="30" x14ac:dyDescent="0.25">
      <c r="A142" s="5">
        <f t="shared" ref="A142:A147" si="16">SUM(A141+1)</f>
        <v>91</v>
      </c>
      <c r="B142" s="6" t="s">
        <v>41</v>
      </c>
      <c r="C142" s="5">
        <v>247644013</v>
      </c>
      <c r="D142" s="10" t="s">
        <v>147</v>
      </c>
      <c r="E142" s="8">
        <v>0.75</v>
      </c>
      <c r="F142" s="8">
        <v>21.5</v>
      </c>
      <c r="G142" s="12">
        <f t="shared" si="12"/>
        <v>-0.75</v>
      </c>
      <c r="H142" s="12">
        <f t="shared" si="13"/>
        <v>-21.5</v>
      </c>
      <c r="I142" s="12"/>
      <c r="J142" s="12"/>
      <c r="K142" s="12"/>
      <c r="L142" s="12"/>
      <c r="M142" s="12"/>
      <c r="N142" s="12"/>
      <c r="O142" s="11" t="s">
        <v>684</v>
      </c>
    </row>
    <row r="143" spans="1:15" ht="30" x14ac:dyDescent="0.25">
      <c r="A143" s="5">
        <f t="shared" si="16"/>
        <v>92</v>
      </c>
      <c r="B143" s="6" t="s">
        <v>41</v>
      </c>
      <c r="C143" s="5">
        <v>247644018</v>
      </c>
      <c r="D143" s="10" t="s">
        <v>148</v>
      </c>
      <c r="E143" s="8">
        <v>0.377</v>
      </c>
      <c r="F143" s="8">
        <v>8.1839999999999993</v>
      </c>
      <c r="G143" s="12">
        <f t="shared" si="12"/>
        <v>0</v>
      </c>
      <c r="H143" s="12">
        <f t="shared" si="13"/>
        <v>0</v>
      </c>
      <c r="I143" s="12">
        <v>0.377</v>
      </c>
      <c r="J143" s="12">
        <v>8.1839999999999993</v>
      </c>
      <c r="K143" s="12"/>
      <c r="L143" s="12"/>
      <c r="M143" s="12"/>
      <c r="N143" s="12"/>
      <c r="O143" s="11"/>
    </row>
    <row r="144" spans="1:15" ht="45" x14ac:dyDescent="0.25">
      <c r="A144" s="5">
        <f t="shared" si="16"/>
        <v>93</v>
      </c>
      <c r="B144" s="6" t="s">
        <v>41</v>
      </c>
      <c r="C144" s="5">
        <v>247644048</v>
      </c>
      <c r="D144" s="10" t="s">
        <v>149</v>
      </c>
      <c r="E144" s="8">
        <v>0.75</v>
      </c>
      <c r="F144" s="8">
        <v>21.5</v>
      </c>
      <c r="G144" s="12">
        <f t="shared" si="12"/>
        <v>0</v>
      </c>
      <c r="H144" s="12">
        <f t="shared" si="13"/>
        <v>11.130000000000003</v>
      </c>
      <c r="I144" s="12">
        <v>0.75</v>
      </c>
      <c r="J144" s="12">
        <v>32.630000000000003</v>
      </c>
      <c r="K144" s="12"/>
      <c r="L144" s="12"/>
      <c r="M144" s="12"/>
      <c r="N144" s="12"/>
      <c r="O144" s="11"/>
    </row>
    <row r="145" spans="1:15" ht="45" x14ac:dyDescent="0.25">
      <c r="A145" s="5">
        <f t="shared" si="16"/>
        <v>94</v>
      </c>
      <c r="B145" s="6" t="s">
        <v>41</v>
      </c>
      <c r="C145" s="5">
        <v>247644045</v>
      </c>
      <c r="D145" s="10" t="s">
        <v>150</v>
      </c>
      <c r="E145" s="8">
        <v>0.5</v>
      </c>
      <c r="F145" s="8">
        <v>14.34</v>
      </c>
      <c r="G145" s="12">
        <f t="shared" si="12"/>
        <v>0</v>
      </c>
      <c r="H145" s="12">
        <f t="shared" si="13"/>
        <v>7.41</v>
      </c>
      <c r="I145" s="12">
        <v>0.5</v>
      </c>
      <c r="J145" s="12">
        <v>21.75</v>
      </c>
      <c r="K145" s="12"/>
      <c r="L145" s="12"/>
      <c r="M145" s="12"/>
      <c r="N145" s="12"/>
      <c r="O145" s="11"/>
    </row>
    <row r="146" spans="1:15" ht="30" x14ac:dyDescent="0.25">
      <c r="A146" s="5">
        <f t="shared" si="16"/>
        <v>95</v>
      </c>
      <c r="B146" s="6" t="s">
        <v>47</v>
      </c>
      <c r="C146" s="1">
        <v>247534003</v>
      </c>
      <c r="D146" s="10" t="s">
        <v>151</v>
      </c>
      <c r="E146" s="8">
        <v>0.42799999999999999</v>
      </c>
      <c r="F146" s="8">
        <v>9.24</v>
      </c>
      <c r="G146" s="12">
        <f t="shared" si="12"/>
        <v>-0.42799999999999999</v>
      </c>
      <c r="H146" s="12">
        <f t="shared" si="13"/>
        <v>-9.24</v>
      </c>
      <c r="I146" s="12"/>
      <c r="J146" s="12"/>
      <c r="K146" s="12"/>
      <c r="L146" s="12"/>
      <c r="M146" s="12"/>
      <c r="N146" s="12"/>
      <c r="O146" s="11" t="s">
        <v>686</v>
      </c>
    </row>
    <row r="147" spans="1:15" ht="30" x14ac:dyDescent="0.25">
      <c r="A147" s="5">
        <f t="shared" si="16"/>
        <v>96</v>
      </c>
      <c r="B147" s="6" t="s">
        <v>47</v>
      </c>
      <c r="C147" s="1">
        <v>247534045</v>
      </c>
      <c r="D147" s="10" t="s">
        <v>152</v>
      </c>
      <c r="E147" s="8">
        <v>3</v>
      </c>
      <c r="F147" s="8">
        <v>86.01</v>
      </c>
      <c r="G147" s="12">
        <f t="shared" si="12"/>
        <v>-1</v>
      </c>
      <c r="H147" s="12">
        <f t="shared" si="13"/>
        <v>-1.0000000000005116E-2</v>
      </c>
      <c r="I147" s="12">
        <v>2</v>
      </c>
      <c r="J147" s="12">
        <v>86</v>
      </c>
      <c r="K147" s="12"/>
      <c r="L147" s="12"/>
      <c r="M147" s="12"/>
      <c r="N147" s="12"/>
      <c r="O147" s="11"/>
    </row>
    <row r="148" spans="1:15" ht="15.75" x14ac:dyDescent="0.25">
      <c r="A148" s="7"/>
      <c r="B148" s="7"/>
      <c r="C148" s="5"/>
      <c r="D148" s="24" t="s">
        <v>153</v>
      </c>
      <c r="E148" s="13">
        <f>SUM(E52:E147)</f>
        <v>108.416</v>
      </c>
      <c r="F148" s="13">
        <f>SUM(F52:F147)</f>
        <v>3349.653400000002</v>
      </c>
      <c r="G148" s="13">
        <f t="shared" ref="G148:J148" si="17">SUM(G52:G147)</f>
        <v>-8.2679999999999989</v>
      </c>
      <c r="H148" s="13">
        <f t="shared" si="17"/>
        <v>834.2675999999999</v>
      </c>
      <c r="I148" s="13">
        <f t="shared" si="17"/>
        <v>100.14800000000001</v>
      </c>
      <c r="J148" s="13">
        <f t="shared" si="17"/>
        <v>4183.9210000000003</v>
      </c>
      <c r="K148" s="107"/>
      <c r="L148" s="107"/>
      <c r="M148" s="107"/>
      <c r="N148" s="107"/>
      <c r="O148" s="9"/>
    </row>
    <row r="149" spans="1:15" ht="25.5" customHeight="1" x14ac:dyDescent="0.25">
      <c r="A149" s="202" t="s">
        <v>52</v>
      </c>
      <c r="B149" s="202"/>
      <c r="C149" s="202"/>
      <c r="D149" s="202"/>
      <c r="E149" s="202"/>
      <c r="F149" s="202"/>
      <c r="G149" s="202"/>
      <c r="H149" s="202"/>
      <c r="I149" s="202"/>
      <c r="J149" s="202"/>
      <c r="K149" s="202"/>
      <c r="L149" s="202"/>
      <c r="M149" s="202"/>
      <c r="N149" s="202"/>
      <c r="O149" s="202"/>
    </row>
    <row r="150" spans="1:15" ht="30" x14ac:dyDescent="0.25">
      <c r="A150" s="5">
        <v>1</v>
      </c>
      <c r="B150" s="6" t="s">
        <v>28</v>
      </c>
      <c r="C150" s="5">
        <v>247124049</v>
      </c>
      <c r="D150" s="10" t="s">
        <v>154</v>
      </c>
      <c r="E150" s="8">
        <v>0.5</v>
      </c>
      <c r="F150" s="8">
        <f>E150*64</f>
        <v>32</v>
      </c>
      <c r="G150" s="12">
        <f t="shared" ref="G150" si="18">I150-E150</f>
        <v>0</v>
      </c>
      <c r="H150" s="12">
        <f t="shared" ref="H150" si="19">J150-F150</f>
        <v>-3.25</v>
      </c>
      <c r="I150" s="12">
        <v>0.5</v>
      </c>
      <c r="J150" s="12">
        <v>28.75</v>
      </c>
      <c r="K150" s="12"/>
      <c r="L150" s="12"/>
      <c r="M150" s="12"/>
      <c r="N150" s="12"/>
      <c r="O150" s="11"/>
    </row>
    <row r="151" spans="1:15" ht="45" x14ac:dyDescent="0.25">
      <c r="A151" s="5">
        <v>2</v>
      </c>
      <c r="B151" s="6" t="s">
        <v>37</v>
      </c>
      <c r="C151" s="5">
        <v>247174032</v>
      </c>
      <c r="D151" s="10" t="s">
        <v>155</v>
      </c>
      <c r="E151" s="8">
        <v>0.5</v>
      </c>
      <c r="F151" s="8">
        <f>E151*64</f>
        <v>32</v>
      </c>
      <c r="G151" s="12">
        <f t="shared" ref="G151:G154" si="20">I151-E151</f>
        <v>-9.7999999999999976E-2</v>
      </c>
      <c r="H151" s="12">
        <f t="shared" ref="H151:H154" si="21">J151-F151</f>
        <v>-0.17000000000000171</v>
      </c>
      <c r="I151" s="12">
        <v>0.40200000000000002</v>
      </c>
      <c r="J151" s="12">
        <v>31.83</v>
      </c>
      <c r="K151" s="12"/>
      <c r="L151" s="12"/>
      <c r="M151" s="12"/>
      <c r="N151" s="12"/>
      <c r="O151" s="11"/>
    </row>
    <row r="152" spans="1:15" ht="60" x14ac:dyDescent="0.25">
      <c r="A152" s="5">
        <v>3</v>
      </c>
      <c r="B152" s="6" t="s">
        <v>37</v>
      </c>
      <c r="C152" s="5">
        <v>247174028</v>
      </c>
      <c r="D152" s="10" t="s">
        <v>156</v>
      </c>
      <c r="E152" s="8">
        <v>0.5</v>
      </c>
      <c r="F152" s="8">
        <v>17.54</v>
      </c>
      <c r="G152" s="12">
        <f t="shared" si="20"/>
        <v>0</v>
      </c>
      <c r="H152" s="12">
        <f t="shared" si="21"/>
        <v>0</v>
      </c>
      <c r="I152" s="12">
        <v>0.5</v>
      </c>
      <c r="J152" s="12">
        <v>17.54</v>
      </c>
      <c r="K152" s="12"/>
      <c r="L152" s="12"/>
      <c r="M152" s="12"/>
      <c r="N152" s="12"/>
      <c r="O152" s="11"/>
    </row>
    <row r="153" spans="1:15" ht="30" customHeight="1" x14ac:dyDescent="0.25">
      <c r="A153" s="5">
        <v>4</v>
      </c>
      <c r="B153" s="22" t="s">
        <v>17</v>
      </c>
      <c r="C153" s="18">
        <v>247305072</v>
      </c>
      <c r="D153" s="25" t="s">
        <v>157</v>
      </c>
      <c r="E153" s="23">
        <v>0.26</v>
      </c>
      <c r="F153" s="8">
        <v>11.84</v>
      </c>
      <c r="G153" s="12">
        <f t="shared" si="20"/>
        <v>0</v>
      </c>
      <c r="H153" s="12">
        <f t="shared" si="21"/>
        <v>0</v>
      </c>
      <c r="I153" s="12">
        <v>0.26</v>
      </c>
      <c r="J153" s="12">
        <v>11.84</v>
      </c>
      <c r="K153" s="12"/>
      <c r="L153" s="12"/>
      <c r="M153" s="12"/>
      <c r="N153" s="12"/>
      <c r="O153" s="11"/>
    </row>
    <row r="154" spans="1:15" ht="45" x14ac:dyDescent="0.25">
      <c r="A154" s="5">
        <v>5</v>
      </c>
      <c r="B154" s="6" t="s">
        <v>47</v>
      </c>
      <c r="C154" s="5">
        <v>247534046</v>
      </c>
      <c r="D154" s="10" t="s">
        <v>158</v>
      </c>
      <c r="E154" s="8">
        <v>0.5</v>
      </c>
      <c r="F154" s="8">
        <v>32</v>
      </c>
      <c r="G154" s="12">
        <f t="shared" si="20"/>
        <v>0</v>
      </c>
      <c r="H154" s="12">
        <f t="shared" si="21"/>
        <v>-3.25</v>
      </c>
      <c r="I154" s="12">
        <v>0.5</v>
      </c>
      <c r="J154" s="12">
        <v>28.75</v>
      </c>
      <c r="K154" s="12"/>
      <c r="L154" s="12"/>
      <c r="M154" s="12"/>
      <c r="N154" s="12"/>
      <c r="O154" s="11"/>
    </row>
    <row r="155" spans="1:15" ht="15.75" x14ac:dyDescent="0.25">
      <c r="A155" s="7"/>
      <c r="B155" s="7"/>
      <c r="C155" s="5"/>
      <c r="D155" s="24" t="s">
        <v>153</v>
      </c>
      <c r="E155" s="13">
        <f>SUM(E150:E154)</f>
        <v>2.2599999999999998</v>
      </c>
      <c r="F155" s="13">
        <f>SUM(F150:F154)</f>
        <v>125.38</v>
      </c>
      <c r="G155" s="13">
        <f t="shared" ref="G155:J155" si="22">SUM(G150:G154)</f>
        <v>-9.7999999999999976E-2</v>
      </c>
      <c r="H155" s="13">
        <f t="shared" si="22"/>
        <v>-6.6700000000000017</v>
      </c>
      <c r="I155" s="13">
        <f t="shared" si="22"/>
        <v>2.1619999999999999</v>
      </c>
      <c r="J155" s="13">
        <f t="shared" si="22"/>
        <v>118.71000000000001</v>
      </c>
      <c r="K155" s="107"/>
      <c r="L155" s="107"/>
      <c r="M155" s="107"/>
      <c r="N155" s="107"/>
      <c r="O155" s="17"/>
    </row>
    <row r="156" spans="1:15" ht="20.25" customHeight="1" x14ac:dyDescent="0.25">
      <c r="A156" s="202" t="s">
        <v>159</v>
      </c>
      <c r="B156" s="202"/>
      <c r="C156" s="202"/>
      <c r="D156" s="202"/>
      <c r="E156" s="202"/>
      <c r="F156" s="202"/>
      <c r="G156" s="202"/>
      <c r="H156" s="202"/>
      <c r="I156" s="202"/>
      <c r="J156" s="202"/>
      <c r="K156" s="202"/>
      <c r="L156" s="202"/>
      <c r="M156" s="202"/>
      <c r="N156" s="202"/>
      <c r="O156" s="202"/>
    </row>
    <row r="157" spans="1:15" ht="30" customHeight="1" x14ac:dyDescent="0.25">
      <c r="A157" s="5">
        <v>1</v>
      </c>
      <c r="B157" s="6" t="s">
        <v>47</v>
      </c>
      <c r="C157" s="5">
        <v>247534006</v>
      </c>
      <c r="D157" s="10" t="s">
        <v>160</v>
      </c>
      <c r="E157" s="8">
        <v>1</v>
      </c>
      <c r="F157" s="8">
        <f>E157*20</f>
        <v>20</v>
      </c>
      <c r="G157" s="12">
        <f t="shared" ref="G157" si="23">I157-E157</f>
        <v>0</v>
      </c>
      <c r="H157" s="12">
        <f t="shared" ref="H157" si="24">J157-F157</f>
        <v>6</v>
      </c>
      <c r="I157" s="12">
        <v>1</v>
      </c>
      <c r="J157" s="12">
        <v>26</v>
      </c>
      <c r="K157" s="12"/>
      <c r="L157" s="12"/>
      <c r="M157" s="12"/>
      <c r="N157" s="12"/>
      <c r="O157" s="11"/>
    </row>
    <row r="158" spans="1:15" ht="45" x14ac:dyDescent="0.25">
      <c r="A158" s="5">
        <f>SUM(A157+1)</f>
        <v>2</v>
      </c>
      <c r="B158" s="6" t="s">
        <v>47</v>
      </c>
      <c r="C158" s="5">
        <v>247534036</v>
      </c>
      <c r="D158" s="10" t="s">
        <v>161</v>
      </c>
      <c r="E158" s="8">
        <v>1</v>
      </c>
      <c r="F158" s="8">
        <f>E158*20</f>
        <v>20</v>
      </c>
      <c r="G158" s="12">
        <f t="shared" ref="G158:G168" si="25">I158-E158</f>
        <v>0</v>
      </c>
      <c r="H158" s="12">
        <f t="shared" ref="H158:H168" si="26">J158-F158</f>
        <v>6</v>
      </c>
      <c r="I158" s="12">
        <v>1</v>
      </c>
      <c r="J158" s="12">
        <v>26</v>
      </c>
      <c r="K158" s="12"/>
      <c r="L158" s="12"/>
      <c r="M158" s="12"/>
      <c r="N158" s="12"/>
      <c r="O158" s="11"/>
    </row>
    <row r="159" spans="1:15" ht="30" x14ac:dyDescent="0.25">
      <c r="A159" s="5">
        <f t="shared" ref="A159:A168" si="27">SUM(A158+1)</f>
        <v>3</v>
      </c>
      <c r="B159" s="7" t="s">
        <v>47</v>
      </c>
      <c r="C159" s="5">
        <v>247535003</v>
      </c>
      <c r="D159" s="6" t="s">
        <v>162</v>
      </c>
      <c r="E159" s="8">
        <v>0.89300000000000002</v>
      </c>
      <c r="F159" s="8">
        <v>18.78</v>
      </c>
      <c r="G159" s="12">
        <f t="shared" si="25"/>
        <v>0</v>
      </c>
      <c r="H159" s="12">
        <f t="shared" si="26"/>
        <v>0</v>
      </c>
      <c r="I159" s="12">
        <v>0.89300000000000002</v>
      </c>
      <c r="J159" s="12">
        <v>18.78</v>
      </c>
      <c r="K159" s="12"/>
      <c r="L159" s="12"/>
      <c r="M159" s="12"/>
      <c r="N159" s="12"/>
      <c r="O159" s="11"/>
    </row>
    <row r="160" spans="1:15" ht="30" x14ac:dyDescent="0.25">
      <c r="A160" s="5">
        <f t="shared" si="27"/>
        <v>4</v>
      </c>
      <c r="B160" s="7" t="s">
        <v>47</v>
      </c>
      <c r="C160" s="5">
        <v>247535113</v>
      </c>
      <c r="D160" s="6" t="s">
        <v>163</v>
      </c>
      <c r="E160" s="8">
        <v>0.312</v>
      </c>
      <c r="F160" s="8">
        <v>4.58</v>
      </c>
      <c r="G160" s="12">
        <f t="shared" si="25"/>
        <v>7.0000000000000007E-2</v>
      </c>
      <c r="H160" s="12">
        <f t="shared" si="26"/>
        <v>0</v>
      </c>
      <c r="I160" s="12">
        <v>0.38200000000000001</v>
      </c>
      <c r="J160" s="12">
        <v>4.58</v>
      </c>
      <c r="K160" s="12"/>
      <c r="L160" s="12"/>
      <c r="M160" s="12"/>
      <c r="N160" s="12"/>
      <c r="O160" s="12" t="s">
        <v>760</v>
      </c>
    </row>
    <row r="161" spans="1:15" ht="34.5" customHeight="1" x14ac:dyDescent="0.25">
      <c r="A161" s="5">
        <f t="shared" si="27"/>
        <v>5</v>
      </c>
      <c r="B161" s="7" t="s">
        <v>47</v>
      </c>
      <c r="C161" s="5">
        <v>247535195</v>
      </c>
      <c r="D161" s="6" t="s">
        <v>164</v>
      </c>
      <c r="E161" s="8">
        <v>0.3</v>
      </c>
      <c r="F161" s="8">
        <v>6</v>
      </c>
      <c r="G161" s="12">
        <f t="shared" si="25"/>
        <v>0</v>
      </c>
      <c r="H161" s="12">
        <f t="shared" si="26"/>
        <v>1.7999999999999998</v>
      </c>
      <c r="I161" s="12">
        <v>0.3</v>
      </c>
      <c r="J161" s="12">
        <v>7.8</v>
      </c>
      <c r="K161" s="12"/>
      <c r="L161" s="12"/>
      <c r="M161" s="12"/>
      <c r="N161" s="12"/>
      <c r="O161" s="11"/>
    </row>
    <row r="162" spans="1:15" ht="30" x14ac:dyDescent="0.25">
      <c r="A162" s="5">
        <f t="shared" si="27"/>
        <v>6</v>
      </c>
      <c r="B162" s="6" t="s">
        <v>47</v>
      </c>
      <c r="C162" s="1">
        <v>247534003</v>
      </c>
      <c r="D162" s="10" t="s">
        <v>151</v>
      </c>
      <c r="E162" s="8">
        <v>0.42799999999999999</v>
      </c>
      <c r="F162" s="8">
        <v>9.24</v>
      </c>
      <c r="G162" s="12">
        <f t="shared" si="25"/>
        <v>0</v>
      </c>
      <c r="H162" s="12">
        <f t="shared" si="26"/>
        <v>0</v>
      </c>
      <c r="I162" s="12">
        <v>0.42799999999999999</v>
      </c>
      <c r="J162" s="12">
        <v>9.24</v>
      </c>
      <c r="K162" s="12"/>
      <c r="L162" s="12"/>
      <c r="M162" s="12"/>
      <c r="N162" s="12"/>
      <c r="O162" s="11"/>
    </row>
    <row r="163" spans="1:15" ht="30" x14ac:dyDescent="0.25">
      <c r="A163" s="5">
        <f t="shared" si="27"/>
        <v>7</v>
      </c>
      <c r="B163" s="6" t="s">
        <v>47</v>
      </c>
      <c r="C163" s="1">
        <v>247535061</v>
      </c>
      <c r="D163" s="10" t="s">
        <v>165</v>
      </c>
      <c r="E163" s="8">
        <v>0.47199999999999998</v>
      </c>
      <c r="F163" s="8">
        <v>11.62</v>
      </c>
      <c r="G163" s="12">
        <f t="shared" si="25"/>
        <v>0</v>
      </c>
      <c r="H163" s="12">
        <f t="shared" si="26"/>
        <v>2.9800000000000004</v>
      </c>
      <c r="I163" s="12">
        <v>0.47199999999999998</v>
      </c>
      <c r="J163" s="12">
        <v>14.6</v>
      </c>
      <c r="K163" s="12"/>
      <c r="L163" s="12"/>
      <c r="M163" s="12"/>
      <c r="N163" s="12"/>
      <c r="O163" s="11"/>
    </row>
    <row r="164" spans="1:15" ht="30" x14ac:dyDescent="0.25">
      <c r="A164" s="5">
        <f t="shared" si="27"/>
        <v>8</v>
      </c>
      <c r="B164" s="7" t="s">
        <v>28</v>
      </c>
      <c r="C164" s="5">
        <v>247125115</v>
      </c>
      <c r="D164" s="6" t="s">
        <v>166</v>
      </c>
      <c r="E164" s="8">
        <v>0.73</v>
      </c>
      <c r="F164" s="8">
        <f>E164*20</f>
        <v>14.6</v>
      </c>
      <c r="G164" s="12">
        <f t="shared" si="25"/>
        <v>0</v>
      </c>
      <c r="H164" s="12">
        <f t="shared" si="26"/>
        <v>4.3800000000000008</v>
      </c>
      <c r="I164" s="12">
        <v>0.73</v>
      </c>
      <c r="J164" s="12">
        <v>18.98</v>
      </c>
      <c r="K164" s="12"/>
      <c r="L164" s="12"/>
      <c r="M164" s="12"/>
      <c r="N164" s="12"/>
      <c r="O164" s="26"/>
    </row>
    <row r="165" spans="1:15" ht="45" x14ac:dyDescent="0.25">
      <c r="A165" s="5">
        <f t="shared" si="27"/>
        <v>9</v>
      </c>
      <c r="B165" s="7" t="s">
        <v>28</v>
      </c>
      <c r="C165" s="5">
        <v>247125116</v>
      </c>
      <c r="D165" s="6" t="s">
        <v>167</v>
      </c>
      <c r="E165" s="8">
        <v>0.5</v>
      </c>
      <c r="F165" s="8">
        <f>E165*20</f>
        <v>10</v>
      </c>
      <c r="G165" s="12">
        <f t="shared" si="25"/>
        <v>0</v>
      </c>
      <c r="H165" s="12">
        <f t="shared" si="26"/>
        <v>3</v>
      </c>
      <c r="I165" s="12">
        <v>0.5</v>
      </c>
      <c r="J165" s="12">
        <v>13</v>
      </c>
      <c r="K165" s="12"/>
      <c r="L165" s="12"/>
      <c r="M165" s="12"/>
      <c r="N165" s="12"/>
      <c r="O165" s="26"/>
    </row>
    <row r="166" spans="1:15" ht="30" x14ac:dyDescent="0.25">
      <c r="A166" s="5">
        <f t="shared" si="27"/>
        <v>10</v>
      </c>
      <c r="B166" s="6" t="s">
        <v>47</v>
      </c>
      <c r="C166" s="1">
        <v>247535002</v>
      </c>
      <c r="D166" s="10" t="s">
        <v>168</v>
      </c>
      <c r="E166" s="8">
        <v>1.9</v>
      </c>
      <c r="F166" s="8">
        <v>36.466000000000001</v>
      </c>
      <c r="G166" s="12">
        <f t="shared" si="25"/>
        <v>0</v>
      </c>
      <c r="H166" s="12">
        <f t="shared" si="26"/>
        <v>0</v>
      </c>
      <c r="I166" s="12">
        <v>1.9</v>
      </c>
      <c r="J166" s="12">
        <v>36.466000000000001</v>
      </c>
      <c r="K166" s="12"/>
      <c r="L166" s="12"/>
      <c r="M166" s="12"/>
      <c r="N166" s="12"/>
      <c r="O166" s="11"/>
    </row>
    <row r="167" spans="1:15" ht="30" x14ac:dyDescent="0.25">
      <c r="A167" s="5">
        <f t="shared" si="27"/>
        <v>11</v>
      </c>
      <c r="B167" s="6" t="s">
        <v>17</v>
      </c>
      <c r="C167" s="5">
        <v>247305292</v>
      </c>
      <c r="D167" s="7" t="s">
        <v>169</v>
      </c>
      <c r="E167" s="8">
        <v>1.262</v>
      </c>
      <c r="F167" s="8">
        <v>36</v>
      </c>
      <c r="G167" s="12">
        <f t="shared" si="25"/>
        <v>0</v>
      </c>
      <c r="H167" s="12">
        <f t="shared" si="26"/>
        <v>-5.4200000000000017</v>
      </c>
      <c r="I167" s="12">
        <v>1.262</v>
      </c>
      <c r="J167" s="12">
        <v>30.58</v>
      </c>
      <c r="K167" s="12"/>
      <c r="L167" s="12"/>
      <c r="M167" s="12"/>
      <c r="N167" s="12"/>
      <c r="O167" s="11"/>
    </row>
    <row r="168" spans="1:15" ht="30" x14ac:dyDescent="0.25">
      <c r="A168" s="5">
        <f t="shared" si="27"/>
        <v>12</v>
      </c>
      <c r="B168" s="6" t="s">
        <v>17</v>
      </c>
      <c r="C168" s="5">
        <v>247305293</v>
      </c>
      <c r="D168" s="7" t="s">
        <v>170</v>
      </c>
      <c r="E168" s="8">
        <v>0.53400000000000003</v>
      </c>
      <c r="F168" s="8">
        <v>17.100000000000001</v>
      </c>
      <c r="G168" s="12">
        <f t="shared" si="25"/>
        <v>0</v>
      </c>
      <c r="H168" s="12">
        <f t="shared" si="26"/>
        <v>-2.3300000000000018</v>
      </c>
      <c r="I168" s="12">
        <v>0.53400000000000003</v>
      </c>
      <c r="J168" s="12">
        <v>14.77</v>
      </c>
      <c r="K168" s="12"/>
      <c r="L168" s="12"/>
      <c r="M168" s="12"/>
      <c r="N168" s="12"/>
      <c r="O168" s="11"/>
    </row>
    <row r="169" spans="1:15" ht="15.75" customHeight="1" x14ac:dyDescent="0.25">
      <c r="A169" s="7"/>
      <c r="B169" s="7"/>
      <c r="C169" s="5"/>
      <c r="D169" s="24" t="s">
        <v>171</v>
      </c>
      <c r="E169" s="13">
        <f>SUM(E157:E168)</f>
        <v>9.3310000000000013</v>
      </c>
      <c r="F169" s="13">
        <f>SUM(F157:F168)</f>
        <v>204.386</v>
      </c>
      <c r="G169" s="13">
        <f t="shared" ref="G169:J169" si="28">SUM(G157:G168)</f>
        <v>7.0000000000000007E-2</v>
      </c>
      <c r="H169" s="13">
        <f t="shared" si="28"/>
        <v>16.41</v>
      </c>
      <c r="I169" s="13">
        <f t="shared" si="28"/>
        <v>9.4010000000000016</v>
      </c>
      <c r="J169" s="13">
        <f t="shared" si="28"/>
        <v>220.79600000000002</v>
      </c>
      <c r="K169" s="107"/>
      <c r="L169" s="107"/>
      <c r="M169" s="107"/>
      <c r="N169" s="107"/>
      <c r="O169" s="9"/>
    </row>
    <row r="170" spans="1:15" ht="15.75" x14ac:dyDescent="0.25">
      <c r="A170" s="7"/>
      <c r="B170" s="7"/>
      <c r="C170" s="5"/>
      <c r="D170" s="24" t="s">
        <v>172</v>
      </c>
      <c r="E170" s="27">
        <f>E169+E155+E148</f>
        <v>120.00700000000001</v>
      </c>
      <c r="F170" s="27">
        <f>F169+F155+F148</f>
        <v>3679.419400000002</v>
      </c>
      <c r="G170" s="27">
        <f t="shared" ref="G170:J170" si="29">G169+G155+G148</f>
        <v>-8.2959999999999994</v>
      </c>
      <c r="H170" s="27">
        <f t="shared" si="29"/>
        <v>844.00759999999991</v>
      </c>
      <c r="I170" s="27">
        <f t="shared" si="29"/>
        <v>111.71100000000001</v>
      </c>
      <c r="J170" s="27">
        <f t="shared" si="29"/>
        <v>4523.4270000000006</v>
      </c>
      <c r="K170" s="108"/>
      <c r="L170" s="108"/>
      <c r="M170" s="108"/>
      <c r="N170" s="108"/>
      <c r="O170" s="9"/>
    </row>
    <row r="171" spans="1:15" ht="21.75" customHeight="1" x14ac:dyDescent="0.25">
      <c r="A171" s="205" t="s">
        <v>176</v>
      </c>
      <c r="B171" s="205"/>
      <c r="C171" s="205"/>
      <c r="D171" s="20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4"/>
    </row>
    <row r="172" spans="1:15" ht="45" x14ac:dyDescent="0.2">
      <c r="A172" s="28">
        <v>1</v>
      </c>
      <c r="B172" s="29" t="s">
        <v>37</v>
      </c>
      <c r="C172" s="28">
        <v>247172003</v>
      </c>
      <c r="D172" s="30" t="s">
        <v>173</v>
      </c>
      <c r="E172" s="31">
        <v>64</v>
      </c>
      <c r="F172" s="31">
        <v>219.31</v>
      </c>
      <c r="G172" s="12">
        <f t="shared" ref="G172" si="30">I172-E172</f>
        <v>-34</v>
      </c>
      <c r="H172" s="12">
        <f t="shared" ref="H172" si="31">J172-F172</f>
        <v>0.68999999999999773</v>
      </c>
      <c r="I172" s="31">
        <v>30</v>
      </c>
      <c r="J172" s="31">
        <v>220</v>
      </c>
      <c r="K172" s="31"/>
      <c r="L172" s="31"/>
      <c r="M172" s="31"/>
      <c r="N172" s="31"/>
      <c r="O172" s="32"/>
    </row>
    <row r="173" spans="1:15" ht="30" x14ac:dyDescent="0.2">
      <c r="A173" s="28">
        <v>2</v>
      </c>
      <c r="B173" s="29" t="s">
        <v>41</v>
      </c>
      <c r="C173" s="28">
        <v>247642003</v>
      </c>
      <c r="D173" s="30" t="s">
        <v>174</v>
      </c>
      <c r="E173" s="31">
        <v>315</v>
      </c>
      <c r="F173" s="31">
        <v>2056.19</v>
      </c>
      <c r="G173" s="12">
        <f t="shared" ref="G173" si="32">I173-E173</f>
        <v>0</v>
      </c>
      <c r="H173" s="12">
        <f t="shared" ref="H173" si="33">J173-F173</f>
        <v>86.009999999999764</v>
      </c>
      <c r="I173" s="31">
        <v>315</v>
      </c>
      <c r="J173" s="31">
        <v>2142.1999999999998</v>
      </c>
      <c r="K173" s="31"/>
      <c r="L173" s="31"/>
      <c r="M173" s="31"/>
      <c r="N173" s="31"/>
      <c r="O173" s="32"/>
    </row>
    <row r="174" spans="1:15" s="46" customFormat="1" ht="15.75" customHeight="1" x14ac:dyDescent="0.25">
      <c r="A174" s="45"/>
      <c r="B174" s="43"/>
      <c r="C174" s="44"/>
      <c r="D174" s="41" t="s">
        <v>175</v>
      </c>
      <c r="E174" s="34">
        <f>SUM(E172:E173)</f>
        <v>379</v>
      </c>
      <c r="F174" s="34">
        <f>SUM(F172:F173)</f>
        <v>2275.5</v>
      </c>
      <c r="G174" s="34">
        <f t="shared" ref="G174:J174" si="34">SUM(G172:G173)</f>
        <v>-34</v>
      </c>
      <c r="H174" s="34">
        <f t="shared" si="34"/>
        <v>86.699999999999761</v>
      </c>
      <c r="I174" s="34">
        <f t="shared" si="34"/>
        <v>345</v>
      </c>
      <c r="J174" s="34">
        <f t="shared" si="34"/>
        <v>2362.1999999999998</v>
      </c>
      <c r="K174" s="34"/>
      <c r="L174" s="34"/>
      <c r="M174" s="34"/>
      <c r="N174" s="34"/>
      <c r="O174" s="51"/>
    </row>
    <row r="177" spans="1:15" ht="29.25" customHeight="1" x14ac:dyDescent="0.25">
      <c r="A177" s="205" t="s">
        <v>186</v>
      </c>
      <c r="B177" s="205"/>
      <c r="C177" s="205"/>
      <c r="D177" s="20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4"/>
    </row>
    <row r="178" spans="1:15" ht="65.25" customHeight="1" x14ac:dyDescent="0.25">
      <c r="A178" s="28">
        <v>1</v>
      </c>
      <c r="B178" s="29" t="s">
        <v>7</v>
      </c>
      <c r="C178" s="28">
        <v>247943001</v>
      </c>
      <c r="D178" s="30" t="s">
        <v>177</v>
      </c>
      <c r="E178" s="31">
        <v>40</v>
      </c>
      <c r="F178" s="35">
        <f>E178*2.15</f>
        <v>86</v>
      </c>
      <c r="G178" s="8">
        <f t="shared" ref="G178" si="35">I178-E178</f>
        <v>12</v>
      </c>
      <c r="H178" s="12">
        <f t="shared" ref="H178" si="36">J178-F178</f>
        <v>144</v>
      </c>
      <c r="I178" s="35">
        <v>52</v>
      </c>
      <c r="J178" s="35">
        <v>230</v>
      </c>
      <c r="K178" s="35"/>
      <c r="L178" s="35"/>
      <c r="M178" s="35"/>
      <c r="N178" s="35"/>
      <c r="O178" s="12" t="s">
        <v>760</v>
      </c>
    </row>
    <row r="179" spans="1:15" ht="45" x14ac:dyDescent="0.2">
      <c r="A179" s="28">
        <v>2</v>
      </c>
      <c r="B179" s="29" t="s">
        <v>12</v>
      </c>
      <c r="C179" s="28">
        <v>247403011</v>
      </c>
      <c r="D179" s="30" t="s">
        <v>178</v>
      </c>
      <c r="E179" s="31">
        <v>20</v>
      </c>
      <c r="F179" s="35">
        <f>E179*2.15</f>
        <v>43</v>
      </c>
      <c r="G179" s="8">
        <f t="shared" ref="G179:G185" si="37">I179-E179</f>
        <v>-5</v>
      </c>
      <c r="H179" s="12">
        <f t="shared" ref="H179:H185" si="38">J179-F179</f>
        <v>31.5</v>
      </c>
      <c r="I179" s="35">
        <v>15</v>
      </c>
      <c r="J179" s="35">
        <v>74.5</v>
      </c>
      <c r="K179" s="35"/>
      <c r="L179" s="35"/>
      <c r="M179" s="35"/>
      <c r="N179" s="35"/>
      <c r="O179" s="32"/>
    </row>
    <row r="180" spans="1:15" ht="30" x14ac:dyDescent="0.25">
      <c r="A180" s="28">
        <v>3</v>
      </c>
      <c r="B180" s="29" t="s">
        <v>12</v>
      </c>
      <c r="C180" s="28">
        <v>247403008</v>
      </c>
      <c r="D180" s="30" t="s">
        <v>179</v>
      </c>
      <c r="E180" s="31">
        <v>15</v>
      </c>
      <c r="F180" s="35">
        <f>E180*2.15</f>
        <v>32.25</v>
      </c>
      <c r="G180" s="8">
        <f t="shared" si="37"/>
        <v>-15</v>
      </c>
      <c r="H180" s="12">
        <f t="shared" si="38"/>
        <v>-32.25</v>
      </c>
      <c r="I180" s="35"/>
      <c r="J180" s="35"/>
      <c r="K180" s="35"/>
      <c r="L180" s="35"/>
      <c r="M180" s="35"/>
      <c r="N180" s="35"/>
      <c r="O180" s="28" t="s">
        <v>684</v>
      </c>
    </row>
    <row r="181" spans="1:15" ht="30" x14ac:dyDescent="0.25">
      <c r="A181" s="28">
        <v>4</v>
      </c>
      <c r="B181" s="29" t="s">
        <v>12</v>
      </c>
      <c r="C181" s="28">
        <v>247403008</v>
      </c>
      <c r="D181" s="30" t="s">
        <v>180</v>
      </c>
      <c r="E181" s="31">
        <v>15</v>
      </c>
      <c r="F181" s="35">
        <f>E181*2.15</f>
        <v>32.25</v>
      </c>
      <c r="G181" s="8">
        <f t="shared" si="37"/>
        <v>-15</v>
      </c>
      <c r="H181" s="12">
        <f t="shared" si="38"/>
        <v>-32.25</v>
      </c>
      <c r="I181" s="35"/>
      <c r="J181" s="35"/>
      <c r="K181" s="35"/>
      <c r="L181" s="35"/>
      <c r="M181" s="35"/>
      <c r="N181" s="35"/>
      <c r="O181" s="28" t="s">
        <v>684</v>
      </c>
    </row>
    <row r="182" spans="1:15" ht="45" x14ac:dyDescent="0.2">
      <c r="A182" s="28">
        <v>5</v>
      </c>
      <c r="B182" s="29" t="s">
        <v>28</v>
      </c>
      <c r="C182" s="28">
        <v>247123008</v>
      </c>
      <c r="D182" s="30" t="s">
        <v>181</v>
      </c>
      <c r="E182" s="31">
        <v>30</v>
      </c>
      <c r="F182" s="35">
        <v>150.91</v>
      </c>
      <c r="G182" s="8">
        <f t="shared" si="37"/>
        <v>0</v>
      </c>
      <c r="H182" s="12">
        <f t="shared" si="38"/>
        <v>6.9000000000000057</v>
      </c>
      <c r="I182" s="35">
        <v>30</v>
      </c>
      <c r="J182" s="35">
        <v>157.81</v>
      </c>
      <c r="K182" s="35"/>
      <c r="L182" s="35"/>
      <c r="M182" s="35"/>
      <c r="N182" s="35"/>
      <c r="O182" s="32"/>
    </row>
    <row r="183" spans="1:15" ht="45" x14ac:dyDescent="0.25">
      <c r="A183" s="28">
        <v>6</v>
      </c>
      <c r="B183" s="29" t="s">
        <v>28</v>
      </c>
      <c r="C183" s="28">
        <v>247123012</v>
      </c>
      <c r="D183" s="30" t="s">
        <v>182</v>
      </c>
      <c r="E183" s="31">
        <v>20</v>
      </c>
      <c r="F183" s="35">
        <f>E183*2.15</f>
        <v>43</v>
      </c>
      <c r="G183" s="8">
        <f t="shared" si="37"/>
        <v>-20</v>
      </c>
      <c r="H183" s="12">
        <f t="shared" si="38"/>
        <v>-43</v>
      </c>
      <c r="I183" s="35"/>
      <c r="J183" s="35"/>
      <c r="K183" s="35"/>
      <c r="L183" s="35"/>
      <c r="M183" s="35"/>
      <c r="N183" s="35"/>
      <c r="O183" s="28" t="s">
        <v>684</v>
      </c>
    </row>
    <row r="184" spans="1:15" ht="45" x14ac:dyDescent="0.2">
      <c r="A184" s="28">
        <v>7</v>
      </c>
      <c r="B184" s="29" t="s">
        <v>28</v>
      </c>
      <c r="C184" s="28">
        <v>247123010</v>
      </c>
      <c r="D184" s="30" t="s">
        <v>183</v>
      </c>
      <c r="E184" s="31">
        <v>25</v>
      </c>
      <c r="F184" s="35">
        <f>E184*2.15</f>
        <v>53.75</v>
      </c>
      <c r="G184" s="8">
        <f t="shared" si="37"/>
        <v>-3</v>
      </c>
      <c r="H184" s="12">
        <f t="shared" si="38"/>
        <v>91.75</v>
      </c>
      <c r="I184" s="35">
        <v>22</v>
      </c>
      <c r="J184" s="35">
        <v>145.5</v>
      </c>
      <c r="K184" s="35"/>
      <c r="L184" s="35"/>
      <c r="M184" s="35"/>
      <c r="N184" s="35"/>
      <c r="O184" s="32"/>
    </row>
    <row r="185" spans="1:15" ht="45" x14ac:dyDescent="0.25">
      <c r="A185" s="28">
        <v>8</v>
      </c>
      <c r="B185" s="29" t="s">
        <v>47</v>
      </c>
      <c r="C185" s="28">
        <v>247533005</v>
      </c>
      <c r="D185" s="30" t="s">
        <v>184</v>
      </c>
      <c r="E185" s="31">
        <v>15</v>
      </c>
      <c r="F185" s="35">
        <f>E185*2.15</f>
        <v>32.25</v>
      </c>
      <c r="G185" s="8">
        <f t="shared" si="37"/>
        <v>-15</v>
      </c>
      <c r="H185" s="12">
        <f t="shared" si="38"/>
        <v>-32.25</v>
      </c>
      <c r="I185" s="35"/>
      <c r="J185" s="35"/>
      <c r="K185" s="35"/>
      <c r="L185" s="35"/>
      <c r="M185" s="35"/>
      <c r="N185" s="35"/>
      <c r="O185" s="28" t="s">
        <v>684</v>
      </c>
    </row>
    <row r="186" spans="1:15" ht="15.75" customHeight="1" x14ac:dyDescent="0.2">
      <c r="A186" s="208" t="s">
        <v>185</v>
      </c>
      <c r="B186" s="209"/>
      <c r="C186" s="209"/>
      <c r="D186" s="210"/>
      <c r="E186" s="34">
        <f>SUM(E178:E185)</f>
        <v>180</v>
      </c>
      <c r="F186" s="37">
        <f>SUM(F178:F185)</f>
        <v>473.40999999999997</v>
      </c>
      <c r="G186" s="34">
        <f t="shared" ref="G186:J186" si="39">SUM(G178:G185)</f>
        <v>-61</v>
      </c>
      <c r="H186" s="37">
        <f t="shared" si="39"/>
        <v>134.4</v>
      </c>
      <c r="I186" s="34">
        <f t="shared" si="39"/>
        <v>119</v>
      </c>
      <c r="J186" s="37">
        <f t="shared" si="39"/>
        <v>607.80999999999995</v>
      </c>
      <c r="K186" s="34"/>
      <c r="L186" s="34"/>
      <c r="M186" s="34"/>
      <c r="N186" s="34"/>
      <c r="O186" s="32"/>
    </row>
    <row r="188" spans="1:15" ht="29.25" customHeight="1" x14ac:dyDescent="0.25">
      <c r="A188" s="205" t="s">
        <v>204</v>
      </c>
      <c r="B188" s="205"/>
      <c r="C188" s="205"/>
      <c r="D188" s="20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4"/>
    </row>
    <row r="189" spans="1:15" ht="30" customHeight="1" x14ac:dyDescent="0.2">
      <c r="A189" s="28">
        <v>1</v>
      </c>
      <c r="B189" s="29" t="s">
        <v>4</v>
      </c>
      <c r="C189" s="28">
        <v>247754027</v>
      </c>
      <c r="D189" s="29" t="s">
        <v>187</v>
      </c>
      <c r="E189" s="31">
        <v>60</v>
      </c>
      <c r="F189" s="35">
        <v>120</v>
      </c>
      <c r="G189" s="8">
        <f t="shared" ref="G189" si="40">I189-E189</f>
        <v>-28</v>
      </c>
      <c r="H189" s="12">
        <f t="shared" ref="H189" si="41">J189-F189</f>
        <v>55</v>
      </c>
      <c r="I189" s="35">
        <v>32</v>
      </c>
      <c r="J189" s="35">
        <v>175</v>
      </c>
      <c r="K189" s="35"/>
      <c r="L189" s="35"/>
      <c r="M189" s="35"/>
      <c r="N189" s="35"/>
      <c r="O189" s="32"/>
    </row>
    <row r="190" spans="1:15" ht="60" x14ac:dyDescent="0.2">
      <c r="A190" s="28">
        <v>2</v>
      </c>
      <c r="B190" s="29" t="s">
        <v>4</v>
      </c>
      <c r="C190" s="28">
        <v>247755019</v>
      </c>
      <c r="D190" s="29" t="s">
        <v>188</v>
      </c>
      <c r="E190" s="31">
        <v>9</v>
      </c>
      <c r="F190" s="35">
        <v>22.98</v>
      </c>
      <c r="G190" s="8">
        <f t="shared" ref="G190:G204" si="42">I190-E190</f>
        <v>0</v>
      </c>
      <c r="H190" s="12">
        <f t="shared" ref="H190:H204" si="43">J190-F190</f>
        <v>-0.67999999999999972</v>
      </c>
      <c r="I190" s="35">
        <v>9</v>
      </c>
      <c r="J190" s="35">
        <v>22.3</v>
      </c>
      <c r="K190" s="35"/>
      <c r="L190" s="35"/>
      <c r="M190" s="35"/>
      <c r="N190" s="35"/>
      <c r="O190" s="32"/>
    </row>
    <row r="191" spans="1:15" ht="30" x14ac:dyDescent="0.25">
      <c r="A191" s="28">
        <v>3</v>
      </c>
      <c r="B191" s="29" t="s">
        <v>7</v>
      </c>
      <c r="C191" s="28">
        <v>247944008</v>
      </c>
      <c r="D191" s="29" t="s">
        <v>189</v>
      </c>
      <c r="E191" s="31">
        <v>20</v>
      </c>
      <c r="F191" s="35">
        <f t="shared" ref="F191:F196" si="44">E191*2</f>
        <v>40</v>
      </c>
      <c r="G191" s="8">
        <f t="shared" si="42"/>
        <v>-20</v>
      </c>
      <c r="H191" s="12">
        <f t="shared" si="43"/>
        <v>-40</v>
      </c>
      <c r="I191" s="35"/>
      <c r="J191" s="35"/>
      <c r="K191" s="35"/>
      <c r="L191" s="35"/>
      <c r="M191" s="35"/>
      <c r="N191" s="35"/>
      <c r="O191" s="28" t="s">
        <v>684</v>
      </c>
    </row>
    <row r="192" spans="1:15" ht="45" x14ac:dyDescent="0.2">
      <c r="A192" s="36">
        <v>4</v>
      </c>
      <c r="B192" s="29" t="s">
        <v>7</v>
      </c>
      <c r="C192" s="28">
        <v>247945019</v>
      </c>
      <c r="D192" s="29" t="s">
        <v>190</v>
      </c>
      <c r="E192" s="31">
        <v>15</v>
      </c>
      <c r="F192" s="35">
        <f t="shared" si="44"/>
        <v>30</v>
      </c>
      <c r="G192" s="8">
        <f t="shared" si="42"/>
        <v>-7</v>
      </c>
      <c r="H192" s="12">
        <f t="shared" si="43"/>
        <v>-0.89999999999999858</v>
      </c>
      <c r="I192" s="35">
        <v>8</v>
      </c>
      <c r="J192" s="35">
        <v>29.1</v>
      </c>
      <c r="K192" s="35"/>
      <c r="L192" s="35"/>
      <c r="M192" s="35"/>
      <c r="N192" s="35"/>
      <c r="O192" s="32"/>
    </row>
    <row r="193" spans="1:15" ht="30" x14ac:dyDescent="0.2">
      <c r="A193" s="28">
        <v>5</v>
      </c>
      <c r="B193" s="29" t="s">
        <v>12</v>
      </c>
      <c r="C193" s="28">
        <v>247405092</v>
      </c>
      <c r="D193" s="29" t="s">
        <v>191</v>
      </c>
      <c r="E193" s="31">
        <v>10</v>
      </c>
      <c r="F193" s="35">
        <f t="shared" si="44"/>
        <v>20</v>
      </c>
      <c r="G193" s="8">
        <f t="shared" si="42"/>
        <v>-4</v>
      </c>
      <c r="H193" s="12">
        <f t="shared" si="43"/>
        <v>10</v>
      </c>
      <c r="I193" s="35">
        <v>6</v>
      </c>
      <c r="J193" s="35">
        <v>30</v>
      </c>
      <c r="K193" s="35"/>
      <c r="L193" s="35"/>
      <c r="M193" s="35"/>
      <c r="N193" s="35"/>
      <c r="O193" s="32"/>
    </row>
    <row r="194" spans="1:15" ht="45" x14ac:dyDescent="0.2">
      <c r="A194" s="36">
        <v>6</v>
      </c>
      <c r="B194" s="29" t="s">
        <v>12</v>
      </c>
      <c r="C194" s="28">
        <v>247405090</v>
      </c>
      <c r="D194" s="29" t="s">
        <v>192</v>
      </c>
      <c r="E194" s="31">
        <v>10</v>
      </c>
      <c r="F194" s="35">
        <f t="shared" si="44"/>
        <v>20</v>
      </c>
      <c r="G194" s="8">
        <f t="shared" si="42"/>
        <v>-4</v>
      </c>
      <c r="H194" s="12">
        <f t="shared" si="43"/>
        <v>10</v>
      </c>
      <c r="I194" s="35">
        <v>6</v>
      </c>
      <c r="J194" s="35">
        <v>30</v>
      </c>
      <c r="K194" s="35"/>
      <c r="L194" s="35"/>
      <c r="M194" s="35"/>
      <c r="N194" s="35"/>
      <c r="O194" s="32"/>
    </row>
    <row r="195" spans="1:15" ht="34.5" customHeight="1" x14ac:dyDescent="0.2">
      <c r="A195" s="28">
        <v>7</v>
      </c>
      <c r="B195" s="29" t="s">
        <v>12</v>
      </c>
      <c r="C195" s="28">
        <v>247404036</v>
      </c>
      <c r="D195" s="29" t="s">
        <v>193</v>
      </c>
      <c r="E195" s="31">
        <v>10</v>
      </c>
      <c r="F195" s="35">
        <f t="shared" si="44"/>
        <v>20</v>
      </c>
      <c r="G195" s="8">
        <f t="shared" si="42"/>
        <v>-2</v>
      </c>
      <c r="H195" s="12">
        <f t="shared" si="43"/>
        <v>15</v>
      </c>
      <c r="I195" s="35">
        <v>8</v>
      </c>
      <c r="J195" s="35">
        <v>35</v>
      </c>
      <c r="K195" s="35"/>
      <c r="L195" s="35"/>
      <c r="M195" s="35"/>
      <c r="N195" s="35"/>
      <c r="O195" s="32"/>
    </row>
    <row r="196" spans="1:15" ht="45" x14ac:dyDescent="0.2">
      <c r="A196" s="36">
        <v>8</v>
      </c>
      <c r="B196" s="29" t="s">
        <v>12</v>
      </c>
      <c r="C196" s="28">
        <v>247404037</v>
      </c>
      <c r="D196" s="29" t="s">
        <v>194</v>
      </c>
      <c r="E196" s="31">
        <v>10</v>
      </c>
      <c r="F196" s="35">
        <f t="shared" si="44"/>
        <v>20</v>
      </c>
      <c r="G196" s="8">
        <f t="shared" si="42"/>
        <v>-4</v>
      </c>
      <c r="H196" s="12">
        <f t="shared" si="43"/>
        <v>6</v>
      </c>
      <c r="I196" s="35">
        <v>6</v>
      </c>
      <c r="J196" s="35">
        <v>26</v>
      </c>
      <c r="K196" s="35"/>
      <c r="L196" s="35"/>
      <c r="M196" s="35"/>
      <c r="N196" s="35"/>
      <c r="O196" s="32"/>
    </row>
    <row r="197" spans="1:15" ht="60" x14ac:dyDescent="0.2">
      <c r="A197" s="28">
        <v>9</v>
      </c>
      <c r="B197" s="29" t="s">
        <v>17</v>
      </c>
      <c r="C197" s="28">
        <v>247304032</v>
      </c>
      <c r="D197" s="29" t="s">
        <v>195</v>
      </c>
      <c r="E197" s="31">
        <v>45</v>
      </c>
      <c r="F197" s="35">
        <v>151.09</v>
      </c>
      <c r="G197" s="8">
        <f t="shared" si="42"/>
        <v>0</v>
      </c>
      <c r="H197" s="12">
        <f t="shared" si="43"/>
        <v>38.629999999999995</v>
      </c>
      <c r="I197" s="35">
        <v>45</v>
      </c>
      <c r="J197" s="35">
        <v>189.72</v>
      </c>
      <c r="K197" s="35"/>
      <c r="L197" s="35"/>
      <c r="M197" s="35"/>
      <c r="N197" s="35"/>
      <c r="O197" s="32"/>
    </row>
    <row r="198" spans="1:15" ht="45" x14ac:dyDescent="0.25">
      <c r="A198" s="36">
        <v>10</v>
      </c>
      <c r="B198" s="29" t="s">
        <v>17</v>
      </c>
      <c r="C198" s="28">
        <v>247304067</v>
      </c>
      <c r="D198" s="29" t="s">
        <v>196</v>
      </c>
      <c r="E198" s="31">
        <v>12</v>
      </c>
      <c r="F198" s="35">
        <f>E198*2</f>
        <v>24</v>
      </c>
      <c r="G198" s="8">
        <f t="shared" si="42"/>
        <v>3</v>
      </c>
      <c r="H198" s="12">
        <f t="shared" si="43"/>
        <v>42</v>
      </c>
      <c r="I198" s="35">
        <v>15</v>
      </c>
      <c r="J198" s="35">
        <v>66</v>
      </c>
      <c r="K198" s="35"/>
      <c r="L198" s="35"/>
      <c r="M198" s="35"/>
      <c r="N198" s="35"/>
      <c r="O198" s="12" t="s">
        <v>760</v>
      </c>
    </row>
    <row r="199" spans="1:15" ht="45" x14ac:dyDescent="0.2">
      <c r="A199" s="28">
        <v>11</v>
      </c>
      <c r="B199" s="29" t="s">
        <v>28</v>
      </c>
      <c r="C199" s="28">
        <v>247124030</v>
      </c>
      <c r="D199" s="29" t="s">
        <v>197</v>
      </c>
      <c r="E199" s="31">
        <v>30</v>
      </c>
      <c r="F199" s="35">
        <v>166.16</v>
      </c>
      <c r="G199" s="8">
        <f t="shared" si="42"/>
        <v>0</v>
      </c>
      <c r="H199" s="12">
        <f t="shared" si="43"/>
        <v>-18.859999999999985</v>
      </c>
      <c r="I199" s="35">
        <v>30</v>
      </c>
      <c r="J199" s="35">
        <v>147.30000000000001</v>
      </c>
      <c r="K199" s="35"/>
      <c r="L199" s="35"/>
      <c r="M199" s="35"/>
      <c r="N199" s="35"/>
      <c r="O199" s="32"/>
    </row>
    <row r="200" spans="1:15" ht="60" x14ac:dyDescent="0.2">
      <c r="A200" s="36">
        <v>12</v>
      </c>
      <c r="B200" s="29" t="s">
        <v>28</v>
      </c>
      <c r="C200" s="28">
        <v>247124054</v>
      </c>
      <c r="D200" s="29" t="s">
        <v>198</v>
      </c>
      <c r="E200" s="31">
        <v>66</v>
      </c>
      <c r="F200" s="35">
        <v>377.21</v>
      </c>
      <c r="G200" s="8">
        <f t="shared" si="42"/>
        <v>0</v>
      </c>
      <c r="H200" s="12">
        <f t="shared" si="43"/>
        <v>-1.6299999999999955</v>
      </c>
      <c r="I200" s="35">
        <v>66</v>
      </c>
      <c r="J200" s="35">
        <v>375.58</v>
      </c>
      <c r="K200" s="35"/>
      <c r="L200" s="35"/>
      <c r="M200" s="35"/>
      <c r="N200" s="35"/>
      <c r="O200" s="32"/>
    </row>
    <row r="201" spans="1:15" ht="75" x14ac:dyDescent="0.2">
      <c r="A201" s="28">
        <v>13</v>
      </c>
      <c r="B201" s="29" t="s">
        <v>28</v>
      </c>
      <c r="C201" s="28">
        <v>247125107</v>
      </c>
      <c r="D201" s="29" t="s">
        <v>199</v>
      </c>
      <c r="E201" s="31">
        <v>17</v>
      </c>
      <c r="F201" s="35">
        <v>112.285</v>
      </c>
      <c r="G201" s="8">
        <f t="shared" si="42"/>
        <v>0</v>
      </c>
      <c r="H201" s="12">
        <f t="shared" si="43"/>
        <v>-5.499999999999261E-2</v>
      </c>
      <c r="I201" s="35">
        <v>17</v>
      </c>
      <c r="J201" s="35">
        <v>112.23</v>
      </c>
      <c r="K201" s="35"/>
      <c r="L201" s="35"/>
      <c r="M201" s="35"/>
      <c r="N201" s="35"/>
      <c r="O201" s="32"/>
    </row>
    <row r="202" spans="1:15" ht="30" x14ac:dyDescent="0.25">
      <c r="A202" s="36">
        <v>14</v>
      </c>
      <c r="B202" s="29" t="s">
        <v>47</v>
      </c>
      <c r="C202" s="28">
        <v>247534048</v>
      </c>
      <c r="D202" s="29" t="s">
        <v>200</v>
      </c>
      <c r="E202" s="31">
        <v>10</v>
      </c>
      <c r="F202" s="35">
        <f>E202*2</f>
        <v>20</v>
      </c>
      <c r="G202" s="8">
        <f t="shared" si="42"/>
        <v>-10</v>
      </c>
      <c r="H202" s="12">
        <f t="shared" si="43"/>
        <v>-20</v>
      </c>
      <c r="I202" s="35"/>
      <c r="J202" s="35"/>
      <c r="K202" s="35"/>
      <c r="L202" s="35"/>
      <c r="M202" s="35"/>
      <c r="N202" s="35"/>
      <c r="O202" s="28" t="s">
        <v>684</v>
      </c>
    </row>
    <row r="203" spans="1:15" ht="47.25" customHeight="1" x14ac:dyDescent="0.2">
      <c r="A203" s="28">
        <v>15</v>
      </c>
      <c r="B203" s="29" t="s">
        <v>47</v>
      </c>
      <c r="C203" s="28">
        <v>247534058</v>
      </c>
      <c r="D203" s="29" t="s">
        <v>201</v>
      </c>
      <c r="E203" s="31">
        <v>10</v>
      </c>
      <c r="F203" s="35">
        <f>E203*2</f>
        <v>20</v>
      </c>
      <c r="G203" s="8">
        <f t="shared" si="42"/>
        <v>-5</v>
      </c>
      <c r="H203" s="12">
        <f t="shared" si="43"/>
        <v>-0.5</v>
      </c>
      <c r="I203" s="35">
        <v>5</v>
      </c>
      <c r="J203" s="35">
        <v>19.5</v>
      </c>
      <c r="K203" s="35"/>
      <c r="L203" s="35"/>
      <c r="M203" s="35"/>
      <c r="N203" s="35"/>
      <c r="O203" s="32"/>
    </row>
    <row r="204" spans="1:15" ht="60" x14ac:dyDescent="0.2">
      <c r="A204" s="36">
        <v>16</v>
      </c>
      <c r="B204" s="29" t="s">
        <v>47</v>
      </c>
      <c r="C204" s="28">
        <v>247535004</v>
      </c>
      <c r="D204" s="29" t="s">
        <v>202</v>
      </c>
      <c r="E204" s="31">
        <v>18</v>
      </c>
      <c r="F204" s="35">
        <v>54.74</v>
      </c>
      <c r="G204" s="8">
        <f t="shared" si="42"/>
        <v>0</v>
      </c>
      <c r="H204" s="12">
        <f t="shared" si="43"/>
        <v>-0.20000000000000284</v>
      </c>
      <c r="I204" s="35">
        <v>18</v>
      </c>
      <c r="J204" s="35">
        <v>54.54</v>
      </c>
      <c r="K204" s="35"/>
      <c r="L204" s="35"/>
      <c r="M204" s="35"/>
      <c r="N204" s="35"/>
      <c r="O204" s="32"/>
    </row>
    <row r="205" spans="1:15" ht="31.5" x14ac:dyDescent="0.2">
      <c r="A205" s="33"/>
      <c r="B205" s="29"/>
      <c r="C205" s="28"/>
      <c r="D205" s="41" t="s">
        <v>203</v>
      </c>
      <c r="E205" s="34">
        <f>SUM(E189:E204)</f>
        <v>352</v>
      </c>
      <c r="F205" s="37">
        <f>SUM(F189:F204)</f>
        <v>1218.4650000000001</v>
      </c>
      <c r="G205" s="34">
        <f t="shared" ref="G205:J205" si="45">SUM(G189:G204)</f>
        <v>-81</v>
      </c>
      <c r="H205" s="37">
        <f t="shared" si="45"/>
        <v>93.805000000000035</v>
      </c>
      <c r="I205" s="34">
        <f t="shared" si="45"/>
        <v>271</v>
      </c>
      <c r="J205" s="37">
        <f t="shared" si="45"/>
        <v>1312.27</v>
      </c>
      <c r="K205" s="37"/>
      <c r="L205" s="37"/>
      <c r="M205" s="37"/>
      <c r="N205" s="37"/>
      <c r="O205" s="32"/>
    </row>
    <row r="207" spans="1:15" ht="23.25" customHeight="1" x14ac:dyDescent="0.25">
      <c r="A207" s="211" t="s">
        <v>689</v>
      </c>
      <c r="B207" s="211"/>
      <c r="C207" s="211"/>
      <c r="D207" s="211"/>
    </row>
    <row r="208" spans="1:15" x14ac:dyDescent="0.25">
      <c r="A208" s="28">
        <v>1</v>
      </c>
      <c r="B208" s="212" t="s">
        <v>17</v>
      </c>
      <c r="C208" s="213"/>
      <c r="D208" s="29" t="s">
        <v>690</v>
      </c>
      <c r="E208" s="28">
        <v>1</v>
      </c>
      <c r="F208" s="31">
        <v>29.51</v>
      </c>
      <c r="G208" s="114">
        <f t="shared" ref="G208" si="46">I208-E208</f>
        <v>0</v>
      </c>
      <c r="H208" s="12">
        <f t="shared" ref="H208" si="47">J208-F208</f>
        <v>-3.0300000000000011</v>
      </c>
      <c r="I208" s="114">
        <v>1</v>
      </c>
      <c r="J208" s="12">
        <v>26.48</v>
      </c>
      <c r="K208" s="8"/>
      <c r="L208" s="12"/>
      <c r="M208" s="8"/>
      <c r="N208" s="12"/>
      <c r="O208" s="8"/>
    </row>
    <row r="209" spans="1:15" x14ac:dyDescent="0.25">
      <c r="A209" s="28">
        <v>2</v>
      </c>
      <c r="B209" s="212" t="s">
        <v>17</v>
      </c>
      <c r="C209" s="213"/>
      <c r="D209" s="29" t="s">
        <v>691</v>
      </c>
      <c r="E209" s="28">
        <v>1</v>
      </c>
      <c r="F209" s="31">
        <v>33</v>
      </c>
      <c r="G209" s="114">
        <f t="shared" ref="G209:G213" si="48">I209-E209</f>
        <v>0</v>
      </c>
      <c r="H209" s="12">
        <f t="shared" ref="H209:H213" si="49">J209-F209</f>
        <v>-6.2800000000000011</v>
      </c>
      <c r="I209" s="114">
        <v>1</v>
      </c>
      <c r="J209" s="12">
        <v>26.72</v>
      </c>
      <c r="K209" s="8"/>
      <c r="L209" s="12"/>
      <c r="M209" s="8"/>
      <c r="N209" s="12"/>
      <c r="O209" s="8"/>
    </row>
    <row r="210" spans="1:15" x14ac:dyDescent="0.25">
      <c r="A210" s="28">
        <v>3</v>
      </c>
      <c r="B210" s="212" t="s">
        <v>26</v>
      </c>
      <c r="C210" s="213"/>
      <c r="D210" s="29" t="s">
        <v>692</v>
      </c>
      <c r="E210" s="28">
        <v>1</v>
      </c>
      <c r="F210" s="31">
        <v>33</v>
      </c>
      <c r="G210" s="114">
        <f t="shared" si="48"/>
        <v>0</v>
      </c>
      <c r="H210" s="12">
        <f t="shared" si="49"/>
        <v>2</v>
      </c>
      <c r="I210" s="114">
        <v>1</v>
      </c>
      <c r="J210" s="12">
        <v>35</v>
      </c>
      <c r="K210" s="8"/>
      <c r="L210" s="12"/>
      <c r="M210" s="8"/>
      <c r="N210" s="12"/>
      <c r="O210" s="8"/>
    </row>
    <row r="211" spans="1:15" x14ac:dyDescent="0.25">
      <c r="A211" s="28">
        <v>4</v>
      </c>
      <c r="B211" s="212" t="s">
        <v>12</v>
      </c>
      <c r="C211" s="213"/>
      <c r="D211" s="29" t="s">
        <v>693</v>
      </c>
      <c r="E211" s="28">
        <v>1</v>
      </c>
      <c r="F211" s="31">
        <v>33</v>
      </c>
      <c r="G211" s="114">
        <f t="shared" si="48"/>
        <v>-1</v>
      </c>
      <c r="H211" s="12">
        <f t="shared" si="49"/>
        <v>-33</v>
      </c>
      <c r="I211" s="114"/>
      <c r="J211" s="12"/>
      <c r="K211" s="8"/>
      <c r="L211" s="12"/>
      <c r="M211" s="8"/>
      <c r="N211" s="12"/>
      <c r="O211" s="8" t="s">
        <v>684</v>
      </c>
    </row>
    <row r="212" spans="1:15" x14ac:dyDescent="0.25">
      <c r="A212" s="28">
        <v>5</v>
      </c>
      <c r="B212" s="212" t="s">
        <v>41</v>
      </c>
      <c r="C212" s="213"/>
      <c r="D212" s="29" t="s">
        <v>694</v>
      </c>
      <c r="E212" s="28">
        <v>1</v>
      </c>
      <c r="F212" s="31">
        <v>27.594999999999999</v>
      </c>
      <c r="G212" s="114">
        <f t="shared" si="48"/>
        <v>0</v>
      </c>
      <c r="H212" s="12">
        <f t="shared" si="49"/>
        <v>5.000000000002558E-3</v>
      </c>
      <c r="I212" s="114">
        <v>1</v>
      </c>
      <c r="J212" s="12">
        <v>27.6</v>
      </c>
      <c r="K212" s="8"/>
      <c r="L212" s="12"/>
      <c r="M212" s="8"/>
      <c r="N212" s="12"/>
      <c r="O212" s="8"/>
    </row>
    <row r="213" spans="1:15" x14ac:dyDescent="0.25">
      <c r="A213" s="28">
        <v>6</v>
      </c>
      <c r="B213" s="212" t="s">
        <v>41</v>
      </c>
      <c r="C213" s="213"/>
      <c r="D213" s="29" t="s">
        <v>695</v>
      </c>
      <c r="E213" s="28">
        <v>1</v>
      </c>
      <c r="F213" s="31">
        <v>26.01</v>
      </c>
      <c r="G213" s="114">
        <f t="shared" si="48"/>
        <v>0</v>
      </c>
      <c r="H213" s="12">
        <f t="shared" si="49"/>
        <v>0</v>
      </c>
      <c r="I213" s="114">
        <v>1</v>
      </c>
      <c r="J213" s="12">
        <v>26.01</v>
      </c>
      <c r="K213" s="8"/>
      <c r="L213" s="12"/>
      <c r="M213" s="8"/>
      <c r="N213" s="12"/>
      <c r="O213" s="8"/>
    </row>
    <row r="214" spans="1:15" ht="15.75" x14ac:dyDescent="0.25">
      <c r="A214" s="28"/>
      <c r="B214" s="100"/>
      <c r="C214" s="112"/>
      <c r="D214" s="41" t="s">
        <v>696</v>
      </c>
      <c r="E214" s="44">
        <f t="shared" ref="E214:J214" si="50">SUM(E208:E213)</f>
        <v>6</v>
      </c>
      <c r="F214" s="34">
        <f t="shared" si="50"/>
        <v>182.11499999999998</v>
      </c>
      <c r="G214" s="44">
        <f t="shared" si="50"/>
        <v>-1</v>
      </c>
      <c r="H214" s="34">
        <f t="shared" si="50"/>
        <v>-40.305</v>
      </c>
      <c r="I214" s="44">
        <f t="shared" si="50"/>
        <v>5</v>
      </c>
      <c r="J214" s="34">
        <f t="shared" si="50"/>
        <v>141.81</v>
      </c>
      <c r="K214" s="8"/>
      <c r="L214" s="12"/>
      <c r="M214" s="8"/>
      <c r="N214" s="12"/>
      <c r="O214" s="8"/>
    </row>
    <row r="216" spans="1:15" ht="21" customHeight="1" x14ac:dyDescent="0.25">
      <c r="A216" s="211" t="s">
        <v>698</v>
      </c>
      <c r="B216" s="211"/>
      <c r="C216" s="211"/>
      <c r="D216" s="211"/>
    </row>
    <row r="217" spans="1:15" x14ac:dyDescent="0.25">
      <c r="A217" s="28">
        <v>1</v>
      </c>
      <c r="B217" s="212" t="s">
        <v>7</v>
      </c>
      <c r="C217" s="213"/>
      <c r="D217" s="29" t="s">
        <v>699</v>
      </c>
      <c r="E217" s="28">
        <v>1</v>
      </c>
      <c r="F217" s="31">
        <v>12.38</v>
      </c>
      <c r="G217" s="114">
        <f t="shared" ref="G217" si="51">I217-E217</f>
        <v>0</v>
      </c>
      <c r="H217" s="12">
        <f t="shared" ref="H217" si="52">J217-F217</f>
        <v>0</v>
      </c>
      <c r="I217" s="114">
        <v>1</v>
      </c>
      <c r="J217" s="12">
        <v>12.38</v>
      </c>
      <c r="K217" s="8"/>
      <c r="L217" s="12"/>
      <c r="M217" s="8"/>
      <c r="N217" s="8"/>
      <c r="O217" s="12"/>
    </row>
    <row r="218" spans="1:15" x14ac:dyDescent="0.25">
      <c r="A218" s="28">
        <v>2</v>
      </c>
      <c r="B218" s="212" t="s">
        <v>17</v>
      </c>
      <c r="C218" s="213"/>
      <c r="D218" s="29" t="s">
        <v>700</v>
      </c>
      <c r="E218" s="28">
        <v>1</v>
      </c>
      <c r="F218" s="31">
        <v>15.72</v>
      </c>
      <c r="G218" s="114">
        <f t="shared" ref="G218:G219" si="53">I218-E218</f>
        <v>0</v>
      </c>
      <c r="H218" s="12">
        <f t="shared" ref="H218:H219" si="54">J218-F218</f>
        <v>-5.0000000000000711E-2</v>
      </c>
      <c r="I218" s="114">
        <v>1</v>
      </c>
      <c r="J218" s="12">
        <v>15.67</v>
      </c>
      <c r="K218" s="8"/>
      <c r="L218" s="12"/>
      <c r="M218" s="8"/>
      <c r="N218" s="8"/>
      <c r="O218" s="12"/>
    </row>
    <row r="219" spans="1:15" x14ac:dyDescent="0.25">
      <c r="A219" s="28">
        <v>3</v>
      </c>
      <c r="B219" s="212" t="s">
        <v>17</v>
      </c>
      <c r="C219" s="213"/>
      <c r="D219" s="29" t="s">
        <v>701</v>
      </c>
      <c r="E219" s="28">
        <v>1</v>
      </c>
      <c r="F219" s="31">
        <v>14.98</v>
      </c>
      <c r="G219" s="114">
        <f t="shared" si="53"/>
        <v>0</v>
      </c>
      <c r="H219" s="12">
        <f t="shared" si="54"/>
        <v>5.0199999999999996</v>
      </c>
      <c r="I219" s="114">
        <v>1</v>
      </c>
      <c r="J219" s="12">
        <v>20</v>
      </c>
      <c r="K219" s="8"/>
      <c r="L219" s="12"/>
      <c r="M219" s="8"/>
      <c r="N219" s="8"/>
      <c r="O219" s="12"/>
    </row>
    <row r="220" spans="1:15" ht="15.75" x14ac:dyDescent="0.25">
      <c r="A220" s="28"/>
      <c r="B220" s="214"/>
      <c r="C220" s="215"/>
      <c r="D220" s="41" t="s">
        <v>696</v>
      </c>
      <c r="E220" s="44">
        <f>SUM(E217:E219)</f>
        <v>3</v>
      </c>
      <c r="F220" s="34">
        <f>SUM(F217:F219)</f>
        <v>43.08</v>
      </c>
      <c r="G220" s="44">
        <f t="shared" ref="G220:J220" si="55">SUM(G217:G219)</f>
        <v>0</v>
      </c>
      <c r="H220" s="34">
        <f t="shared" si="55"/>
        <v>4.9699999999999989</v>
      </c>
      <c r="I220" s="44">
        <f t="shared" si="55"/>
        <v>3</v>
      </c>
      <c r="J220" s="34">
        <f t="shared" si="55"/>
        <v>48.05</v>
      </c>
      <c r="K220" s="8"/>
      <c r="L220" s="12"/>
      <c r="M220" s="8"/>
      <c r="N220" s="8"/>
      <c r="O220" s="12"/>
    </row>
  </sheetData>
  <mergeCells count="27">
    <mergeCell ref="B219:C219"/>
    <mergeCell ref="B220:C220"/>
    <mergeCell ref="B212:C212"/>
    <mergeCell ref="B213:C213"/>
    <mergeCell ref="A216:D216"/>
    <mergeCell ref="B217:C217"/>
    <mergeCell ref="B218:C218"/>
    <mergeCell ref="A207:D207"/>
    <mergeCell ref="B208:C208"/>
    <mergeCell ref="B209:C209"/>
    <mergeCell ref="B210:C210"/>
    <mergeCell ref="B211:C211"/>
    <mergeCell ref="A171:D171"/>
    <mergeCell ref="A177:D177"/>
    <mergeCell ref="A188:D188"/>
    <mergeCell ref="A4:C4"/>
    <mergeCell ref="A5:D5"/>
    <mergeCell ref="A47:D47"/>
    <mergeCell ref="A51:D51"/>
    <mergeCell ref="A186:D186"/>
    <mergeCell ref="K1:L1"/>
    <mergeCell ref="M1:N1"/>
    <mergeCell ref="A156:O156"/>
    <mergeCell ref="A149:O149"/>
    <mergeCell ref="I1:J1"/>
    <mergeCell ref="G1:H1"/>
    <mergeCell ref="E1:F1"/>
  </mergeCells>
  <pageMargins left="0.23622047244094491" right="0" top="0.74803149606299213" bottom="0.51181102362204722" header="0.31496062992125984" footer="0.31496062992125984"/>
  <pageSetup paperSize="9" scale="79" orientation="landscape" r:id="rId1"/>
  <rowBreaks count="5" manualBreakCount="5">
    <brk id="15" max="16383" man="1"/>
    <brk id="26" max="16383" man="1"/>
    <brk id="38" max="16383" man="1"/>
    <brk id="50" max="16383" man="1"/>
    <brk id="1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tabSelected="1" zoomScaleNormal="100" zoomScaleSheetLayoutView="100" workbookViewId="0">
      <pane ySplit="3" topLeftCell="A221" activePane="bottomLeft" state="frozen"/>
      <selection pane="bottomLeft" activeCell="O300" sqref="O300"/>
    </sheetView>
  </sheetViews>
  <sheetFormatPr defaultRowHeight="15" x14ac:dyDescent="0.25"/>
  <cols>
    <col min="1" max="1" width="5" style="79" customWidth="1"/>
    <col min="2" max="2" width="13.42578125" style="79" customWidth="1"/>
    <col min="3" max="3" width="12.5703125" style="79" customWidth="1"/>
    <col min="4" max="4" width="40.42578125" style="79" customWidth="1"/>
    <col min="5" max="5" width="9.140625" style="79" customWidth="1"/>
    <col min="6" max="6" width="9.7109375" style="79" customWidth="1"/>
    <col min="7" max="7" width="9.85546875" style="79" customWidth="1"/>
    <col min="8" max="9" width="10.5703125" style="79" customWidth="1"/>
    <col min="10" max="10" width="10.7109375" style="79" customWidth="1"/>
    <col min="11" max="11" width="8.7109375" style="79" customWidth="1"/>
    <col min="12" max="12" width="9.5703125" style="79" customWidth="1"/>
    <col min="13" max="13" width="9.140625" style="79"/>
    <col min="14" max="14" width="9.85546875" style="79" customWidth="1"/>
    <col min="15" max="15" width="12.85546875" style="79" customWidth="1"/>
    <col min="16" max="16384" width="9.140625" style="79"/>
  </cols>
  <sheetData>
    <row r="1" spans="1:15" s="39" customFormat="1" ht="31.5" customHeight="1" x14ac:dyDescent="0.25">
      <c r="A1" s="101" t="s">
        <v>0</v>
      </c>
      <c r="B1" s="102" t="s">
        <v>1</v>
      </c>
      <c r="C1" s="102" t="s">
        <v>678</v>
      </c>
      <c r="D1" s="102" t="s">
        <v>677</v>
      </c>
      <c r="E1" s="200" t="s">
        <v>679</v>
      </c>
      <c r="F1" s="201"/>
      <c r="G1" s="203" t="s">
        <v>680</v>
      </c>
      <c r="H1" s="204"/>
      <c r="I1" s="203" t="s">
        <v>681</v>
      </c>
      <c r="J1" s="204"/>
      <c r="K1" s="200" t="s">
        <v>683</v>
      </c>
      <c r="L1" s="201"/>
      <c r="M1" s="200" t="s">
        <v>682</v>
      </c>
      <c r="N1" s="201"/>
      <c r="O1" s="106" t="s">
        <v>2</v>
      </c>
    </row>
    <row r="2" spans="1:15" s="39" customFormat="1" ht="63" x14ac:dyDescent="0.25">
      <c r="A2" s="104"/>
      <c r="B2" s="105"/>
      <c r="C2" s="105"/>
      <c r="D2" s="105"/>
      <c r="E2" s="13" t="s">
        <v>697</v>
      </c>
      <c r="F2" s="13" t="s">
        <v>687</v>
      </c>
      <c r="G2" s="13" t="s">
        <v>697</v>
      </c>
      <c r="H2" s="13" t="s">
        <v>687</v>
      </c>
      <c r="I2" s="13" t="s">
        <v>697</v>
      </c>
      <c r="J2" s="13" t="s">
        <v>687</v>
      </c>
      <c r="K2" s="13" t="s">
        <v>697</v>
      </c>
      <c r="L2" s="13" t="s">
        <v>687</v>
      </c>
      <c r="M2" s="13" t="s">
        <v>697</v>
      </c>
      <c r="N2" s="13" t="s">
        <v>687</v>
      </c>
      <c r="O2" s="118"/>
    </row>
    <row r="3" spans="1:15" s="39" customFormat="1" ht="15.75" customHeight="1" x14ac:dyDescent="0.25">
      <c r="A3" s="104">
        <v>1</v>
      </c>
      <c r="B3" s="48">
        <v>2</v>
      </c>
      <c r="C3" s="49">
        <v>3</v>
      </c>
      <c r="D3" s="49">
        <v>4</v>
      </c>
      <c r="E3" s="110">
        <v>5</v>
      </c>
      <c r="F3" s="110">
        <v>6</v>
      </c>
      <c r="G3" s="111">
        <v>7</v>
      </c>
      <c r="H3" s="111">
        <v>8</v>
      </c>
      <c r="I3" s="111">
        <v>9</v>
      </c>
      <c r="J3" s="111">
        <v>10</v>
      </c>
      <c r="K3" s="111">
        <v>11</v>
      </c>
      <c r="L3" s="111">
        <v>12</v>
      </c>
      <c r="M3" s="111">
        <v>13</v>
      </c>
      <c r="N3" s="111">
        <v>14</v>
      </c>
      <c r="O3" s="111">
        <v>15</v>
      </c>
    </row>
    <row r="4" spans="1:15" ht="21" customHeight="1" x14ac:dyDescent="0.25">
      <c r="A4" s="206" t="s">
        <v>205</v>
      </c>
      <c r="B4" s="206"/>
      <c r="C4" s="206"/>
      <c r="D4" s="206"/>
      <c r="E4" s="2"/>
      <c r="F4" s="2"/>
      <c r="G4" s="2"/>
    </row>
    <row r="5" spans="1:15" ht="19.5" customHeight="1" x14ac:dyDescent="0.25">
      <c r="A5" s="207" t="s">
        <v>55</v>
      </c>
      <c r="B5" s="207"/>
      <c r="C5" s="207"/>
      <c r="D5" s="207"/>
      <c r="E5" s="21"/>
      <c r="F5" s="21"/>
      <c r="G5" s="53"/>
    </row>
    <row r="6" spans="1:15" ht="45" x14ac:dyDescent="0.25">
      <c r="A6" s="5">
        <v>1</v>
      </c>
      <c r="B6" s="7" t="s">
        <v>206</v>
      </c>
      <c r="C6" s="54" t="s">
        <v>207</v>
      </c>
      <c r="D6" s="55" t="s">
        <v>208</v>
      </c>
      <c r="E6" s="56">
        <v>1.5</v>
      </c>
      <c r="F6" s="56">
        <v>59.62</v>
      </c>
      <c r="G6" s="12">
        <f>I6-E6</f>
        <v>0</v>
      </c>
      <c r="H6" s="12">
        <f>J6-F6</f>
        <v>0.87000000000000455</v>
      </c>
      <c r="I6" s="12">
        <v>1.5</v>
      </c>
      <c r="J6" s="12">
        <v>60.49</v>
      </c>
      <c r="K6" s="11"/>
      <c r="L6" s="11"/>
      <c r="M6" s="11"/>
      <c r="N6" s="11"/>
      <c r="O6" s="11"/>
    </row>
    <row r="7" spans="1:15" ht="45" x14ac:dyDescent="0.25">
      <c r="A7" s="5">
        <f>SUM(A6+1)</f>
        <v>2</v>
      </c>
      <c r="B7" s="7" t="s">
        <v>206</v>
      </c>
      <c r="C7" s="5">
        <v>201563007</v>
      </c>
      <c r="D7" s="7" t="s">
        <v>209</v>
      </c>
      <c r="E7" s="8">
        <v>1.5</v>
      </c>
      <c r="F7" s="56">
        <v>67.5</v>
      </c>
      <c r="G7" s="12">
        <f t="shared" ref="G7:G59" si="0">I7-E7</f>
        <v>-0.5</v>
      </c>
      <c r="H7" s="12">
        <f t="shared" ref="H7:H59" si="1">J7-F7</f>
        <v>-10.14</v>
      </c>
      <c r="I7" s="12">
        <v>1</v>
      </c>
      <c r="J7" s="12">
        <v>57.36</v>
      </c>
      <c r="K7" s="11"/>
      <c r="L7" s="11"/>
      <c r="M7" s="11"/>
      <c r="N7" s="11"/>
      <c r="O7" s="11"/>
    </row>
    <row r="8" spans="1:15" ht="45" x14ac:dyDescent="0.25">
      <c r="A8" s="5">
        <f t="shared" ref="A8:A59" si="2">SUM(A7+1)</f>
        <v>3</v>
      </c>
      <c r="B8" s="7" t="s">
        <v>206</v>
      </c>
      <c r="C8" s="5">
        <v>201563008</v>
      </c>
      <c r="D8" s="7" t="s">
        <v>210</v>
      </c>
      <c r="E8" s="8">
        <v>1.5</v>
      </c>
      <c r="F8" s="56">
        <v>61.97</v>
      </c>
      <c r="G8" s="12">
        <f t="shared" si="0"/>
        <v>0</v>
      </c>
      <c r="H8" s="12">
        <f t="shared" si="1"/>
        <v>-1.2999999999999972</v>
      </c>
      <c r="I8" s="12">
        <v>1.5</v>
      </c>
      <c r="J8" s="12">
        <v>60.67</v>
      </c>
      <c r="K8" s="11"/>
      <c r="L8" s="11"/>
      <c r="M8" s="11"/>
      <c r="N8" s="11"/>
      <c r="O8" s="11"/>
    </row>
    <row r="9" spans="1:15" ht="30" x14ac:dyDescent="0.25">
      <c r="A9" s="5">
        <f t="shared" si="2"/>
        <v>4</v>
      </c>
      <c r="B9" s="7" t="s">
        <v>206</v>
      </c>
      <c r="C9" s="5">
        <v>201563004</v>
      </c>
      <c r="D9" s="7" t="s">
        <v>211</v>
      </c>
      <c r="E9" s="8">
        <v>1.5</v>
      </c>
      <c r="F9" s="56">
        <v>67.5</v>
      </c>
      <c r="G9" s="12">
        <f t="shared" si="0"/>
        <v>0</v>
      </c>
      <c r="H9" s="12">
        <f t="shared" si="1"/>
        <v>16.5</v>
      </c>
      <c r="I9" s="12">
        <v>1.5</v>
      </c>
      <c r="J9" s="12">
        <v>84</v>
      </c>
      <c r="K9" s="11"/>
      <c r="L9" s="11"/>
      <c r="M9" s="11"/>
      <c r="N9" s="11"/>
      <c r="O9" s="11"/>
    </row>
    <row r="10" spans="1:15" ht="45" x14ac:dyDescent="0.25">
      <c r="A10" s="5">
        <f t="shared" si="2"/>
        <v>5</v>
      </c>
      <c r="B10" s="7" t="s">
        <v>206</v>
      </c>
      <c r="C10" s="5">
        <v>201563005</v>
      </c>
      <c r="D10" s="7" t="s">
        <v>212</v>
      </c>
      <c r="E10" s="8">
        <v>1.5</v>
      </c>
      <c r="F10" s="56">
        <v>67.5</v>
      </c>
      <c r="G10" s="12">
        <f t="shared" si="0"/>
        <v>0</v>
      </c>
      <c r="H10" s="12">
        <f t="shared" si="1"/>
        <v>16.5</v>
      </c>
      <c r="I10" s="12">
        <v>1.5</v>
      </c>
      <c r="J10" s="12">
        <v>84</v>
      </c>
      <c r="K10" s="11"/>
      <c r="L10" s="11"/>
      <c r="M10" s="11"/>
      <c r="N10" s="11"/>
      <c r="O10" s="11"/>
    </row>
    <row r="11" spans="1:15" ht="45" x14ac:dyDescent="0.25">
      <c r="A11" s="5">
        <f t="shared" si="2"/>
        <v>6</v>
      </c>
      <c r="B11" s="7" t="s">
        <v>213</v>
      </c>
      <c r="C11" s="5">
        <v>201343002</v>
      </c>
      <c r="D11" s="7" t="s">
        <v>214</v>
      </c>
      <c r="E11" s="8">
        <v>1.2</v>
      </c>
      <c r="F11" s="56">
        <v>45.62</v>
      </c>
      <c r="G11" s="12">
        <f t="shared" si="0"/>
        <v>0</v>
      </c>
      <c r="H11" s="12">
        <f t="shared" si="1"/>
        <v>0</v>
      </c>
      <c r="I11" s="12">
        <v>1.2</v>
      </c>
      <c r="J11" s="12">
        <v>45.62</v>
      </c>
      <c r="K11" s="11"/>
      <c r="L11" s="11"/>
      <c r="M11" s="11"/>
      <c r="N11" s="11"/>
      <c r="O11" s="11"/>
    </row>
    <row r="12" spans="1:15" ht="45" x14ac:dyDescent="0.25">
      <c r="A12" s="5">
        <f t="shared" si="2"/>
        <v>7</v>
      </c>
      <c r="B12" s="7" t="s">
        <v>213</v>
      </c>
      <c r="C12" s="5">
        <v>201343007</v>
      </c>
      <c r="D12" s="7" t="s">
        <v>215</v>
      </c>
      <c r="E12" s="8">
        <v>1</v>
      </c>
      <c r="F12" s="56">
        <v>45</v>
      </c>
      <c r="G12" s="12">
        <f t="shared" si="0"/>
        <v>-0.18100000000000005</v>
      </c>
      <c r="H12" s="12">
        <f t="shared" si="1"/>
        <v>-5.4399999999999977</v>
      </c>
      <c r="I12" s="12">
        <v>0.81899999999999995</v>
      </c>
      <c r="J12" s="12">
        <v>39.56</v>
      </c>
      <c r="K12" s="11"/>
      <c r="L12" s="11"/>
      <c r="M12" s="11"/>
      <c r="N12" s="11"/>
      <c r="O12" s="11"/>
    </row>
    <row r="13" spans="1:15" ht="45" x14ac:dyDescent="0.25">
      <c r="A13" s="5">
        <f t="shared" si="2"/>
        <v>8</v>
      </c>
      <c r="B13" s="7" t="s">
        <v>213</v>
      </c>
      <c r="C13" s="5">
        <v>201343008</v>
      </c>
      <c r="D13" s="7" t="s">
        <v>216</v>
      </c>
      <c r="E13" s="8">
        <v>1</v>
      </c>
      <c r="F13" s="56">
        <v>39.719000000000001</v>
      </c>
      <c r="G13" s="12">
        <f t="shared" si="0"/>
        <v>0</v>
      </c>
      <c r="H13" s="12">
        <f t="shared" si="1"/>
        <v>0</v>
      </c>
      <c r="I13" s="12">
        <v>1</v>
      </c>
      <c r="J13" s="12">
        <v>39.719000000000001</v>
      </c>
      <c r="K13" s="11"/>
      <c r="L13" s="11"/>
      <c r="M13" s="11"/>
      <c r="N13" s="11"/>
      <c r="O13" s="11"/>
    </row>
    <row r="14" spans="1:15" ht="60" x14ac:dyDescent="0.25">
      <c r="A14" s="5">
        <f t="shared" si="2"/>
        <v>9</v>
      </c>
      <c r="B14" s="7" t="s">
        <v>213</v>
      </c>
      <c r="C14" s="5">
        <v>201343006</v>
      </c>
      <c r="D14" s="7" t="s">
        <v>217</v>
      </c>
      <c r="E14" s="8">
        <v>2</v>
      </c>
      <c r="F14" s="56">
        <v>90</v>
      </c>
      <c r="G14" s="12">
        <f t="shared" si="0"/>
        <v>0</v>
      </c>
      <c r="H14" s="12">
        <f t="shared" si="1"/>
        <v>15</v>
      </c>
      <c r="I14" s="12">
        <v>2</v>
      </c>
      <c r="J14" s="12">
        <v>105</v>
      </c>
      <c r="K14" s="11"/>
      <c r="L14" s="11"/>
      <c r="M14" s="11"/>
      <c r="N14" s="11"/>
      <c r="O14" s="11"/>
    </row>
    <row r="15" spans="1:15" ht="45" x14ac:dyDescent="0.25">
      <c r="A15" s="5">
        <f t="shared" si="2"/>
        <v>10</v>
      </c>
      <c r="B15" s="7" t="s">
        <v>213</v>
      </c>
      <c r="C15" s="5">
        <v>201343010</v>
      </c>
      <c r="D15" s="7" t="s">
        <v>218</v>
      </c>
      <c r="E15" s="8">
        <v>1</v>
      </c>
      <c r="F15" s="56">
        <v>45</v>
      </c>
      <c r="G15" s="12">
        <f t="shared" si="0"/>
        <v>0</v>
      </c>
      <c r="H15" s="12">
        <f t="shared" si="1"/>
        <v>11</v>
      </c>
      <c r="I15" s="12">
        <v>1</v>
      </c>
      <c r="J15" s="12">
        <v>56</v>
      </c>
      <c r="K15" s="11"/>
      <c r="L15" s="11"/>
      <c r="M15" s="11"/>
      <c r="N15" s="11"/>
      <c r="O15" s="11"/>
    </row>
    <row r="16" spans="1:15" ht="60" x14ac:dyDescent="0.25">
      <c r="A16" s="5">
        <f t="shared" si="2"/>
        <v>11</v>
      </c>
      <c r="B16" s="7" t="s">
        <v>213</v>
      </c>
      <c r="C16" s="5">
        <v>201343006</v>
      </c>
      <c r="D16" s="7" t="s">
        <v>217</v>
      </c>
      <c r="E16" s="8">
        <v>1</v>
      </c>
      <c r="F16" s="56">
        <v>45</v>
      </c>
      <c r="G16" s="12">
        <f t="shared" si="0"/>
        <v>-1</v>
      </c>
      <c r="H16" s="12">
        <f t="shared" si="1"/>
        <v>-45</v>
      </c>
      <c r="I16" s="11"/>
      <c r="J16" s="11"/>
      <c r="K16" s="11"/>
      <c r="L16" s="11"/>
      <c r="M16" s="11"/>
      <c r="N16" s="11"/>
      <c r="O16" s="11" t="s">
        <v>686</v>
      </c>
    </row>
    <row r="17" spans="1:15" ht="45" x14ac:dyDescent="0.25">
      <c r="A17" s="5">
        <f t="shared" si="2"/>
        <v>12</v>
      </c>
      <c r="B17" s="7" t="s">
        <v>213</v>
      </c>
      <c r="C17" s="5">
        <v>201343003</v>
      </c>
      <c r="D17" s="7" t="s">
        <v>219</v>
      </c>
      <c r="E17" s="8">
        <v>0.82</v>
      </c>
      <c r="F17" s="56">
        <v>34.44</v>
      </c>
      <c r="G17" s="12">
        <f t="shared" si="0"/>
        <v>-0.82</v>
      </c>
      <c r="H17" s="12">
        <f t="shared" si="1"/>
        <v>-34.44</v>
      </c>
      <c r="I17" s="11"/>
      <c r="J17" s="11"/>
      <c r="K17" s="11"/>
      <c r="L17" s="11"/>
      <c r="M17" s="11"/>
      <c r="N17" s="11"/>
      <c r="O17" s="11" t="s">
        <v>684</v>
      </c>
    </row>
    <row r="18" spans="1:15" ht="45" x14ac:dyDescent="0.25">
      <c r="A18" s="5">
        <f t="shared" si="2"/>
        <v>13</v>
      </c>
      <c r="B18" s="57" t="s">
        <v>220</v>
      </c>
      <c r="C18" s="5">
        <v>201143005</v>
      </c>
      <c r="D18" s="7" t="s">
        <v>221</v>
      </c>
      <c r="E18" s="8">
        <v>1.01</v>
      </c>
      <c r="F18" s="56">
        <v>54.935000000000002</v>
      </c>
      <c r="G18" s="12">
        <f t="shared" si="0"/>
        <v>-3.0000000000001137E-3</v>
      </c>
      <c r="H18" s="12">
        <f t="shared" si="1"/>
        <v>2.2349999999999994</v>
      </c>
      <c r="I18" s="12">
        <v>1.0069999999999999</v>
      </c>
      <c r="J18" s="12">
        <v>57.17</v>
      </c>
      <c r="K18" s="11"/>
      <c r="L18" s="11"/>
      <c r="M18" s="11"/>
      <c r="N18" s="11"/>
      <c r="O18" s="11"/>
    </row>
    <row r="19" spans="1:15" ht="30" x14ac:dyDescent="0.25">
      <c r="A19" s="5">
        <f t="shared" si="2"/>
        <v>14</v>
      </c>
      <c r="B19" s="57" t="s">
        <v>220</v>
      </c>
      <c r="C19" s="5">
        <v>201143004</v>
      </c>
      <c r="D19" s="7" t="s">
        <v>222</v>
      </c>
      <c r="E19" s="8">
        <v>1</v>
      </c>
      <c r="F19" s="56">
        <v>41.786000000000001</v>
      </c>
      <c r="G19" s="12">
        <f t="shared" si="0"/>
        <v>0</v>
      </c>
      <c r="H19" s="12">
        <f t="shared" si="1"/>
        <v>0</v>
      </c>
      <c r="I19" s="12">
        <v>1</v>
      </c>
      <c r="J19" s="12">
        <v>41.786000000000001</v>
      </c>
      <c r="K19" s="11"/>
      <c r="L19" s="11"/>
      <c r="M19" s="11"/>
      <c r="N19" s="11"/>
      <c r="O19" s="11"/>
    </row>
    <row r="20" spans="1:15" ht="45" x14ac:dyDescent="0.25">
      <c r="A20" s="5">
        <f t="shared" si="2"/>
        <v>15</v>
      </c>
      <c r="B20" s="57" t="s">
        <v>220</v>
      </c>
      <c r="C20" s="5">
        <v>201143002</v>
      </c>
      <c r="D20" s="7" t="s">
        <v>223</v>
      </c>
      <c r="E20" s="8">
        <v>1</v>
      </c>
      <c r="F20" s="56">
        <v>42.82</v>
      </c>
      <c r="G20" s="12">
        <f t="shared" si="0"/>
        <v>0</v>
      </c>
      <c r="H20" s="12">
        <f t="shared" si="1"/>
        <v>-0.17000000000000171</v>
      </c>
      <c r="I20" s="12">
        <v>1</v>
      </c>
      <c r="J20" s="12">
        <v>42.65</v>
      </c>
      <c r="K20" s="11"/>
      <c r="L20" s="11"/>
      <c r="M20" s="11"/>
      <c r="N20" s="11"/>
      <c r="O20" s="11"/>
    </row>
    <row r="21" spans="1:15" ht="60" x14ac:dyDescent="0.25">
      <c r="A21" s="5">
        <f t="shared" si="2"/>
        <v>16</v>
      </c>
      <c r="B21" s="57" t="s">
        <v>220</v>
      </c>
      <c r="C21" s="5">
        <v>201143008</v>
      </c>
      <c r="D21" s="7" t="s">
        <v>224</v>
      </c>
      <c r="E21" s="8">
        <v>1</v>
      </c>
      <c r="F21" s="56">
        <v>42.393999999999998</v>
      </c>
      <c r="G21" s="12">
        <f t="shared" si="0"/>
        <v>0</v>
      </c>
      <c r="H21" s="12">
        <f t="shared" si="1"/>
        <v>0</v>
      </c>
      <c r="I21" s="12">
        <v>1</v>
      </c>
      <c r="J21" s="12">
        <v>42.393999999999998</v>
      </c>
      <c r="K21" s="11"/>
      <c r="L21" s="11"/>
      <c r="M21" s="11"/>
      <c r="N21" s="11"/>
      <c r="O21" s="11"/>
    </row>
    <row r="22" spans="1:15" ht="60" x14ac:dyDescent="0.25">
      <c r="A22" s="5">
        <f>SUM(A21+1)</f>
        <v>17</v>
      </c>
      <c r="B22" s="57" t="s">
        <v>220</v>
      </c>
      <c r="C22" s="5">
        <v>201143006</v>
      </c>
      <c r="D22" s="7" t="s">
        <v>225</v>
      </c>
      <c r="E22" s="8">
        <v>3.19</v>
      </c>
      <c r="F22" s="56">
        <v>139.6</v>
      </c>
      <c r="G22" s="12">
        <f t="shared" si="0"/>
        <v>0</v>
      </c>
      <c r="H22" s="12">
        <f t="shared" si="1"/>
        <v>0.78000000000000114</v>
      </c>
      <c r="I22" s="12">
        <v>3.19</v>
      </c>
      <c r="J22" s="12">
        <v>140.38</v>
      </c>
      <c r="K22" s="11"/>
      <c r="L22" s="11"/>
      <c r="M22" s="11"/>
      <c r="N22" s="11"/>
      <c r="O22" s="11"/>
    </row>
    <row r="23" spans="1:15" ht="45" x14ac:dyDescent="0.25">
      <c r="A23" s="5">
        <f t="shared" si="2"/>
        <v>18</v>
      </c>
      <c r="B23" s="57" t="s">
        <v>220</v>
      </c>
      <c r="C23" s="5">
        <v>201143003</v>
      </c>
      <c r="D23" s="7" t="s">
        <v>226</v>
      </c>
      <c r="E23" s="8">
        <v>1.01</v>
      </c>
      <c r="F23" s="56">
        <v>42.82</v>
      </c>
      <c r="G23" s="12">
        <f t="shared" si="0"/>
        <v>-3.0000000000001137E-3</v>
      </c>
      <c r="H23" s="12">
        <f t="shared" si="1"/>
        <v>1.5300000000000011</v>
      </c>
      <c r="I23" s="12">
        <v>1.0069999999999999</v>
      </c>
      <c r="J23" s="12">
        <v>44.35</v>
      </c>
      <c r="K23" s="11"/>
      <c r="L23" s="11"/>
      <c r="M23" s="11"/>
      <c r="N23" s="11"/>
      <c r="O23" s="11"/>
    </row>
    <row r="24" spans="1:15" ht="30" x14ac:dyDescent="0.25">
      <c r="A24" s="5">
        <f t="shared" si="2"/>
        <v>19</v>
      </c>
      <c r="B24" s="57" t="s">
        <v>220</v>
      </c>
      <c r="C24" s="5">
        <v>201143007</v>
      </c>
      <c r="D24" s="7" t="s">
        <v>227</v>
      </c>
      <c r="E24" s="8">
        <v>1</v>
      </c>
      <c r="F24" s="56">
        <v>56.67</v>
      </c>
      <c r="G24" s="12">
        <f t="shared" si="0"/>
        <v>0</v>
      </c>
      <c r="H24" s="12">
        <f t="shared" si="1"/>
        <v>-2.0000000000003126E-2</v>
      </c>
      <c r="I24" s="12">
        <v>1</v>
      </c>
      <c r="J24" s="12">
        <v>56.65</v>
      </c>
      <c r="K24" s="11"/>
      <c r="L24" s="11"/>
      <c r="M24" s="11"/>
      <c r="N24" s="11"/>
      <c r="O24" s="11"/>
    </row>
    <row r="25" spans="1:15" ht="30" x14ac:dyDescent="0.25">
      <c r="A25" s="5">
        <f t="shared" si="2"/>
        <v>20</v>
      </c>
      <c r="B25" s="57" t="s">
        <v>220</v>
      </c>
      <c r="C25" s="5">
        <v>201143001</v>
      </c>
      <c r="D25" s="7" t="s">
        <v>228</v>
      </c>
      <c r="E25" s="8">
        <v>2.7</v>
      </c>
      <c r="F25" s="56">
        <v>108.6</v>
      </c>
      <c r="G25" s="12">
        <f t="shared" si="0"/>
        <v>-7.0000000000000284E-2</v>
      </c>
      <c r="H25" s="12">
        <f t="shared" si="1"/>
        <v>-3.5899999999999892</v>
      </c>
      <c r="I25" s="12">
        <v>2.63</v>
      </c>
      <c r="J25" s="12">
        <v>105.01</v>
      </c>
      <c r="K25" s="11"/>
      <c r="L25" s="11"/>
      <c r="M25" s="11"/>
      <c r="N25" s="11"/>
      <c r="O25" s="11"/>
    </row>
    <row r="26" spans="1:15" ht="45" x14ac:dyDescent="0.25">
      <c r="A26" s="5">
        <f t="shared" si="2"/>
        <v>21</v>
      </c>
      <c r="B26" s="57" t="s">
        <v>229</v>
      </c>
      <c r="C26" s="5">
        <v>201583004</v>
      </c>
      <c r="D26" s="7" t="s">
        <v>230</v>
      </c>
      <c r="E26" s="8">
        <v>2</v>
      </c>
      <c r="F26" s="56">
        <f>59.2+59.72</f>
        <v>118.92</v>
      </c>
      <c r="G26" s="12">
        <f t="shared" si="0"/>
        <v>1.5000000000000124E-2</v>
      </c>
      <c r="H26" s="12">
        <f t="shared" si="1"/>
        <v>2.7099999999999937</v>
      </c>
      <c r="I26" s="12">
        <v>2.0150000000000001</v>
      </c>
      <c r="J26" s="12">
        <v>121.63</v>
      </c>
      <c r="K26" s="11"/>
      <c r="L26" s="11"/>
      <c r="M26" s="11"/>
      <c r="N26" s="11"/>
      <c r="O26" s="11"/>
    </row>
    <row r="27" spans="1:15" ht="30" x14ac:dyDescent="0.25">
      <c r="A27" s="5">
        <f t="shared" si="2"/>
        <v>22</v>
      </c>
      <c r="B27" s="57" t="s">
        <v>229</v>
      </c>
      <c r="C27" s="5">
        <v>201583001</v>
      </c>
      <c r="D27" s="7" t="s">
        <v>231</v>
      </c>
      <c r="E27" s="8">
        <v>2</v>
      </c>
      <c r="F27" s="56">
        <v>90</v>
      </c>
      <c r="G27" s="12">
        <f t="shared" si="0"/>
        <v>0</v>
      </c>
      <c r="H27" s="12">
        <f t="shared" si="1"/>
        <v>15</v>
      </c>
      <c r="I27" s="12">
        <v>2</v>
      </c>
      <c r="J27" s="12">
        <v>105</v>
      </c>
      <c r="K27" s="11"/>
      <c r="L27" s="11"/>
      <c r="M27" s="11"/>
      <c r="N27" s="11"/>
      <c r="O27" s="11"/>
    </row>
    <row r="28" spans="1:15" ht="45" x14ac:dyDescent="0.25">
      <c r="A28" s="5">
        <f t="shared" si="2"/>
        <v>23</v>
      </c>
      <c r="B28" s="57" t="s">
        <v>229</v>
      </c>
      <c r="C28" s="5">
        <v>201583006</v>
      </c>
      <c r="D28" s="7" t="s">
        <v>232</v>
      </c>
      <c r="E28" s="8">
        <v>1</v>
      </c>
      <c r="F28" s="56">
        <v>58.59</v>
      </c>
      <c r="G28" s="12">
        <f t="shared" si="0"/>
        <v>0</v>
      </c>
      <c r="H28" s="12">
        <f t="shared" si="1"/>
        <v>-0.13000000000000256</v>
      </c>
      <c r="I28" s="12">
        <v>1</v>
      </c>
      <c r="J28" s="12">
        <v>58.46</v>
      </c>
      <c r="K28" s="11"/>
      <c r="L28" s="11"/>
      <c r="M28" s="11"/>
      <c r="N28" s="11"/>
      <c r="O28" s="11"/>
    </row>
    <row r="29" spans="1:15" ht="45" x14ac:dyDescent="0.25">
      <c r="A29" s="5">
        <f t="shared" si="2"/>
        <v>24</v>
      </c>
      <c r="B29" s="57" t="s">
        <v>229</v>
      </c>
      <c r="C29" s="5">
        <v>201583005</v>
      </c>
      <c r="D29" s="7" t="s">
        <v>233</v>
      </c>
      <c r="E29" s="8">
        <v>2</v>
      </c>
      <c r="F29" s="56">
        <v>90</v>
      </c>
      <c r="G29" s="12">
        <f t="shared" si="0"/>
        <v>-1</v>
      </c>
      <c r="H29" s="12">
        <f t="shared" si="1"/>
        <v>-22.92</v>
      </c>
      <c r="I29" s="12">
        <v>1</v>
      </c>
      <c r="J29" s="12">
        <v>67.08</v>
      </c>
      <c r="K29" s="11"/>
      <c r="L29" s="11"/>
      <c r="M29" s="11"/>
      <c r="N29" s="11"/>
      <c r="O29" s="11"/>
    </row>
    <row r="30" spans="1:15" ht="45" x14ac:dyDescent="0.25">
      <c r="A30" s="5">
        <f t="shared" si="2"/>
        <v>25</v>
      </c>
      <c r="B30" s="57" t="s">
        <v>229</v>
      </c>
      <c r="C30" s="5">
        <v>201583002</v>
      </c>
      <c r="D30" s="7" t="s">
        <v>234</v>
      </c>
      <c r="E30" s="8">
        <v>2</v>
      </c>
      <c r="F30" s="56">
        <v>90</v>
      </c>
      <c r="G30" s="12">
        <f t="shared" si="0"/>
        <v>0</v>
      </c>
      <c r="H30" s="12">
        <f t="shared" si="1"/>
        <v>17</v>
      </c>
      <c r="I30" s="12">
        <v>2</v>
      </c>
      <c r="J30" s="12">
        <v>107</v>
      </c>
      <c r="K30" s="11"/>
      <c r="L30" s="11"/>
      <c r="M30" s="11"/>
      <c r="N30" s="11"/>
      <c r="O30" s="11"/>
    </row>
    <row r="31" spans="1:15" ht="75" x14ac:dyDescent="0.25">
      <c r="A31" s="5">
        <f t="shared" si="2"/>
        <v>26</v>
      </c>
      <c r="B31" s="7" t="s">
        <v>235</v>
      </c>
      <c r="C31" s="5">
        <v>201583003</v>
      </c>
      <c r="D31" s="10" t="s">
        <v>236</v>
      </c>
      <c r="E31" s="8">
        <v>1</v>
      </c>
      <c r="F31" s="56">
        <v>50.238</v>
      </c>
      <c r="G31" s="12">
        <f t="shared" si="0"/>
        <v>0</v>
      </c>
      <c r="H31" s="12">
        <f t="shared" si="1"/>
        <v>1.8620000000000019</v>
      </c>
      <c r="I31" s="12">
        <v>1</v>
      </c>
      <c r="J31" s="12">
        <v>52.1</v>
      </c>
      <c r="K31" s="11"/>
      <c r="L31" s="11"/>
      <c r="M31" s="11"/>
      <c r="N31" s="11"/>
      <c r="O31" s="11"/>
    </row>
    <row r="32" spans="1:15" ht="30" x14ac:dyDescent="0.25">
      <c r="A32" s="5">
        <f t="shared" si="2"/>
        <v>27</v>
      </c>
      <c r="B32" s="57" t="s">
        <v>237</v>
      </c>
      <c r="C32" s="5">
        <v>201733006</v>
      </c>
      <c r="D32" s="7" t="s">
        <v>238</v>
      </c>
      <c r="E32" s="8">
        <v>2</v>
      </c>
      <c r="F32" s="56">
        <v>90</v>
      </c>
      <c r="G32" s="12">
        <f t="shared" si="0"/>
        <v>0</v>
      </c>
      <c r="H32" s="12">
        <f t="shared" si="1"/>
        <v>22</v>
      </c>
      <c r="I32" s="12">
        <v>2</v>
      </c>
      <c r="J32" s="12">
        <v>112</v>
      </c>
      <c r="K32" s="11"/>
      <c r="L32" s="11"/>
      <c r="M32" s="11"/>
      <c r="N32" s="11"/>
      <c r="O32" s="11"/>
    </row>
    <row r="33" spans="1:15" ht="30" x14ac:dyDescent="0.25">
      <c r="A33" s="5">
        <f t="shared" si="2"/>
        <v>28</v>
      </c>
      <c r="B33" s="57" t="s">
        <v>237</v>
      </c>
      <c r="C33" s="5">
        <v>201733007</v>
      </c>
      <c r="D33" s="7" t="s">
        <v>239</v>
      </c>
      <c r="E33" s="8">
        <v>1.91</v>
      </c>
      <c r="F33" s="56">
        <v>85.95</v>
      </c>
      <c r="G33" s="12">
        <f t="shared" si="0"/>
        <v>0.15999999999999992</v>
      </c>
      <c r="H33" s="12">
        <f t="shared" si="1"/>
        <v>19.049999999999997</v>
      </c>
      <c r="I33" s="12">
        <v>2.0699999999999998</v>
      </c>
      <c r="J33" s="12">
        <v>105</v>
      </c>
      <c r="K33" s="11"/>
      <c r="L33" s="11"/>
      <c r="M33" s="11"/>
      <c r="N33" s="11"/>
      <c r="O33" s="11" t="s">
        <v>760</v>
      </c>
    </row>
    <row r="34" spans="1:15" ht="60" x14ac:dyDescent="0.25">
      <c r="A34" s="5">
        <f t="shared" si="2"/>
        <v>29</v>
      </c>
      <c r="B34" s="57" t="s">
        <v>237</v>
      </c>
      <c r="C34" s="5">
        <v>201733010</v>
      </c>
      <c r="D34" s="7" t="s">
        <v>240</v>
      </c>
      <c r="E34" s="8">
        <v>2.89</v>
      </c>
      <c r="F34" s="56">
        <v>144.9</v>
      </c>
      <c r="G34" s="12">
        <f t="shared" si="0"/>
        <v>0</v>
      </c>
      <c r="H34" s="12">
        <f t="shared" si="1"/>
        <v>6.1299999999999955</v>
      </c>
      <c r="I34" s="12">
        <v>2.89</v>
      </c>
      <c r="J34" s="12">
        <v>151.03</v>
      </c>
      <c r="K34" s="11"/>
      <c r="L34" s="11"/>
      <c r="M34" s="11"/>
      <c r="N34" s="11"/>
      <c r="O34" s="11"/>
    </row>
    <row r="35" spans="1:15" ht="45" x14ac:dyDescent="0.25">
      <c r="A35" s="5">
        <f t="shared" si="2"/>
        <v>30</v>
      </c>
      <c r="B35" s="57" t="s">
        <v>237</v>
      </c>
      <c r="C35" s="5">
        <v>201733014</v>
      </c>
      <c r="D35" s="7" t="s">
        <v>241</v>
      </c>
      <c r="E35" s="8">
        <v>1.5</v>
      </c>
      <c r="F35" s="56">
        <v>76.2</v>
      </c>
      <c r="G35" s="12">
        <f t="shared" si="0"/>
        <v>0</v>
      </c>
      <c r="H35" s="12">
        <f t="shared" si="1"/>
        <v>-5.269999999999996</v>
      </c>
      <c r="I35" s="12">
        <v>1.5</v>
      </c>
      <c r="J35" s="12">
        <v>70.930000000000007</v>
      </c>
      <c r="K35" s="11"/>
      <c r="L35" s="11"/>
      <c r="M35" s="11"/>
      <c r="N35" s="11"/>
      <c r="O35" s="11"/>
    </row>
    <row r="36" spans="1:15" ht="60" x14ac:dyDescent="0.25">
      <c r="A36" s="5">
        <f>SUM(A35+1)</f>
        <v>31</v>
      </c>
      <c r="B36" s="57" t="s">
        <v>237</v>
      </c>
      <c r="C36" s="5">
        <v>201733013</v>
      </c>
      <c r="D36" s="7" t="s">
        <v>242</v>
      </c>
      <c r="E36" s="8">
        <v>4.29</v>
      </c>
      <c r="F36" s="56">
        <v>193</v>
      </c>
      <c r="G36" s="12">
        <f t="shared" si="0"/>
        <v>-1.2269999999999999</v>
      </c>
      <c r="H36" s="12">
        <f t="shared" si="1"/>
        <v>-45.97</v>
      </c>
      <c r="I36" s="12">
        <v>3.0630000000000002</v>
      </c>
      <c r="J36" s="12">
        <v>147.03</v>
      </c>
      <c r="K36" s="11"/>
      <c r="L36" s="11"/>
      <c r="M36" s="11"/>
      <c r="N36" s="11"/>
      <c r="O36" s="11"/>
    </row>
    <row r="37" spans="1:15" ht="60" x14ac:dyDescent="0.25">
      <c r="A37" s="5">
        <f t="shared" si="2"/>
        <v>32</v>
      </c>
      <c r="B37" s="57" t="s">
        <v>243</v>
      </c>
      <c r="C37" s="5">
        <v>201603008</v>
      </c>
      <c r="D37" s="6" t="s">
        <v>244</v>
      </c>
      <c r="E37" s="8">
        <v>1</v>
      </c>
      <c r="F37" s="56">
        <v>41.81</v>
      </c>
      <c r="G37" s="12">
        <f t="shared" si="0"/>
        <v>0</v>
      </c>
      <c r="H37" s="12">
        <f t="shared" si="1"/>
        <v>0</v>
      </c>
      <c r="I37" s="12">
        <v>1</v>
      </c>
      <c r="J37" s="12">
        <v>41.81</v>
      </c>
      <c r="K37" s="11"/>
      <c r="L37" s="11"/>
      <c r="M37" s="11"/>
      <c r="N37" s="11"/>
      <c r="O37" s="11"/>
    </row>
    <row r="38" spans="1:15" ht="45" x14ac:dyDescent="0.25">
      <c r="A38" s="5">
        <f t="shared" si="2"/>
        <v>33</v>
      </c>
      <c r="B38" s="57" t="s">
        <v>243</v>
      </c>
      <c r="C38" s="5">
        <v>201603004</v>
      </c>
      <c r="D38" s="6" t="s">
        <v>245</v>
      </c>
      <c r="E38" s="8">
        <v>1</v>
      </c>
      <c r="F38" s="56">
        <v>45</v>
      </c>
      <c r="G38" s="12">
        <f t="shared" si="0"/>
        <v>-0.35499999999999998</v>
      </c>
      <c r="H38" s="12">
        <f t="shared" si="1"/>
        <v>-5</v>
      </c>
      <c r="I38" s="12">
        <v>0.64500000000000002</v>
      </c>
      <c r="J38" s="12">
        <v>40</v>
      </c>
      <c r="K38" s="11"/>
      <c r="L38" s="11"/>
      <c r="M38" s="11"/>
      <c r="N38" s="11"/>
      <c r="O38" s="11"/>
    </row>
    <row r="39" spans="1:15" ht="45" x14ac:dyDescent="0.25">
      <c r="A39" s="5">
        <f t="shared" si="2"/>
        <v>34</v>
      </c>
      <c r="B39" s="57" t="s">
        <v>243</v>
      </c>
      <c r="C39" s="5">
        <v>201603003</v>
      </c>
      <c r="D39" s="6" t="s">
        <v>246</v>
      </c>
      <c r="E39" s="8">
        <v>1</v>
      </c>
      <c r="F39" s="56">
        <v>45</v>
      </c>
      <c r="G39" s="12">
        <f t="shared" si="0"/>
        <v>3.2000000000000028E-2</v>
      </c>
      <c r="H39" s="12">
        <f t="shared" si="1"/>
        <v>10</v>
      </c>
      <c r="I39" s="12">
        <v>1.032</v>
      </c>
      <c r="J39" s="12">
        <v>55</v>
      </c>
      <c r="K39" s="11"/>
      <c r="L39" s="11"/>
      <c r="M39" s="11"/>
      <c r="N39" s="11"/>
      <c r="O39" s="11"/>
    </row>
    <row r="40" spans="1:15" ht="60" x14ac:dyDescent="0.25">
      <c r="A40" s="5">
        <f t="shared" si="2"/>
        <v>35</v>
      </c>
      <c r="B40" s="57" t="s">
        <v>243</v>
      </c>
      <c r="C40" s="5">
        <v>201603016</v>
      </c>
      <c r="D40" s="6" t="s">
        <v>247</v>
      </c>
      <c r="E40" s="8">
        <v>1</v>
      </c>
      <c r="F40" s="56">
        <v>45</v>
      </c>
      <c r="G40" s="12">
        <f t="shared" si="0"/>
        <v>0</v>
      </c>
      <c r="H40" s="12">
        <f t="shared" si="1"/>
        <v>11</v>
      </c>
      <c r="I40" s="12">
        <v>1</v>
      </c>
      <c r="J40" s="12">
        <v>56</v>
      </c>
      <c r="K40" s="11"/>
      <c r="L40" s="11"/>
      <c r="M40" s="11"/>
      <c r="N40" s="11"/>
      <c r="O40" s="11"/>
    </row>
    <row r="41" spans="1:15" ht="45" x14ac:dyDescent="0.25">
      <c r="A41" s="5">
        <f t="shared" si="2"/>
        <v>36</v>
      </c>
      <c r="B41" s="57" t="s">
        <v>243</v>
      </c>
      <c r="C41" s="5">
        <v>201603017</v>
      </c>
      <c r="D41" s="6" t="s">
        <v>248</v>
      </c>
      <c r="E41" s="8">
        <v>1</v>
      </c>
      <c r="F41" s="56">
        <v>45</v>
      </c>
      <c r="G41" s="12">
        <f t="shared" si="0"/>
        <v>0</v>
      </c>
      <c r="H41" s="12">
        <f t="shared" si="1"/>
        <v>11</v>
      </c>
      <c r="I41" s="12">
        <v>1</v>
      </c>
      <c r="J41" s="12">
        <v>56</v>
      </c>
      <c r="K41" s="11"/>
      <c r="L41" s="11"/>
      <c r="M41" s="11"/>
      <c r="N41" s="11"/>
      <c r="O41" s="11"/>
    </row>
    <row r="42" spans="1:15" ht="34.5" customHeight="1" x14ac:dyDescent="0.25">
      <c r="A42" s="5">
        <f t="shared" si="2"/>
        <v>37</v>
      </c>
      <c r="B42" s="57" t="s">
        <v>243</v>
      </c>
      <c r="C42" s="5">
        <v>201603010</v>
      </c>
      <c r="D42" s="6" t="s">
        <v>249</v>
      </c>
      <c r="E42" s="8">
        <v>1</v>
      </c>
      <c r="F42" s="56">
        <v>45</v>
      </c>
      <c r="G42" s="12">
        <f t="shared" si="0"/>
        <v>0</v>
      </c>
      <c r="H42" s="12">
        <f t="shared" si="1"/>
        <v>11</v>
      </c>
      <c r="I42" s="12">
        <v>1</v>
      </c>
      <c r="J42" s="12">
        <v>56</v>
      </c>
      <c r="K42" s="11"/>
      <c r="L42" s="11"/>
      <c r="M42" s="11"/>
      <c r="N42" s="11"/>
      <c r="O42" s="11"/>
    </row>
    <row r="43" spans="1:15" ht="30" x14ac:dyDescent="0.25">
      <c r="A43" s="5">
        <f t="shared" si="2"/>
        <v>38</v>
      </c>
      <c r="B43" s="57" t="s">
        <v>243</v>
      </c>
      <c r="C43" s="5">
        <v>201603005</v>
      </c>
      <c r="D43" s="6" t="s">
        <v>250</v>
      </c>
      <c r="E43" s="8">
        <v>1</v>
      </c>
      <c r="F43" s="56">
        <v>45</v>
      </c>
      <c r="G43" s="12">
        <f t="shared" si="0"/>
        <v>-1</v>
      </c>
      <c r="H43" s="12">
        <f t="shared" si="1"/>
        <v>-45</v>
      </c>
      <c r="I43" s="11"/>
      <c r="J43" s="11"/>
      <c r="K43" s="11"/>
      <c r="L43" s="11"/>
      <c r="M43" s="11"/>
      <c r="N43" s="11"/>
      <c r="O43" s="11" t="s">
        <v>684</v>
      </c>
    </row>
    <row r="44" spans="1:15" ht="45" x14ac:dyDescent="0.25">
      <c r="A44" s="5">
        <f t="shared" si="2"/>
        <v>39</v>
      </c>
      <c r="B44" s="57" t="s">
        <v>243</v>
      </c>
      <c r="C44" s="5">
        <v>201603013</v>
      </c>
      <c r="D44" s="6" t="s">
        <v>251</v>
      </c>
      <c r="E44" s="8">
        <v>1</v>
      </c>
      <c r="F44" s="56">
        <v>45</v>
      </c>
      <c r="G44" s="12">
        <f t="shared" si="0"/>
        <v>0</v>
      </c>
      <c r="H44" s="12">
        <f t="shared" si="1"/>
        <v>11</v>
      </c>
      <c r="I44" s="12">
        <v>1</v>
      </c>
      <c r="J44" s="12">
        <v>56</v>
      </c>
      <c r="K44" s="11"/>
      <c r="L44" s="11"/>
      <c r="M44" s="11"/>
      <c r="N44" s="11"/>
      <c r="O44" s="11"/>
    </row>
    <row r="45" spans="1:15" ht="120" x14ac:dyDescent="0.25">
      <c r="A45" s="5">
        <f t="shared" si="2"/>
        <v>40</v>
      </c>
      <c r="B45" s="19" t="s">
        <v>252</v>
      </c>
      <c r="C45" s="5">
        <v>201603007</v>
      </c>
      <c r="D45" s="6" t="s">
        <v>253</v>
      </c>
      <c r="E45" s="8">
        <v>1.3</v>
      </c>
      <c r="F45" s="56">
        <v>48.859000000000002</v>
      </c>
      <c r="G45" s="12">
        <f t="shared" si="0"/>
        <v>0</v>
      </c>
      <c r="H45" s="12">
        <f t="shared" si="1"/>
        <v>0</v>
      </c>
      <c r="I45" s="12">
        <v>1.3</v>
      </c>
      <c r="J45" s="12">
        <v>48.859000000000002</v>
      </c>
      <c r="K45" s="11"/>
      <c r="L45" s="11"/>
      <c r="M45" s="11"/>
      <c r="N45" s="11"/>
      <c r="O45" s="11"/>
    </row>
    <row r="46" spans="1:15" ht="45" x14ac:dyDescent="0.25">
      <c r="A46" s="5">
        <f t="shared" si="2"/>
        <v>41</v>
      </c>
      <c r="B46" s="57" t="s">
        <v>254</v>
      </c>
      <c r="C46" s="5">
        <v>201773001</v>
      </c>
      <c r="D46" s="6" t="s">
        <v>255</v>
      </c>
      <c r="E46" s="8">
        <v>1</v>
      </c>
      <c r="F46" s="56">
        <v>45</v>
      </c>
      <c r="G46" s="12">
        <f t="shared" si="0"/>
        <v>-0.19199999999999995</v>
      </c>
      <c r="H46" s="12">
        <f t="shared" si="1"/>
        <v>-4.7700000000000031</v>
      </c>
      <c r="I46" s="12">
        <v>0.80800000000000005</v>
      </c>
      <c r="J46" s="12">
        <v>40.229999999999997</v>
      </c>
      <c r="K46" s="11"/>
      <c r="L46" s="11"/>
      <c r="M46" s="11"/>
      <c r="N46" s="11"/>
      <c r="O46" s="11"/>
    </row>
    <row r="47" spans="1:15" ht="60" x14ac:dyDescent="0.25">
      <c r="A47" s="5">
        <f>SUM(A46+1)</f>
        <v>42</v>
      </c>
      <c r="B47" s="57" t="s">
        <v>254</v>
      </c>
      <c r="C47" s="5">
        <v>201773003</v>
      </c>
      <c r="D47" s="6" t="s">
        <v>256</v>
      </c>
      <c r="E47" s="8">
        <v>1.2</v>
      </c>
      <c r="F47" s="56">
        <f>E47*42</f>
        <v>50.4</v>
      </c>
      <c r="G47" s="12">
        <f t="shared" si="0"/>
        <v>0</v>
      </c>
      <c r="H47" s="12">
        <f t="shared" si="1"/>
        <v>-4.3799999999999955</v>
      </c>
      <c r="I47" s="12">
        <v>1.2</v>
      </c>
      <c r="J47" s="12">
        <v>46.02</v>
      </c>
      <c r="K47" s="11"/>
      <c r="L47" s="11"/>
      <c r="M47" s="11"/>
      <c r="N47" s="11"/>
      <c r="O47" s="11" t="s">
        <v>711</v>
      </c>
    </row>
    <row r="48" spans="1:15" ht="60" x14ac:dyDescent="0.25">
      <c r="A48" s="5">
        <f t="shared" si="2"/>
        <v>43</v>
      </c>
      <c r="B48" s="57" t="s">
        <v>254</v>
      </c>
      <c r="C48" s="5">
        <v>201773004</v>
      </c>
      <c r="D48" s="6" t="s">
        <v>257</v>
      </c>
      <c r="E48" s="8">
        <v>1</v>
      </c>
      <c r="F48" s="56">
        <v>45</v>
      </c>
      <c r="G48" s="12">
        <f t="shared" si="0"/>
        <v>0</v>
      </c>
      <c r="H48" s="12">
        <f t="shared" si="1"/>
        <v>11</v>
      </c>
      <c r="I48" s="12">
        <v>1</v>
      </c>
      <c r="J48" s="12">
        <v>56</v>
      </c>
      <c r="K48" s="11"/>
      <c r="L48" s="11"/>
      <c r="M48" s="11"/>
      <c r="N48" s="11"/>
      <c r="O48" s="11"/>
    </row>
    <row r="49" spans="1:15" ht="60" x14ac:dyDescent="0.25">
      <c r="A49" s="5">
        <f t="shared" si="2"/>
        <v>44</v>
      </c>
      <c r="B49" s="57" t="s">
        <v>258</v>
      </c>
      <c r="C49" s="5">
        <v>201083002</v>
      </c>
      <c r="D49" s="6" t="s">
        <v>259</v>
      </c>
      <c r="E49" s="8">
        <v>1</v>
      </c>
      <c r="F49" s="56">
        <v>36.5</v>
      </c>
      <c r="G49" s="12">
        <f t="shared" si="0"/>
        <v>0</v>
      </c>
      <c r="H49" s="12">
        <f t="shared" si="1"/>
        <v>0</v>
      </c>
      <c r="I49" s="12">
        <v>1</v>
      </c>
      <c r="J49" s="12">
        <v>36.5</v>
      </c>
      <c r="K49" s="11"/>
      <c r="L49" s="11"/>
      <c r="M49" s="11"/>
      <c r="N49" s="11"/>
      <c r="O49" s="11"/>
    </row>
    <row r="50" spans="1:15" ht="45" x14ac:dyDescent="0.25">
      <c r="A50" s="5">
        <f t="shared" si="2"/>
        <v>45</v>
      </c>
      <c r="B50" s="57" t="s">
        <v>258</v>
      </c>
      <c r="C50" s="5">
        <v>201083011</v>
      </c>
      <c r="D50" s="6" t="s">
        <v>260</v>
      </c>
      <c r="E50" s="8">
        <v>1</v>
      </c>
      <c r="F50" s="56">
        <v>34.54</v>
      </c>
      <c r="G50" s="12">
        <f t="shared" si="0"/>
        <v>0</v>
      </c>
      <c r="H50" s="12">
        <f t="shared" si="1"/>
        <v>-7.0000000000000284E-2</v>
      </c>
      <c r="I50" s="12">
        <v>1</v>
      </c>
      <c r="J50" s="12">
        <v>34.47</v>
      </c>
      <c r="K50" s="11"/>
      <c r="L50" s="11"/>
      <c r="M50" s="11"/>
      <c r="N50" s="11"/>
      <c r="O50" s="11"/>
    </row>
    <row r="51" spans="1:15" ht="45" x14ac:dyDescent="0.25">
      <c r="A51" s="5">
        <f t="shared" si="2"/>
        <v>46</v>
      </c>
      <c r="B51" s="57" t="s">
        <v>258</v>
      </c>
      <c r="C51" s="5">
        <v>201083019</v>
      </c>
      <c r="D51" s="6" t="s">
        <v>261</v>
      </c>
      <c r="E51" s="8">
        <v>1</v>
      </c>
      <c r="F51" s="56">
        <v>53.32</v>
      </c>
      <c r="G51" s="12">
        <f t="shared" si="0"/>
        <v>0</v>
      </c>
      <c r="H51" s="12">
        <f t="shared" si="1"/>
        <v>0</v>
      </c>
      <c r="I51" s="12">
        <v>1</v>
      </c>
      <c r="J51" s="12">
        <v>53.32</v>
      </c>
      <c r="K51" s="11"/>
      <c r="L51" s="11"/>
      <c r="M51" s="11"/>
      <c r="N51" s="11"/>
      <c r="O51" s="11"/>
    </row>
    <row r="52" spans="1:15" ht="45" x14ac:dyDescent="0.25">
      <c r="A52" s="5">
        <f t="shared" si="2"/>
        <v>47</v>
      </c>
      <c r="B52" s="57" t="s">
        <v>258</v>
      </c>
      <c r="C52" s="5">
        <v>201083018</v>
      </c>
      <c r="D52" s="6" t="s">
        <v>262</v>
      </c>
      <c r="E52" s="8">
        <v>1</v>
      </c>
      <c r="F52" s="56">
        <v>32.04</v>
      </c>
      <c r="G52" s="12">
        <f t="shared" si="0"/>
        <v>0</v>
      </c>
      <c r="H52" s="12">
        <f t="shared" si="1"/>
        <v>0</v>
      </c>
      <c r="I52" s="12">
        <v>1</v>
      </c>
      <c r="J52" s="12">
        <v>32.04</v>
      </c>
      <c r="K52" s="11"/>
      <c r="L52" s="11"/>
      <c r="M52" s="11"/>
      <c r="N52" s="11"/>
      <c r="O52" s="11"/>
    </row>
    <row r="53" spans="1:15" ht="45" x14ac:dyDescent="0.25">
      <c r="A53" s="5">
        <f t="shared" si="2"/>
        <v>48</v>
      </c>
      <c r="B53" s="57" t="s">
        <v>258</v>
      </c>
      <c r="C53" s="5">
        <v>201083020</v>
      </c>
      <c r="D53" s="6" t="s">
        <v>263</v>
      </c>
      <c r="E53" s="8">
        <v>1.24</v>
      </c>
      <c r="F53" s="56">
        <v>63.14</v>
      </c>
      <c r="G53" s="12">
        <f t="shared" si="0"/>
        <v>0</v>
      </c>
      <c r="H53" s="12">
        <f t="shared" si="1"/>
        <v>-1.1099999999999994</v>
      </c>
      <c r="I53" s="12">
        <v>1.24</v>
      </c>
      <c r="J53" s="12">
        <v>62.03</v>
      </c>
      <c r="K53" s="11"/>
      <c r="L53" s="11"/>
      <c r="M53" s="11"/>
      <c r="N53" s="11"/>
      <c r="O53" s="11"/>
    </row>
    <row r="54" spans="1:15" ht="46.5" customHeight="1" x14ac:dyDescent="0.25">
      <c r="A54" s="5">
        <f t="shared" si="2"/>
        <v>49</v>
      </c>
      <c r="B54" s="57" t="s">
        <v>258</v>
      </c>
      <c r="C54" s="5">
        <v>201083012</v>
      </c>
      <c r="D54" s="6" t="s">
        <v>264</v>
      </c>
      <c r="E54" s="8">
        <v>1</v>
      </c>
      <c r="F54" s="56">
        <v>31.78</v>
      </c>
      <c r="G54" s="12">
        <f t="shared" si="0"/>
        <v>0</v>
      </c>
      <c r="H54" s="12">
        <f t="shared" si="1"/>
        <v>0</v>
      </c>
      <c r="I54" s="12">
        <v>1</v>
      </c>
      <c r="J54" s="12">
        <v>31.78</v>
      </c>
      <c r="K54" s="11"/>
      <c r="L54" s="11"/>
      <c r="M54" s="11"/>
      <c r="N54" s="11"/>
      <c r="O54" s="11"/>
    </row>
    <row r="55" spans="1:15" ht="45" x14ac:dyDescent="0.25">
      <c r="A55" s="5">
        <f t="shared" si="2"/>
        <v>50</v>
      </c>
      <c r="B55" s="57" t="s">
        <v>265</v>
      </c>
      <c r="C55" s="5">
        <v>201383001</v>
      </c>
      <c r="D55" s="6" t="s">
        <v>266</v>
      </c>
      <c r="E55" s="8">
        <v>1.01</v>
      </c>
      <c r="F55" s="56">
        <v>36.908999999999999</v>
      </c>
      <c r="G55" s="12">
        <f t="shared" si="0"/>
        <v>0</v>
      </c>
      <c r="H55" s="12">
        <f t="shared" si="1"/>
        <v>0</v>
      </c>
      <c r="I55" s="12">
        <v>1.01</v>
      </c>
      <c r="J55" s="12">
        <v>36.908999999999999</v>
      </c>
      <c r="K55" s="11"/>
      <c r="L55" s="11"/>
      <c r="M55" s="11"/>
      <c r="N55" s="11"/>
      <c r="O55" s="11"/>
    </row>
    <row r="56" spans="1:15" ht="45" x14ac:dyDescent="0.25">
      <c r="A56" s="5">
        <f t="shared" si="2"/>
        <v>51</v>
      </c>
      <c r="B56" s="57" t="s">
        <v>265</v>
      </c>
      <c r="C56" s="5">
        <v>201383004</v>
      </c>
      <c r="D56" s="6" t="s">
        <v>267</v>
      </c>
      <c r="E56" s="8">
        <v>1</v>
      </c>
      <c r="F56" s="56">
        <v>45</v>
      </c>
      <c r="G56" s="12">
        <f t="shared" si="0"/>
        <v>0</v>
      </c>
      <c r="H56" s="12">
        <f t="shared" si="1"/>
        <v>11</v>
      </c>
      <c r="I56" s="12">
        <v>1</v>
      </c>
      <c r="J56" s="12">
        <v>56</v>
      </c>
      <c r="K56" s="11"/>
      <c r="L56" s="11"/>
      <c r="M56" s="11"/>
      <c r="N56" s="11"/>
      <c r="O56" s="11"/>
    </row>
    <row r="57" spans="1:15" ht="45" x14ac:dyDescent="0.25">
      <c r="A57" s="5">
        <f t="shared" si="2"/>
        <v>52</v>
      </c>
      <c r="B57" s="57" t="s">
        <v>265</v>
      </c>
      <c r="C57" s="5">
        <v>201383005</v>
      </c>
      <c r="D57" s="6" t="s">
        <v>268</v>
      </c>
      <c r="E57" s="8">
        <v>1.03</v>
      </c>
      <c r="F57" s="56">
        <v>58.508000000000003</v>
      </c>
      <c r="G57" s="12">
        <f t="shared" si="0"/>
        <v>-5.0000000000001155E-3</v>
      </c>
      <c r="H57" s="12">
        <f t="shared" si="1"/>
        <v>1.9719999999999942</v>
      </c>
      <c r="I57" s="12">
        <v>1.0249999999999999</v>
      </c>
      <c r="J57" s="12">
        <v>60.48</v>
      </c>
      <c r="K57" s="11"/>
      <c r="L57" s="11"/>
      <c r="M57" s="11"/>
      <c r="N57" s="11"/>
      <c r="O57" s="11"/>
    </row>
    <row r="58" spans="1:15" ht="45" x14ac:dyDescent="0.25">
      <c r="A58" s="5">
        <f t="shared" si="2"/>
        <v>53</v>
      </c>
      <c r="B58" s="57" t="s">
        <v>265</v>
      </c>
      <c r="C58" s="5">
        <v>201383006</v>
      </c>
      <c r="D58" s="6" t="s">
        <v>269</v>
      </c>
      <c r="E58" s="8">
        <v>1</v>
      </c>
      <c r="F58" s="56">
        <v>45</v>
      </c>
      <c r="G58" s="12">
        <f t="shared" si="0"/>
        <v>-1</v>
      </c>
      <c r="H58" s="12">
        <f t="shared" si="1"/>
        <v>-45</v>
      </c>
      <c r="I58" s="11"/>
      <c r="J58" s="11"/>
      <c r="K58" s="11"/>
      <c r="L58" s="11"/>
      <c r="M58" s="11"/>
      <c r="N58" s="11"/>
      <c r="O58" s="11" t="s">
        <v>684</v>
      </c>
    </row>
    <row r="59" spans="1:15" ht="34.5" customHeight="1" x14ac:dyDescent="0.25">
      <c r="A59" s="5">
        <f t="shared" si="2"/>
        <v>54</v>
      </c>
      <c r="B59" s="57" t="s">
        <v>265</v>
      </c>
      <c r="C59" s="5">
        <v>201383008</v>
      </c>
      <c r="D59" s="6" t="s">
        <v>270</v>
      </c>
      <c r="E59" s="8">
        <v>1</v>
      </c>
      <c r="F59" s="56">
        <v>45.9</v>
      </c>
      <c r="G59" s="12">
        <f t="shared" si="0"/>
        <v>0</v>
      </c>
      <c r="H59" s="12">
        <f t="shared" si="1"/>
        <v>0</v>
      </c>
      <c r="I59" s="12">
        <v>1</v>
      </c>
      <c r="J59" s="12">
        <v>45.9</v>
      </c>
      <c r="K59" s="11"/>
      <c r="L59" s="11"/>
      <c r="M59" s="11"/>
      <c r="N59" s="11"/>
      <c r="O59" s="11"/>
    </row>
    <row r="60" spans="1:15" ht="15.75" x14ac:dyDescent="0.25">
      <c r="A60" s="223" t="s">
        <v>51</v>
      </c>
      <c r="B60" s="224"/>
      <c r="C60" s="224"/>
      <c r="D60" s="225"/>
      <c r="E60" s="27">
        <f>SUM(E6:E59)</f>
        <v>73.800000000000011</v>
      </c>
      <c r="F60" s="27">
        <f>SUM(F6:F59)</f>
        <v>3314.9980000000005</v>
      </c>
      <c r="G60" s="27">
        <f t="shared" ref="G60:J60" si="3">SUM(G6:G59)</f>
        <v>-7.149</v>
      </c>
      <c r="H60" s="27">
        <f t="shared" si="3"/>
        <v>-53.580999999999996</v>
      </c>
      <c r="I60" s="27">
        <f t="shared" si="3"/>
        <v>66.65100000000001</v>
      </c>
      <c r="J60" s="27">
        <f t="shared" si="3"/>
        <v>3261.4170000000004</v>
      </c>
      <c r="K60" s="11"/>
      <c r="L60" s="11"/>
      <c r="M60" s="11"/>
      <c r="N60" s="11"/>
      <c r="O60" s="11"/>
    </row>
    <row r="61" spans="1:15" ht="30.75" customHeight="1" x14ac:dyDescent="0.25">
      <c r="A61" s="202" t="s">
        <v>56</v>
      </c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</row>
    <row r="62" spans="1:15" ht="45" x14ac:dyDescent="0.25">
      <c r="A62" s="5">
        <v>1</v>
      </c>
      <c r="B62" s="57" t="s">
        <v>237</v>
      </c>
      <c r="C62" s="5">
        <v>201733005</v>
      </c>
      <c r="D62" s="7" t="s">
        <v>271</v>
      </c>
      <c r="E62" s="8">
        <v>2.04</v>
      </c>
      <c r="F62" s="56">
        <v>99.76</v>
      </c>
      <c r="G62" s="12">
        <f t="shared" ref="G62" si="4">I62-E62</f>
        <v>0.10999999999999988</v>
      </c>
      <c r="H62" s="12">
        <f t="shared" ref="H62" si="5">J62-F62</f>
        <v>6.019999999999996</v>
      </c>
      <c r="I62" s="12">
        <v>2.15</v>
      </c>
      <c r="J62" s="12">
        <v>105.78</v>
      </c>
      <c r="K62" s="11"/>
      <c r="L62" s="11"/>
      <c r="M62" s="11"/>
      <c r="N62" s="11"/>
      <c r="O62" s="11"/>
    </row>
    <row r="63" spans="1:15" ht="45" x14ac:dyDescent="0.25">
      <c r="A63" s="5">
        <f>SUM(A62+1)</f>
        <v>2</v>
      </c>
      <c r="B63" s="57" t="s">
        <v>237</v>
      </c>
      <c r="C63" s="5">
        <v>201733013</v>
      </c>
      <c r="D63" s="7" t="s">
        <v>272</v>
      </c>
      <c r="E63" s="8">
        <v>1.5</v>
      </c>
      <c r="F63" s="56">
        <f t="shared" ref="F63:F69" si="6">E63*64</f>
        <v>96</v>
      </c>
      <c r="G63" s="12">
        <f t="shared" ref="G63:G73" si="7">I63-E63</f>
        <v>-1.5</v>
      </c>
      <c r="H63" s="12">
        <f t="shared" ref="H63:H73" si="8">J63-F63</f>
        <v>-96</v>
      </c>
      <c r="I63" s="11"/>
      <c r="J63" s="11"/>
      <c r="K63" s="11"/>
      <c r="L63" s="11"/>
      <c r="M63" s="11"/>
      <c r="N63" s="11"/>
      <c r="O63" s="11" t="s">
        <v>686</v>
      </c>
    </row>
    <row r="64" spans="1:15" ht="45" x14ac:dyDescent="0.25">
      <c r="A64" s="5">
        <f t="shared" ref="A64:A73" si="9">SUM(A63+1)</f>
        <v>3</v>
      </c>
      <c r="B64" s="57" t="s">
        <v>243</v>
      </c>
      <c r="C64" s="5">
        <v>201603009</v>
      </c>
      <c r="D64" s="6" t="s">
        <v>273</v>
      </c>
      <c r="E64" s="8">
        <v>1</v>
      </c>
      <c r="F64" s="56">
        <f t="shared" si="6"/>
        <v>64</v>
      </c>
      <c r="G64" s="12">
        <f t="shared" si="7"/>
        <v>0</v>
      </c>
      <c r="H64" s="12">
        <f t="shared" si="8"/>
        <v>7.5</v>
      </c>
      <c r="I64" s="12">
        <v>1</v>
      </c>
      <c r="J64" s="12">
        <v>71.5</v>
      </c>
      <c r="K64" s="11"/>
      <c r="L64" s="11"/>
      <c r="M64" s="11"/>
      <c r="N64" s="11"/>
      <c r="O64" s="11"/>
    </row>
    <row r="65" spans="1:15" ht="45" x14ac:dyDescent="0.25">
      <c r="A65" s="5">
        <f t="shared" si="9"/>
        <v>4</v>
      </c>
      <c r="B65" s="57" t="s">
        <v>243</v>
      </c>
      <c r="C65" s="5">
        <v>201603019</v>
      </c>
      <c r="D65" s="6" t="s">
        <v>274</v>
      </c>
      <c r="E65" s="8">
        <v>1</v>
      </c>
      <c r="F65" s="56">
        <f t="shared" si="6"/>
        <v>64</v>
      </c>
      <c r="G65" s="12">
        <f t="shared" si="7"/>
        <v>0</v>
      </c>
      <c r="H65" s="12">
        <f t="shared" si="8"/>
        <v>7.5</v>
      </c>
      <c r="I65" s="12">
        <v>1</v>
      </c>
      <c r="J65" s="12">
        <v>71.5</v>
      </c>
      <c r="K65" s="11"/>
      <c r="L65" s="11"/>
      <c r="M65" s="11"/>
      <c r="N65" s="11"/>
      <c r="O65" s="11"/>
    </row>
    <row r="66" spans="1:15" ht="45" x14ac:dyDescent="0.25">
      <c r="A66" s="5">
        <f t="shared" si="9"/>
        <v>5</v>
      </c>
      <c r="B66" s="57" t="s">
        <v>243</v>
      </c>
      <c r="C66" s="5">
        <v>201603020</v>
      </c>
      <c r="D66" s="6" t="s">
        <v>275</v>
      </c>
      <c r="E66" s="8">
        <v>1</v>
      </c>
      <c r="F66" s="56">
        <f t="shared" si="6"/>
        <v>64</v>
      </c>
      <c r="G66" s="12">
        <f t="shared" si="7"/>
        <v>0</v>
      </c>
      <c r="H66" s="12">
        <f t="shared" si="8"/>
        <v>7.5</v>
      </c>
      <c r="I66" s="12">
        <v>1</v>
      </c>
      <c r="J66" s="12">
        <v>71.5</v>
      </c>
      <c r="K66" s="11"/>
      <c r="L66" s="11"/>
      <c r="M66" s="11"/>
      <c r="N66" s="11"/>
      <c r="O66" s="11"/>
    </row>
    <row r="67" spans="1:15" ht="30" x14ac:dyDescent="0.25">
      <c r="A67" s="5">
        <f t="shared" si="9"/>
        <v>6</v>
      </c>
      <c r="B67" s="57" t="s">
        <v>243</v>
      </c>
      <c r="C67" s="5">
        <v>201603001</v>
      </c>
      <c r="D67" s="6" t="s">
        <v>276</v>
      </c>
      <c r="E67" s="8">
        <v>1</v>
      </c>
      <c r="F67" s="56">
        <f t="shared" si="6"/>
        <v>64</v>
      </c>
      <c r="G67" s="12">
        <f t="shared" si="7"/>
        <v>-5.4000000000000048E-2</v>
      </c>
      <c r="H67" s="12">
        <f t="shared" si="8"/>
        <v>-7.75</v>
      </c>
      <c r="I67" s="12">
        <v>0.94599999999999995</v>
      </c>
      <c r="J67" s="12">
        <v>56.25</v>
      </c>
      <c r="K67" s="11"/>
      <c r="L67" s="11"/>
      <c r="M67" s="11"/>
      <c r="N67" s="11"/>
      <c r="O67" s="11"/>
    </row>
    <row r="68" spans="1:15" ht="45" x14ac:dyDescent="0.25">
      <c r="A68" s="5">
        <f t="shared" si="9"/>
        <v>7</v>
      </c>
      <c r="B68" s="57" t="s">
        <v>243</v>
      </c>
      <c r="C68" s="5">
        <v>201603002</v>
      </c>
      <c r="D68" s="6" t="s">
        <v>277</v>
      </c>
      <c r="E68" s="8">
        <v>1</v>
      </c>
      <c r="F68" s="56">
        <f t="shared" si="6"/>
        <v>64</v>
      </c>
      <c r="G68" s="12">
        <f t="shared" si="7"/>
        <v>0</v>
      </c>
      <c r="H68" s="12">
        <f t="shared" si="8"/>
        <v>7.5</v>
      </c>
      <c r="I68" s="12">
        <v>1</v>
      </c>
      <c r="J68" s="12">
        <v>71.5</v>
      </c>
      <c r="K68" s="11"/>
      <c r="L68" s="11"/>
      <c r="M68" s="11"/>
      <c r="N68" s="11"/>
      <c r="O68" s="11"/>
    </row>
    <row r="69" spans="1:15" ht="45" x14ac:dyDescent="0.25">
      <c r="A69" s="5">
        <f t="shared" si="9"/>
        <v>8</v>
      </c>
      <c r="B69" s="57" t="s">
        <v>229</v>
      </c>
      <c r="C69" s="5">
        <v>201583004</v>
      </c>
      <c r="D69" s="7" t="s">
        <v>278</v>
      </c>
      <c r="E69" s="8">
        <v>1.45</v>
      </c>
      <c r="F69" s="56">
        <f t="shared" si="6"/>
        <v>92.8</v>
      </c>
      <c r="G69" s="12">
        <f t="shared" si="7"/>
        <v>-0.80499999999999994</v>
      </c>
      <c r="H69" s="12">
        <f t="shared" si="8"/>
        <v>-25.25</v>
      </c>
      <c r="I69" s="12">
        <v>0.64500000000000002</v>
      </c>
      <c r="J69" s="12">
        <v>67.55</v>
      </c>
      <c r="K69" s="11"/>
      <c r="L69" s="11"/>
      <c r="M69" s="11"/>
      <c r="N69" s="11"/>
      <c r="O69" s="11"/>
    </row>
    <row r="70" spans="1:15" ht="45" x14ac:dyDescent="0.25">
      <c r="A70" s="5">
        <f t="shared" si="9"/>
        <v>9</v>
      </c>
      <c r="B70" s="57" t="s">
        <v>229</v>
      </c>
      <c r="C70" s="5">
        <v>201583003</v>
      </c>
      <c r="D70" s="7" t="s">
        <v>279</v>
      </c>
      <c r="E70" s="8">
        <v>1.05</v>
      </c>
      <c r="F70" s="56">
        <v>67.16</v>
      </c>
      <c r="G70" s="12">
        <f t="shared" si="7"/>
        <v>-0.25</v>
      </c>
      <c r="H70" s="12">
        <f t="shared" si="8"/>
        <v>-5.4099999999999966</v>
      </c>
      <c r="I70" s="12">
        <v>0.8</v>
      </c>
      <c r="J70" s="12">
        <v>61.75</v>
      </c>
      <c r="K70" s="11"/>
      <c r="L70" s="11"/>
      <c r="M70" s="11"/>
      <c r="N70" s="11"/>
      <c r="O70" s="11"/>
    </row>
    <row r="71" spans="1:15" ht="30" x14ac:dyDescent="0.25">
      <c r="A71" s="5">
        <f t="shared" si="9"/>
        <v>10</v>
      </c>
      <c r="B71" s="57" t="s">
        <v>280</v>
      </c>
      <c r="C71" s="5">
        <v>201143007</v>
      </c>
      <c r="D71" s="7" t="s">
        <v>281</v>
      </c>
      <c r="E71" s="8">
        <v>1</v>
      </c>
      <c r="F71" s="56">
        <f>E71*64</f>
        <v>64</v>
      </c>
      <c r="G71" s="12">
        <f t="shared" si="7"/>
        <v>-1</v>
      </c>
      <c r="H71" s="12">
        <f t="shared" si="8"/>
        <v>-64</v>
      </c>
      <c r="I71" s="11"/>
      <c r="J71" s="11"/>
      <c r="K71" s="11"/>
      <c r="L71" s="11"/>
      <c r="M71" s="11"/>
      <c r="N71" s="11"/>
      <c r="O71" s="11" t="s">
        <v>686</v>
      </c>
    </row>
    <row r="72" spans="1:15" ht="45" x14ac:dyDescent="0.25">
      <c r="A72" s="5">
        <f t="shared" si="9"/>
        <v>11</v>
      </c>
      <c r="B72" s="57" t="s">
        <v>282</v>
      </c>
      <c r="C72" s="5">
        <v>201383008</v>
      </c>
      <c r="D72" s="7" t="s">
        <v>283</v>
      </c>
      <c r="E72" s="8">
        <v>1</v>
      </c>
      <c r="F72" s="56">
        <f>E72*64</f>
        <v>64</v>
      </c>
      <c r="G72" s="12">
        <f t="shared" si="7"/>
        <v>0</v>
      </c>
      <c r="H72" s="12">
        <f t="shared" si="8"/>
        <v>7.5</v>
      </c>
      <c r="I72" s="12">
        <v>1</v>
      </c>
      <c r="J72" s="12">
        <v>71.5</v>
      </c>
      <c r="K72" s="11"/>
      <c r="L72" s="11"/>
      <c r="M72" s="11"/>
      <c r="N72" s="11"/>
      <c r="O72" s="11"/>
    </row>
    <row r="73" spans="1:15" ht="45" x14ac:dyDescent="0.25">
      <c r="A73" s="5">
        <f t="shared" si="9"/>
        <v>12</v>
      </c>
      <c r="B73" s="7" t="s">
        <v>206</v>
      </c>
      <c r="C73" s="5">
        <v>201563006</v>
      </c>
      <c r="D73" s="7" t="s">
        <v>284</v>
      </c>
      <c r="E73" s="8">
        <v>1.5</v>
      </c>
      <c r="F73" s="56">
        <v>53.555</v>
      </c>
      <c r="G73" s="12">
        <f t="shared" si="7"/>
        <v>0</v>
      </c>
      <c r="H73" s="12">
        <f t="shared" si="8"/>
        <v>0</v>
      </c>
      <c r="I73" s="12">
        <v>1.5</v>
      </c>
      <c r="J73" s="12">
        <v>53.555</v>
      </c>
      <c r="K73" s="11"/>
      <c r="L73" s="11"/>
      <c r="M73" s="11"/>
      <c r="N73" s="11"/>
      <c r="O73" s="11"/>
    </row>
    <row r="74" spans="1:15" ht="15.75" x14ac:dyDescent="0.25">
      <c r="A74" s="223" t="s">
        <v>51</v>
      </c>
      <c r="B74" s="224"/>
      <c r="C74" s="224"/>
      <c r="D74" s="225"/>
      <c r="E74" s="13">
        <f>SUM(E62:E73)</f>
        <v>14.54</v>
      </c>
      <c r="F74" s="13">
        <f>SUM(F62:F73)</f>
        <v>857.27499999999986</v>
      </c>
      <c r="G74" s="13">
        <f t="shared" ref="G74:J74" si="10">SUM(G62:G73)</f>
        <v>-3.4990000000000001</v>
      </c>
      <c r="H74" s="13">
        <f t="shared" si="10"/>
        <v>-154.88999999999999</v>
      </c>
      <c r="I74" s="13">
        <f t="shared" si="10"/>
        <v>11.041</v>
      </c>
      <c r="J74" s="13">
        <f t="shared" si="10"/>
        <v>702.38499999999988</v>
      </c>
      <c r="K74" s="11"/>
      <c r="L74" s="11"/>
      <c r="M74" s="11"/>
      <c r="N74" s="11"/>
      <c r="O74" s="11"/>
    </row>
    <row r="75" spans="1:15" ht="15" customHeight="1" x14ac:dyDescent="0.25">
      <c r="A75" s="223" t="s">
        <v>285</v>
      </c>
      <c r="B75" s="224"/>
      <c r="C75" s="224"/>
      <c r="D75" s="225"/>
      <c r="E75" s="13">
        <f>E60+E74</f>
        <v>88.34</v>
      </c>
      <c r="F75" s="13">
        <f>F60+F74</f>
        <v>4172.2730000000001</v>
      </c>
      <c r="G75" s="13">
        <f t="shared" ref="G75:J75" si="11">G60+G74</f>
        <v>-10.648</v>
      </c>
      <c r="H75" s="13">
        <f t="shared" si="11"/>
        <v>-208.47099999999998</v>
      </c>
      <c r="I75" s="13">
        <f t="shared" si="11"/>
        <v>77.692000000000007</v>
      </c>
      <c r="J75" s="13">
        <f t="shared" si="11"/>
        <v>3963.8020000000001</v>
      </c>
      <c r="K75" s="11"/>
      <c r="L75" s="11"/>
      <c r="M75" s="11"/>
      <c r="N75" s="11"/>
      <c r="O75" s="11"/>
    </row>
    <row r="76" spans="1:15" ht="28.5" customHeight="1" x14ac:dyDescent="0.25">
      <c r="A76" s="222" t="s">
        <v>462</v>
      </c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</row>
    <row r="77" spans="1:15" ht="30" x14ac:dyDescent="0.25">
      <c r="A77" s="89">
        <v>1</v>
      </c>
      <c r="B77" s="65" t="s">
        <v>286</v>
      </c>
      <c r="C77" s="89">
        <v>201564003</v>
      </c>
      <c r="D77" s="62" t="s">
        <v>287</v>
      </c>
      <c r="E77" s="92">
        <v>0.5</v>
      </c>
      <c r="F77" s="92">
        <v>15.46</v>
      </c>
      <c r="G77" s="12">
        <f t="shared" ref="G77" si="12">I77-E77</f>
        <v>0</v>
      </c>
      <c r="H77" s="12">
        <f t="shared" ref="H77" si="13">J77-F77</f>
        <v>6.2899999999999991</v>
      </c>
      <c r="I77" s="12">
        <v>0.5</v>
      </c>
      <c r="J77" s="12">
        <v>21.75</v>
      </c>
      <c r="K77" s="11"/>
      <c r="L77" s="11"/>
      <c r="M77" s="11"/>
      <c r="N77" s="11"/>
      <c r="O77" s="11"/>
    </row>
    <row r="78" spans="1:15" ht="30" x14ac:dyDescent="0.25">
      <c r="A78" s="89">
        <v>2</v>
      </c>
      <c r="B78" s="65" t="s">
        <v>286</v>
      </c>
      <c r="C78" s="89">
        <v>201564019</v>
      </c>
      <c r="D78" s="62" t="s">
        <v>288</v>
      </c>
      <c r="E78" s="92">
        <v>1</v>
      </c>
      <c r="F78" s="92">
        <v>32.659999999999997</v>
      </c>
      <c r="G78" s="12">
        <f t="shared" ref="G78:G141" si="14">I78-E78</f>
        <v>1.5</v>
      </c>
      <c r="H78" s="12">
        <f t="shared" ref="H78:H141" si="15">J78-F78</f>
        <v>65.34</v>
      </c>
      <c r="I78" s="12">
        <v>2.5</v>
      </c>
      <c r="J78" s="12">
        <v>98</v>
      </c>
      <c r="K78" s="11"/>
      <c r="L78" s="11"/>
      <c r="M78" s="11"/>
      <c r="N78" s="11"/>
      <c r="O78" s="11" t="s">
        <v>760</v>
      </c>
    </row>
    <row r="79" spans="1:15" ht="30" x14ac:dyDescent="0.25">
      <c r="A79" s="89">
        <v>3</v>
      </c>
      <c r="B79" s="65" t="s">
        <v>286</v>
      </c>
      <c r="C79" s="89">
        <v>201564032</v>
      </c>
      <c r="D79" s="62" t="s">
        <v>289</v>
      </c>
      <c r="E79" s="92">
        <v>0.5</v>
      </c>
      <c r="F79" s="92">
        <v>15.46</v>
      </c>
      <c r="G79" s="12">
        <f t="shared" si="14"/>
        <v>0</v>
      </c>
      <c r="H79" s="12">
        <f t="shared" si="15"/>
        <v>6.2899999999999991</v>
      </c>
      <c r="I79" s="12">
        <v>0.5</v>
      </c>
      <c r="J79" s="12">
        <v>21.75</v>
      </c>
      <c r="K79" s="11"/>
      <c r="L79" s="11"/>
      <c r="M79" s="11"/>
      <c r="N79" s="11"/>
      <c r="O79" s="11"/>
    </row>
    <row r="80" spans="1:15" ht="45" x14ac:dyDescent="0.25">
      <c r="A80" s="89">
        <v>4</v>
      </c>
      <c r="B80" s="65" t="s">
        <v>286</v>
      </c>
      <c r="C80" s="89">
        <v>201564016</v>
      </c>
      <c r="D80" s="62" t="s">
        <v>290</v>
      </c>
      <c r="E80" s="92">
        <v>0.7</v>
      </c>
      <c r="F80" s="92">
        <v>15.46</v>
      </c>
      <c r="G80" s="12">
        <f t="shared" si="14"/>
        <v>-0.38499999999999995</v>
      </c>
      <c r="H80" s="12">
        <f t="shared" si="15"/>
        <v>-2.6700000000000017</v>
      </c>
      <c r="I80" s="12">
        <v>0.315</v>
      </c>
      <c r="J80" s="12">
        <v>12.79</v>
      </c>
      <c r="K80" s="11"/>
      <c r="L80" s="11"/>
      <c r="M80" s="11"/>
      <c r="N80" s="11"/>
      <c r="O80" s="11"/>
    </row>
    <row r="81" spans="1:15" ht="30" x14ac:dyDescent="0.25">
      <c r="A81" s="89">
        <v>5</v>
      </c>
      <c r="B81" s="65" t="s">
        <v>286</v>
      </c>
      <c r="C81" s="89">
        <v>201564040</v>
      </c>
      <c r="D81" s="62" t="s">
        <v>291</v>
      </c>
      <c r="E81" s="92">
        <v>0.5</v>
      </c>
      <c r="F81" s="92">
        <v>15.46</v>
      </c>
      <c r="G81" s="12">
        <f t="shared" si="14"/>
        <v>-0.5</v>
      </c>
      <c r="H81" s="12">
        <f t="shared" si="15"/>
        <v>-15.46</v>
      </c>
      <c r="I81" s="11"/>
      <c r="J81" s="11"/>
      <c r="K81" s="11"/>
      <c r="L81" s="11"/>
      <c r="M81" s="11"/>
      <c r="N81" s="11"/>
      <c r="O81" s="11" t="s">
        <v>684</v>
      </c>
    </row>
    <row r="82" spans="1:15" ht="30" x14ac:dyDescent="0.25">
      <c r="A82" s="89">
        <v>6</v>
      </c>
      <c r="B82" s="65" t="s">
        <v>286</v>
      </c>
      <c r="C82" s="89">
        <v>201564024</v>
      </c>
      <c r="D82" s="62" t="s">
        <v>292</v>
      </c>
      <c r="E82" s="92">
        <v>0.5</v>
      </c>
      <c r="F82" s="92">
        <v>15.46</v>
      </c>
      <c r="G82" s="12">
        <f t="shared" si="14"/>
        <v>-0.5</v>
      </c>
      <c r="H82" s="12">
        <f t="shared" si="15"/>
        <v>-15.46</v>
      </c>
      <c r="I82" s="11"/>
      <c r="J82" s="11"/>
      <c r="K82" s="11"/>
      <c r="L82" s="11"/>
      <c r="M82" s="11"/>
      <c r="N82" s="11"/>
      <c r="O82" s="11" t="s">
        <v>684</v>
      </c>
    </row>
    <row r="83" spans="1:15" ht="30" x14ac:dyDescent="0.25">
      <c r="A83" s="89">
        <v>7</v>
      </c>
      <c r="B83" s="65" t="s">
        <v>286</v>
      </c>
      <c r="C83" s="89">
        <v>201564073</v>
      </c>
      <c r="D83" s="62" t="s">
        <v>293</v>
      </c>
      <c r="E83" s="92">
        <v>1</v>
      </c>
      <c r="F83" s="92">
        <v>31.33</v>
      </c>
      <c r="G83" s="12">
        <f t="shared" si="14"/>
        <v>1</v>
      </c>
      <c r="H83" s="12">
        <f t="shared" si="15"/>
        <v>43.14</v>
      </c>
      <c r="I83" s="12">
        <v>2</v>
      </c>
      <c r="J83" s="12">
        <v>74.47</v>
      </c>
      <c r="K83" s="11"/>
      <c r="L83" s="11"/>
      <c r="M83" s="11"/>
      <c r="N83" s="11"/>
      <c r="O83" s="11" t="s">
        <v>760</v>
      </c>
    </row>
    <row r="84" spans="1:15" ht="30" x14ac:dyDescent="0.25">
      <c r="A84" s="89">
        <v>8</v>
      </c>
      <c r="B84" s="65" t="s">
        <v>286</v>
      </c>
      <c r="C84" s="89">
        <v>201564043</v>
      </c>
      <c r="D84" s="62" t="s">
        <v>294</v>
      </c>
      <c r="E84" s="92">
        <v>0.5</v>
      </c>
      <c r="F84" s="92">
        <v>15.46</v>
      </c>
      <c r="G84" s="12">
        <f t="shared" si="14"/>
        <v>0</v>
      </c>
      <c r="H84" s="12">
        <f t="shared" si="15"/>
        <v>6.2899999999999991</v>
      </c>
      <c r="I84" s="12">
        <v>0.5</v>
      </c>
      <c r="J84" s="12">
        <v>21.75</v>
      </c>
      <c r="K84" s="11"/>
      <c r="L84" s="11"/>
      <c r="M84" s="11"/>
      <c r="N84" s="11"/>
      <c r="O84" s="11"/>
    </row>
    <row r="85" spans="1:15" ht="30" x14ac:dyDescent="0.25">
      <c r="A85" s="89">
        <v>9</v>
      </c>
      <c r="B85" s="65" t="s">
        <v>286</v>
      </c>
      <c r="C85" s="89">
        <v>201564041</v>
      </c>
      <c r="D85" s="62" t="s">
        <v>295</v>
      </c>
      <c r="E85" s="92">
        <v>0.5</v>
      </c>
      <c r="F85" s="92">
        <v>15.46</v>
      </c>
      <c r="G85" s="12">
        <f t="shared" si="14"/>
        <v>0</v>
      </c>
      <c r="H85" s="12">
        <f t="shared" si="15"/>
        <v>6.2899999999999991</v>
      </c>
      <c r="I85" s="12">
        <v>0.5</v>
      </c>
      <c r="J85" s="12">
        <v>21.75</v>
      </c>
      <c r="K85" s="11"/>
      <c r="L85" s="11"/>
      <c r="M85" s="11"/>
      <c r="N85" s="11"/>
      <c r="O85" s="11"/>
    </row>
    <row r="86" spans="1:15" ht="30" x14ac:dyDescent="0.25">
      <c r="A86" s="89">
        <v>10</v>
      </c>
      <c r="B86" s="65" t="s">
        <v>286</v>
      </c>
      <c r="C86" s="89">
        <v>201564067</v>
      </c>
      <c r="D86" s="62" t="s">
        <v>296</v>
      </c>
      <c r="E86" s="92">
        <v>1</v>
      </c>
      <c r="F86" s="92">
        <v>47.46</v>
      </c>
      <c r="G86" s="12">
        <f t="shared" si="14"/>
        <v>0</v>
      </c>
      <c r="H86" s="12">
        <f t="shared" si="15"/>
        <v>0</v>
      </c>
      <c r="I86" s="12">
        <v>1</v>
      </c>
      <c r="J86" s="12">
        <v>47.46</v>
      </c>
      <c r="K86" s="11"/>
      <c r="L86" s="11"/>
      <c r="M86" s="11"/>
      <c r="N86" s="11"/>
      <c r="O86" s="11"/>
    </row>
    <row r="87" spans="1:15" ht="30" x14ac:dyDescent="0.25">
      <c r="A87" s="89">
        <v>11</v>
      </c>
      <c r="B87" s="65" t="s">
        <v>286</v>
      </c>
      <c r="C87" s="89">
        <v>201564020</v>
      </c>
      <c r="D87" s="62" t="s">
        <v>297</v>
      </c>
      <c r="E87" s="92">
        <v>0.5</v>
      </c>
      <c r="F87" s="92">
        <v>15.46</v>
      </c>
      <c r="G87" s="12">
        <f t="shared" si="14"/>
        <v>0</v>
      </c>
      <c r="H87" s="12">
        <f t="shared" si="15"/>
        <v>4.3499999999999979</v>
      </c>
      <c r="I87" s="12">
        <v>0.5</v>
      </c>
      <c r="J87" s="12">
        <v>19.809999999999999</v>
      </c>
      <c r="K87" s="11"/>
      <c r="L87" s="11"/>
      <c r="M87" s="11"/>
      <c r="N87" s="11"/>
      <c r="O87" s="11"/>
    </row>
    <row r="88" spans="1:15" ht="30" x14ac:dyDescent="0.25">
      <c r="A88" s="89">
        <v>12</v>
      </c>
      <c r="B88" s="65" t="s">
        <v>286</v>
      </c>
      <c r="C88" s="89">
        <v>201564070</v>
      </c>
      <c r="D88" s="62" t="s">
        <v>298</v>
      </c>
      <c r="E88" s="92">
        <v>0.5</v>
      </c>
      <c r="F88" s="92">
        <v>15.46</v>
      </c>
      <c r="G88" s="12">
        <f t="shared" si="14"/>
        <v>0</v>
      </c>
      <c r="H88" s="12">
        <f t="shared" si="15"/>
        <v>6.2899999999999991</v>
      </c>
      <c r="I88" s="12">
        <v>0.5</v>
      </c>
      <c r="J88" s="12">
        <v>21.75</v>
      </c>
      <c r="K88" s="11"/>
      <c r="L88" s="11"/>
      <c r="M88" s="11"/>
      <c r="N88" s="11"/>
      <c r="O88" s="11"/>
    </row>
    <row r="89" spans="1:15" ht="45" x14ac:dyDescent="0.25">
      <c r="A89" s="89">
        <v>13</v>
      </c>
      <c r="B89" s="65" t="s">
        <v>286</v>
      </c>
      <c r="C89" s="89">
        <v>201564079</v>
      </c>
      <c r="D89" s="62" t="s">
        <v>299</v>
      </c>
      <c r="E89" s="92">
        <v>0.5</v>
      </c>
      <c r="F89" s="92">
        <v>15.46</v>
      </c>
      <c r="G89" s="12">
        <f t="shared" si="14"/>
        <v>0</v>
      </c>
      <c r="H89" s="12">
        <f t="shared" si="15"/>
        <v>6.2899999999999991</v>
      </c>
      <c r="I89" s="12">
        <v>0.5</v>
      </c>
      <c r="J89" s="12">
        <v>21.75</v>
      </c>
      <c r="K89" s="11"/>
      <c r="L89" s="11"/>
      <c r="M89" s="11"/>
      <c r="N89" s="11"/>
      <c r="O89" s="11"/>
    </row>
    <row r="90" spans="1:15" ht="45" x14ac:dyDescent="0.25">
      <c r="A90" s="89">
        <v>14</v>
      </c>
      <c r="B90" s="65" t="s">
        <v>286</v>
      </c>
      <c r="C90" s="89">
        <v>201564080</v>
      </c>
      <c r="D90" s="62" t="s">
        <v>300</v>
      </c>
      <c r="E90" s="92">
        <v>0.5</v>
      </c>
      <c r="F90" s="92">
        <v>15.46</v>
      </c>
      <c r="G90" s="12">
        <f t="shared" si="14"/>
        <v>-0.5</v>
      </c>
      <c r="H90" s="12">
        <f t="shared" si="15"/>
        <v>-15.46</v>
      </c>
      <c r="I90" s="11"/>
      <c r="J90" s="11"/>
      <c r="K90" s="11"/>
      <c r="L90" s="11"/>
      <c r="M90" s="11"/>
      <c r="N90" s="11"/>
      <c r="O90" s="11" t="s">
        <v>684</v>
      </c>
    </row>
    <row r="91" spans="1:15" ht="45" x14ac:dyDescent="0.25">
      <c r="A91" s="89">
        <v>15</v>
      </c>
      <c r="B91" s="65" t="s">
        <v>286</v>
      </c>
      <c r="C91" s="89">
        <v>201564068</v>
      </c>
      <c r="D91" s="62" t="s">
        <v>301</v>
      </c>
      <c r="E91" s="92">
        <v>0.5</v>
      </c>
      <c r="F91" s="92">
        <v>15.46</v>
      </c>
      <c r="G91" s="12">
        <f t="shared" si="14"/>
        <v>-0.5</v>
      </c>
      <c r="H91" s="12">
        <f t="shared" si="15"/>
        <v>-15.46</v>
      </c>
      <c r="I91" s="11"/>
      <c r="J91" s="11"/>
      <c r="K91" s="11"/>
      <c r="L91" s="11"/>
      <c r="M91" s="11"/>
      <c r="N91" s="11"/>
      <c r="O91" s="11" t="s">
        <v>684</v>
      </c>
    </row>
    <row r="92" spans="1:15" ht="30" x14ac:dyDescent="0.25">
      <c r="A92" s="89">
        <v>16</v>
      </c>
      <c r="B92" s="65" t="s">
        <v>286</v>
      </c>
      <c r="C92" s="89">
        <v>201565006</v>
      </c>
      <c r="D92" s="62" t="s">
        <v>302</v>
      </c>
      <c r="E92" s="92">
        <v>0.5</v>
      </c>
      <c r="F92" s="92">
        <v>15.46</v>
      </c>
      <c r="G92" s="12">
        <f t="shared" si="14"/>
        <v>0</v>
      </c>
      <c r="H92" s="12">
        <f t="shared" si="15"/>
        <v>6.2899999999999991</v>
      </c>
      <c r="I92" s="12">
        <v>0.5</v>
      </c>
      <c r="J92" s="12">
        <v>21.75</v>
      </c>
      <c r="K92" s="11"/>
      <c r="L92" s="11"/>
      <c r="M92" s="11"/>
      <c r="N92" s="11"/>
      <c r="O92" s="11"/>
    </row>
    <row r="93" spans="1:15" ht="30" x14ac:dyDescent="0.25">
      <c r="A93" s="89">
        <v>17</v>
      </c>
      <c r="B93" s="65" t="s">
        <v>286</v>
      </c>
      <c r="C93" s="89">
        <v>201565007</v>
      </c>
      <c r="D93" s="62" t="s">
        <v>287</v>
      </c>
      <c r="E93" s="92">
        <v>0.5</v>
      </c>
      <c r="F93" s="92">
        <v>15.46</v>
      </c>
      <c r="G93" s="12">
        <f t="shared" si="14"/>
        <v>0</v>
      </c>
      <c r="H93" s="12">
        <f t="shared" si="15"/>
        <v>6.2899999999999991</v>
      </c>
      <c r="I93" s="12">
        <v>0.5</v>
      </c>
      <c r="J93" s="12">
        <v>21.75</v>
      </c>
      <c r="K93" s="11"/>
      <c r="L93" s="11"/>
      <c r="M93" s="11"/>
      <c r="N93" s="11"/>
      <c r="O93" s="11"/>
    </row>
    <row r="94" spans="1:15" ht="45" x14ac:dyDescent="0.25">
      <c r="A94" s="89">
        <v>18</v>
      </c>
      <c r="B94" s="66" t="s">
        <v>286</v>
      </c>
      <c r="C94" s="89">
        <v>201565072</v>
      </c>
      <c r="D94" s="62" t="s">
        <v>303</v>
      </c>
      <c r="E94" s="92">
        <v>0.5</v>
      </c>
      <c r="F94" s="92">
        <v>15.46</v>
      </c>
      <c r="G94" s="12">
        <f t="shared" si="14"/>
        <v>0</v>
      </c>
      <c r="H94" s="12">
        <f t="shared" si="15"/>
        <v>6.2899999999999991</v>
      </c>
      <c r="I94" s="12">
        <v>0.5</v>
      </c>
      <c r="J94" s="12">
        <v>21.75</v>
      </c>
      <c r="K94" s="11"/>
      <c r="L94" s="11"/>
      <c r="M94" s="11"/>
      <c r="N94" s="11"/>
      <c r="O94" s="11"/>
    </row>
    <row r="95" spans="1:15" ht="77.25" customHeight="1" x14ac:dyDescent="0.25">
      <c r="A95" s="89">
        <v>19</v>
      </c>
      <c r="B95" s="94" t="s">
        <v>206</v>
      </c>
      <c r="C95" s="93">
        <v>201564073</v>
      </c>
      <c r="D95" s="60" t="s">
        <v>304</v>
      </c>
      <c r="E95" s="92">
        <v>1</v>
      </c>
      <c r="F95" s="92">
        <v>31.3</v>
      </c>
      <c r="G95" s="12">
        <f t="shared" si="14"/>
        <v>-1</v>
      </c>
      <c r="H95" s="12">
        <f t="shared" si="15"/>
        <v>-31.3</v>
      </c>
      <c r="I95" s="11"/>
      <c r="J95" s="11"/>
      <c r="K95" s="11"/>
      <c r="L95" s="11"/>
      <c r="M95" s="11"/>
      <c r="N95" s="11"/>
      <c r="O95" s="11" t="s">
        <v>686</v>
      </c>
    </row>
    <row r="96" spans="1:15" ht="30" x14ac:dyDescent="0.25">
      <c r="A96" s="89">
        <v>20</v>
      </c>
      <c r="B96" s="94" t="s">
        <v>206</v>
      </c>
      <c r="C96" s="93">
        <v>201564050</v>
      </c>
      <c r="D96" s="60" t="s">
        <v>305</v>
      </c>
      <c r="E96" s="92">
        <v>1</v>
      </c>
      <c r="F96" s="92">
        <v>47.5</v>
      </c>
      <c r="G96" s="12">
        <f t="shared" si="14"/>
        <v>0.30000000000000004</v>
      </c>
      <c r="H96" s="12">
        <f t="shared" si="15"/>
        <v>6.9600000000000009</v>
      </c>
      <c r="I96" s="12">
        <v>1.3</v>
      </c>
      <c r="J96" s="12">
        <v>54.46</v>
      </c>
      <c r="K96" s="11"/>
      <c r="L96" s="11"/>
      <c r="M96" s="11"/>
      <c r="N96" s="11"/>
      <c r="O96" s="11" t="s">
        <v>760</v>
      </c>
    </row>
    <row r="97" spans="1:15" ht="30" x14ac:dyDescent="0.25">
      <c r="A97" s="89">
        <v>21</v>
      </c>
      <c r="B97" s="66" t="s">
        <v>286</v>
      </c>
      <c r="C97" s="89">
        <v>201565067</v>
      </c>
      <c r="D97" s="62" t="s">
        <v>306</v>
      </c>
      <c r="E97" s="92">
        <v>1</v>
      </c>
      <c r="F97" s="92">
        <v>47.46</v>
      </c>
      <c r="G97" s="12">
        <f t="shared" si="14"/>
        <v>0</v>
      </c>
      <c r="H97" s="12">
        <f t="shared" si="15"/>
        <v>-3.9600000000000009</v>
      </c>
      <c r="I97" s="12">
        <v>1</v>
      </c>
      <c r="J97" s="12">
        <v>43.5</v>
      </c>
      <c r="K97" s="11"/>
      <c r="L97" s="11"/>
      <c r="M97" s="11"/>
      <c r="N97" s="11"/>
      <c r="O97" s="11"/>
    </row>
    <row r="98" spans="1:15" ht="81" customHeight="1" x14ac:dyDescent="0.25">
      <c r="A98" s="89">
        <v>22</v>
      </c>
      <c r="B98" s="90" t="s">
        <v>206</v>
      </c>
      <c r="C98" s="90">
        <v>201565075</v>
      </c>
      <c r="D98" s="90" t="s">
        <v>307</v>
      </c>
      <c r="E98" s="92">
        <v>1</v>
      </c>
      <c r="F98" s="92">
        <v>43.87</v>
      </c>
      <c r="G98" s="12">
        <f t="shared" si="14"/>
        <v>0</v>
      </c>
      <c r="H98" s="12">
        <f t="shared" si="15"/>
        <v>0</v>
      </c>
      <c r="I98" s="12">
        <v>1</v>
      </c>
      <c r="J98" s="12">
        <v>43.87</v>
      </c>
      <c r="K98" s="11"/>
      <c r="L98" s="11"/>
      <c r="M98" s="11"/>
      <c r="N98" s="11"/>
      <c r="O98" s="11"/>
    </row>
    <row r="99" spans="1:15" ht="30" x14ac:dyDescent="0.25">
      <c r="A99" s="89">
        <v>23</v>
      </c>
      <c r="B99" s="65" t="s">
        <v>286</v>
      </c>
      <c r="C99" s="89">
        <v>201565008</v>
      </c>
      <c r="D99" s="62" t="s">
        <v>308</v>
      </c>
      <c r="E99" s="92">
        <v>0.5</v>
      </c>
      <c r="F99" s="92">
        <v>15.46</v>
      </c>
      <c r="G99" s="12">
        <f t="shared" si="14"/>
        <v>-0.10599999999999998</v>
      </c>
      <c r="H99" s="12">
        <f t="shared" si="15"/>
        <v>-2.5100000000000016</v>
      </c>
      <c r="I99" s="12">
        <v>0.39400000000000002</v>
      </c>
      <c r="J99" s="12">
        <v>12.95</v>
      </c>
      <c r="K99" s="11"/>
      <c r="L99" s="11"/>
      <c r="M99" s="11"/>
      <c r="N99" s="11"/>
      <c r="O99" s="11"/>
    </row>
    <row r="100" spans="1:15" ht="30" x14ac:dyDescent="0.25">
      <c r="A100" s="89">
        <v>24</v>
      </c>
      <c r="B100" s="65" t="s">
        <v>286</v>
      </c>
      <c r="C100" s="89">
        <v>201564007</v>
      </c>
      <c r="D100" s="62" t="s">
        <v>309</v>
      </c>
      <c r="E100" s="92">
        <v>0.5</v>
      </c>
      <c r="F100" s="92">
        <v>15.46</v>
      </c>
      <c r="G100" s="12">
        <f t="shared" si="14"/>
        <v>-0.13600000000000001</v>
      </c>
      <c r="H100" s="12">
        <f t="shared" si="15"/>
        <v>-1.5900000000000016</v>
      </c>
      <c r="I100" s="12">
        <v>0.36399999999999999</v>
      </c>
      <c r="J100" s="12">
        <v>13.87</v>
      </c>
      <c r="K100" s="11"/>
      <c r="L100" s="11"/>
      <c r="M100" s="11"/>
      <c r="N100" s="11"/>
      <c r="O100" s="11"/>
    </row>
    <row r="101" spans="1:15" ht="30" x14ac:dyDescent="0.25">
      <c r="A101" s="89">
        <v>25</v>
      </c>
      <c r="B101" s="65" t="s">
        <v>712</v>
      </c>
      <c r="C101" s="89">
        <v>201344016</v>
      </c>
      <c r="D101" s="62" t="s">
        <v>310</v>
      </c>
      <c r="E101" s="92">
        <v>1</v>
      </c>
      <c r="F101" s="92">
        <v>38.9</v>
      </c>
      <c r="G101" s="12">
        <f t="shared" si="14"/>
        <v>0</v>
      </c>
      <c r="H101" s="12">
        <f t="shared" si="15"/>
        <v>2.2899999999999991</v>
      </c>
      <c r="I101" s="12">
        <v>1</v>
      </c>
      <c r="J101" s="12">
        <v>41.19</v>
      </c>
      <c r="K101" s="11"/>
      <c r="L101" s="11"/>
      <c r="M101" s="11"/>
      <c r="N101" s="11"/>
      <c r="O101" s="11"/>
    </row>
    <row r="102" spans="1:15" ht="45" x14ac:dyDescent="0.25">
      <c r="A102" s="89">
        <v>26</v>
      </c>
      <c r="B102" s="65" t="s">
        <v>712</v>
      </c>
      <c r="C102" s="89">
        <v>201344030</v>
      </c>
      <c r="D102" s="62" t="s">
        <v>311</v>
      </c>
      <c r="E102" s="92">
        <v>1</v>
      </c>
      <c r="F102" s="92">
        <v>30.337</v>
      </c>
      <c r="G102" s="12">
        <f t="shared" si="14"/>
        <v>0</v>
      </c>
      <c r="H102" s="12">
        <f t="shared" si="15"/>
        <v>0</v>
      </c>
      <c r="I102" s="12">
        <v>1</v>
      </c>
      <c r="J102" s="12">
        <v>30.337</v>
      </c>
      <c r="K102" s="11"/>
      <c r="L102" s="11"/>
      <c r="M102" s="11"/>
      <c r="N102" s="11"/>
      <c r="O102" s="11"/>
    </row>
    <row r="103" spans="1:15" ht="30" x14ac:dyDescent="0.25">
      <c r="A103" s="89">
        <v>27</v>
      </c>
      <c r="B103" s="65" t="s">
        <v>712</v>
      </c>
      <c r="C103" s="89">
        <v>201345038</v>
      </c>
      <c r="D103" s="62" t="s">
        <v>312</v>
      </c>
      <c r="E103" s="92">
        <v>0.5</v>
      </c>
      <c r="F103" s="92">
        <v>19.100000000000001</v>
      </c>
      <c r="G103" s="12">
        <f t="shared" si="14"/>
        <v>0</v>
      </c>
      <c r="H103" s="12">
        <f t="shared" si="15"/>
        <v>0</v>
      </c>
      <c r="I103" s="12">
        <v>0.5</v>
      </c>
      <c r="J103" s="12">
        <v>19.100000000000001</v>
      </c>
      <c r="K103" s="11"/>
      <c r="L103" s="11"/>
      <c r="M103" s="11"/>
      <c r="N103" s="11"/>
      <c r="O103" s="11"/>
    </row>
    <row r="104" spans="1:15" ht="60" x14ac:dyDescent="0.25">
      <c r="A104" s="89">
        <v>28</v>
      </c>
      <c r="B104" s="65" t="s">
        <v>712</v>
      </c>
      <c r="C104" s="89">
        <v>201344062</v>
      </c>
      <c r="D104" s="62" t="s">
        <v>313</v>
      </c>
      <c r="E104" s="92">
        <v>1</v>
      </c>
      <c r="F104" s="92">
        <v>29.7</v>
      </c>
      <c r="G104" s="12">
        <f t="shared" si="14"/>
        <v>0</v>
      </c>
      <c r="H104" s="12">
        <f t="shared" si="15"/>
        <v>0</v>
      </c>
      <c r="I104" s="12">
        <v>1</v>
      </c>
      <c r="J104" s="12">
        <v>29.7</v>
      </c>
      <c r="K104" s="11"/>
      <c r="L104" s="11"/>
      <c r="M104" s="11"/>
      <c r="N104" s="11"/>
      <c r="O104" s="11"/>
    </row>
    <row r="105" spans="1:15" ht="30" x14ac:dyDescent="0.25">
      <c r="A105" s="89">
        <v>29</v>
      </c>
      <c r="B105" s="65" t="s">
        <v>712</v>
      </c>
      <c r="C105" s="89">
        <v>201344105</v>
      </c>
      <c r="D105" s="62" t="s">
        <v>314</v>
      </c>
      <c r="E105" s="92">
        <v>1.05</v>
      </c>
      <c r="F105" s="92">
        <v>33.9</v>
      </c>
      <c r="G105" s="12">
        <f t="shared" si="14"/>
        <v>0</v>
      </c>
      <c r="H105" s="12">
        <f t="shared" si="15"/>
        <v>0</v>
      </c>
      <c r="I105" s="12">
        <v>1.05</v>
      </c>
      <c r="J105" s="12">
        <v>33.9</v>
      </c>
      <c r="K105" s="11"/>
      <c r="L105" s="11"/>
      <c r="M105" s="11"/>
      <c r="N105" s="11"/>
      <c r="O105" s="11"/>
    </row>
    <row r="106" spans="1:15" ht="30" x14ac:dyDescent="0.25">
      <c r="A106" s="89">
        <v>30</v>
      </c>
      <c r="B106" s="65" t="s">
        <v>712</v>
      </c>
      <c r="C106" s="89">
        <v>201344039</v>
      </c>
      <c r="D106" s="62" t="s">
        <v>315</v>
      </c>
      <c r="E106" s="92">
        <v>0.5</v>
      </c>
      <c r="F106" s="92">
        <v>15.46</v>
      </c>
      <c r="G106" s="12">
        <f t="shared" si="14"/>
        <v>0</v>
      </c>
      <c r="H106" s="12">
        <f t="shared" si="15"/>
        <v>6.2899999999999991</v>
      </c>
      <c r="I106" s="12">
        <v>0.5</v>
      </c>
      <c r="J106" s="12">
        <v>21.75</v>
      </c>
      <c r="K106" s="11"/>
      <c r="L106" s="11"/>
      <c r="M106" s="11"/>
      <c r="N106" s="11"/>
      <c r="O106" s="11"/>
    </row>
    <row r="107" spans="1:15" ht="45" x14ac:dyDescent="0.25">
      <c r="A107" s="89">
        <v>31</v>
      </c>
      <c r="B107" s="65" t="s">
        <v>712</v>
      </c>
      <c r="C107" s="89">
        <v>201345013</v>
      </c>
      <c r="D107" s="62" t="s">
        <v>316</v>
      </c>
      <c r="E107" s="92">
        <v>0.5</v>
      </c>
      <c r="F107" s="92">
        <v>19.27</v>
      </c>
      <c r="G107" s="12">
        <f t="shared" si="14"/>
        <v>0</v>
      </c>
      <c r="H107" s="12">
        <f t="shared" si="15"/>
        <v>-0.37999999999999901</v>
      </c>
      <c r="I107" s="12">
        <v>0.5</v>
      </c>
      <c r="J107" s="12">
        <v>18.89</v>
      </c>
      <c r="K107" s="11"/>
      <c r="L107" s="11"/>
      <c r="M107" s="11"/>
      <c r="N107" s="11"/>
      <c r="O107" s="11"/>
    </row>
    <row r="108" spans="1:15" ht="30" x14ac:dyDescent="0.25">
      <c r="A108" s="89">
        <v>32</v>
      </c>
      <c r="B108" s="65" t="s">
        <v>712</v>
      </c>
      <c r="C108" s="89">
        <v>201344068</v>
      </c>
      <c r="D108" s="62" t="s">
        <v>317</v>
      </c>
      <c r="E108" s="92">
        <v>0.5</v>
      </c>
      <c r="F108" s="92">
        <v>19.62</v>
      </c>
      <c r="G108" s="12">
        <f t="shared" si="14"/>
        <v>0</v>
      </c>
      <c r="H108" s="12">
        <f t="shared" si="15"/>
        <v>0</v>
      </c>
      <c r="I108" s="12">
        <v>0.5</v>
      </c>
      <c r="J108" s="12">
        <v>19.62</v>
      </c>
      <c r="K108" s="11"/>
      <c r="L108" s="11"/>
      <c r="M108" s="11"/>
      <c r="N108" s="11"/>
      <c r="O108" s="11"/>
    </row>
    <row r="109" spans="1:15" ht="45" x14ac:dyDescent="0.25">
      <c r="A109" s="89">
        <v>33</v>
      </c>
      <c r="B109" s="65" t="s">
        <v>712</v>
      </c>
      <c r="C109" s="89">
        <v>201344035</v>
      </c>
      <c r="D109" s="62" t="s">
        <v>318</v>
      </c>
      <c r="E109" s="92">
        <v>0.5</v>
      </c>
      <c r="F109" s="92">
        <v>21.73</v>
      </c>
      <c r="G109" s="12">
        <f t="shared" si="14"/>
        <v>0</v>
      </c>
      <c r="H109" s="12">
        <f t="shared" si="15"/>
        <v>0</v>
      </c>
      <c r="I109" s="12">
        <v>0.5</v>
      </c>
      <c r="J109" s="12">
        <v>21.73</v>
      </c>
      <c r="K109" s="11"/>
      <c r="L109" s="11"/>
      <c r="M109" s="11"/>
      <c r="N109" s="11"/>
      <c r="O109" s="11"/>
    </row>
    <row r="110" spans="1:15" ht="45" x14ac:dyDescent="0.25">
      <c r="A110" s="89">
        <v>34</v>
      </c>
      <c r="B110" s="65" t="s">
        <v>712</v>
      </c>
      <c r="C110" s="89">
        <v>201344058</v>
      </c>
      <c r="D110" s="62" t="s">
        <v>319</v>
      </c>
      <c r="E110" s="92">
        <v>0.5</v>
      </c>
      <c r="F110" s="92">
        <v>15.46</v>
      </c>
      <c r="G110" s="12">
        <f t="shared" si="14"/>
        <v>0</v>
      </c>
      <c r="H110" s="12">
        <f t="shared" si="15"/>
        <v>6.2899999999999991</v>
      </c>
      <c r="I110" s="12">
        <v>0.5</v>
      </c>
      <c r="J110" s="12">
        <v>21.75</v>
      </c>
      <c r="K110" s="11"/>
      <c r="L110" s="11"/>
      <c r="M110" s="11"/>
      <c r="N110" s="11"/>
      <c r="O110" s="11"/>
    </row>
    <row r="111" spans="1:15" ht="45" x14ac:dyDescent="0.25">
      <c r="A111" s="89">
        <v>35</v>
      </c>
      <c r="B111" s="65" t="s">
        <v>712</v>
      </c>
      <c r="C111" s="89">
        <v>201344014</v>
      </c>
      <c r="D111" s="62" t="s">
        <v>320</v>
      </c>
      <c r="E111" s="92">
        <v>0.5</v>
      </c>
      <c r="F111" s="92">
        <v>15.46</v>
      </c>
      <c r="G111" s="12">
        <f t="shared" si="14"/>
        <v>0</v>
      </c>
      <c r="H111" s="12">
        <f t="shared" si="15"/>
        <v>6.2899999999999991</v>
      </c>
      <c r="I111" s="12">
        <v>0.5</v>
      </c>
      <c r="J111" s="12">
        <v>21.75</v>
      </c>
      <c r="K111" s="11"/>
      <c r="L111" s="11"/>
      <c r="M111" s="11"/>
      <c r="N111" s="11"/>
      <c r="O111" s="11"/>
    </row>
    <row r="112" spans="1:15" ht="45" x14ac:dyDescent="0.25">
      <c r="A112" s="89">
        <v>36</v>
      </c>
      <c r="B112" s="65" t="s">
        <v>712</v>
      </c>
      <c r="C112" s="89">
        <v>201345054</v>
      </c>
      <c r="D112" s="62" t="s">
        <v>321</v>
      </c>
      <c r="E112" s="92">
        <v>0.5</v>
      </c>
      <c r="F112" s="92">
        <v>15.46</v>
      </c>
      <c r="G112" s="12">
        <f t="shared" si="14"/>
        <v>-0.11199999999999999</v>
      </c>
      <c r="H112" s="12">
        <f t="shared" si="15"/>
        <v>-0.60000000000000142</v>
      </c>
      <c r="I112" s="12">
        <v>0.38800000000000001</v>
      </c>
      <c r="J112" s="12">
        <v>14.86</v>
      </c>
      <c r="K112" s="11"/>
      <c r="L112" s="11"/>
      <c r="M112" s="11"/>
      <c r="N112" s="11"/>
      <c r="O112" s="11"/>
    </row>
    <row r="113" spans="1:15" ht="45" x14ac:dyDescent="0.25">
      <c r="A113" s="89">
        <v>37</v>
      </c>
      <c r="B113" s="65" t="s">
        <v>712</v>
      </c>
      <c r="C113" s="89">
        <v>201344099</v>
      </c>
      <c r="D113" s="62" t="s">
        <v>322</v>
      </c>
      <c r="E113" s="92">
        <v>0.75</v>
      </c>
      <c r="F113" s="92">
        <v>23.18</v>
      </c>
      <c r="G113" s="12">
        <f t="shared" si="14"/>
        <v>-0.19999999999999996</v>
      </c>
      <c r="H113" s="12">
        <f t="shared" si="15"/>
        <v>-6.2399999999999984</v>
      </c>
      <c r="I113" s="12">
        <v>0.55000000000000004</v>
      </c>
      <c r="J113" s="12">
        <v>16.940000000000001</v>
      </c>
      <c r="K113" s="11"/>
      <c r="L113" s="11"/>
      <c r="M113" s="11"/>
      <c r="N113" s="11"/>
      <c r="O113" s="11"/>
    </row>
    <row r="114" spans="1:15" ht="30" x14ac:dyDescent="0.25">
      <c r="A114" s="89">
        <v>38</v>
      </c>
      <c r="B114" s="65" t="s">
        <v>712</v>
      </c>
      <c r="C114" s="89">
        <v>201344103</v>
      </c>
      <c r="D114" s="62" t="s">
        <v>323</v>
      </c>
      <c r="E114" s="92">
        <v>0.5</v>
      </c>
      <c r="F114" s="92">
        <v>15.46</v>
      </c>
      <c r="G114" s="12">
        <f t="shared" si="14"/>
        <v>0</v>
      </c>
      <c r="H114" s="12">
        <f t="shared" si="15"/>
        <v>6.2899999999999991</v>
      </c>
      <c r="I114" s="12">
        <v>0.5</v>
      </c>
      <c r="J114" s="12">
        <v>21.75</v>
      </c>
      <c r="K114" s="11"/>
      <c r="L114" s="11"/>
      <c r="M114" s="11"/>
      <c r="N114" s="11"/>
      <c r="O114" s="11"/>
    </row>
    <row r="115" spans="1:15" ht="45" x14ac:dyDescent="0.25">
      <c r="A115" s="89">
        <v>39</v>
      </c>
      <c r="B115" s="65" t="s">
        <v>712</v>
      </c>
      <c r="C115" s="89">
        <v>201344028</v>
      </c>
      <c r="D115" s="62" t="s">
        <v>324</v>
      </c>
      <c r="E115" s="92">
        <v>0.5</v>
      </c>
      <c r="F115" s="92">
        <v>15.46</v>
      </c>
      <c r="G115" s="12">
        <f t="shared" si="14"/>
        <v>0</v>
      </c>
      <c r="H115" s="12">
        <f t="shared" si="15"/>
        <v>6.2899999999999991</v>
      </c>
      <c r="I115" s="12">
        <v>0.5</v>
      </c>
      <c r="J115" s="12">
        <v>21.75</v>
      </c>
      <c r="K115" s="11"/>
      <c r="L115" s="11"/>
      <c r="M115" s="11"/>
      <c r="N115" s="11"/>
      <c r="O115" s="11"/>
    </row>
    <row r="116" spans="1:15" ht="30" x14ac:dyDescent="0.25">
      <c r="A116" s="89">
        <v>40</v>
      </c>
      <c r="B116" s="65" t="s">
        <v>712</v>
      </c>
      <c r="C116" s="89">
        <v>201345042</v>
      </c>
      <c r="D116" s="62" t="s">
        <v>325</v>
      </c>
      <c r="E116" s="92">
        <v>0.5</v>
      </c>
      <c r="F116" s="92">
        <v>16.510999999999999</v>
      </c>
      <c r="G116" s="12">
        <f t="shared" si="14"/>
        <v>0</v>
      </c>
      <c r="H116" s="12">
        <f t="shared" si="15"/>
        <v>0</v>
      </c>
      <c r="I116" s="12">
        <v>0.5</v>
      </c>
      <c r="J116" s="12">
        <v>16.510999999999999</v>
      </c>
      <c r="K116" s="11"/>
      <c r="L116" s="11"/>
      <c r="M116" s="11"/>
      <c r="N116" s="11"/>
      <c r="O116" s="11"/>
    </row>
    <row r="117" spans="1:15" ht="45" x14ac:dyDescent="0.25">
      <c r="A117" s="89">
        <v>41</v>
      </c>
      <c r="B117" s="65" t="s">
        <v>712</v>
      </c>
      <c r="C117" s="89">
        <v>201344095</v>
      </c>
      <c r="D117" s="62" t="s">
        <v>326</v>
      </c>
      <c r="E117" s="92">
        <v>0.5</v>
      </c>
      <c r="F117" s="92">
        <v>15.46</v>
      </c>
      <c r="G117" s="12">
        <f t="shared" si="14"/>
        <v>-0.125</v>
      </c>
      <c r="H117" s="12">
        <f t="shared" si="15"/>
        <v>-4</v>
      </c>
      <c r="I117" s="12">
        <v>0.375</v>
      </c>
      <c r="J117" s="12">
        <v>11.46</v>
      </c>
      <c r="K117" s="11"/>
      <c r="L117" s="11"/>
      <c r="M117" s="11"/>
      <c r="N117" s="11"/>
      <c r="O117" s="11"/>
    </row>
    <row r="118" spans="1:15" ht="45" x14ac:dyDescent="0.25">
      <c r="A118" s="89">
        <v>42</v>
      </c>
      <c r="B118" s="65" t="s">
        <v>712</v>
      </c>
      <c r="C118" s="89">
        <v>201344065</v>
      </c>
      <c r="D118" s="62" t="s">
        <v>327</v>
      </c>
      <c r="E118" s="92">
        <v>0.56999999999999995</v>
      </c>
      <c r="F118" s="92">
        <v>17.18</v>
      </c>
      <c r="G118" s="12">
        <f t="shared" si="14"/>
        <v>0</v>
      </c>
      <c r="H118" s="12">
        <f t="shared" si="15"/>
        <v>0</v>
      </c>
      <c r="I118" s="12">
        <v>0.56999999999999995</v>
      </c>
      <c r="J118" s="12">
        <v>17.18</v>
      </c>
      <c r="K118" s="11"/>
      <c r="L118" s="11"/>
      <c r="M118" s="11"/>
      <c r="N118" s="11"/>
      <c r="O118" s="11"/>
    </row>
    <row r="119" spans="1:15" ht="60" x14ac:dyDescent="0.25">
      <c r="A119" s="89">
        <v>43</v>
      </c>
      <c r="B119" s="65" t="s">
        <v>712</v>
      </c>
      <c r="C119" s="89">
        <v>201344085</v>
      </c>
      <c r="D119" s="62" t="s">
        <v>328</v>
      </c>
      <c r="E119" s="92">
        <v>0.48</v>
      </c>
      <c r="F119" s="92">
        <v>20.29</v>
      </c>
      <c r="G119" s="12">
        <f t="shared" si="14"/>
        <v>0</v>
      </c>
      <c r="H119" s="12">
        <f t="shared" si="15"/>
        <v>0</v>
      </c>
      <c r="I119" s="12">
        <v>0.48</v>
      </c>
      <c r="J119" s="12">
        <v>20.29</v>
      </c>
      <c r="K119" s="11"/>
      <c r="L119" s="11"/>
      <c r="M119" s="11"/>
      <c r="N119" s="11"/>
      <c r="O119" s="11"/>
    </row>
    <row r="120" spans="1:15" ht="45" x14ac:dyDescent="0.25">
      <c r="A120" s="89">
        <v>44</v>
      </c>
      <c r="B120" s="65" t="s">
        <v>712</v>
      </c>
      <c r="C120" s="89">
        <v>201344056</v>
      </c>
      <c r="D120" s="62" t="s">
        <v>329</v>
      </c>
      <c r="E120" s="92">
        <v>1</v>
      </c>
      <c r="F120" s="92">
        <v>35</v>
      </c>
      <c r="G120" s="12">
        <f t="shared" si="14"/>
        <v>0</v>
      </c>
      <c r="H120" s="12">
        <f t="shared" si="15"/>
        <v>0.60999999999999943</v>
      </c>
      <c r="I120" s="12">
        <v>1</v>
      </c>
      <c r="J120" s="12">
        <v>35.61</v>
      </c>
      <c r="K120" s="11"/>
      <c r="L120" s="11"/>
      <c r="M120" s="11"/>
      <c r="N120" s="11"/>
      <c r="O120" s="11"/>
    </row>
    <row r="121" spans="1:15" ht="30" x14ac:dyDescent="0.25">
      <c r="A121" s="89">
        <v>45</v>
      </c>
      <c r="B121" s="65" t="s">
        <v>712</v>
      </c>
      <c r="C121" s="89">
        <v>201344086</v>
      </c>
      <c r="D121" s="62" t="s">
        <v>330</v>
      </c>
      <c r="E121" s="92">
        <v>0.55000000000000004</v>
      </c>
      <c r="F121" s="92">
        <v>16.725999999999999</v>
      </c>
      <c r="G121" s="12">
        <f t="shared" si="14"/>
        <v>0</v>
      </c>
      <c r="H121" s="12">
        <f t="shared" si="15"/>
        <v>0</v>
      </c>
      <c r="I121" s="12">
        <v>0.55000000000000004</v>
      </c>
      <c r="J121" s="12">
        <v>16.725999999999999</v>
      </c>
      <c r="K121" s="11"/>
      <c r="L121" s="11"/>
      <c r="M121" s="11"/>
      <c r="N121" s="11"/>
      <c r="O121" s="11"/>
    </row>
    <row r="122" spans="1:15" ht="45" x14ac:dyDescent="0.25">
      <c r="A122" s="89">
        <v>46</v>
      </c>
      <c r="B122" s="65" t="s">
        <v>712</v>
      </c>
      <c r="C122" s="89">
        <v>201345017</v>
      </c>
      <c r="D122" s="62" t="s">
        <v>331</v>
      </c>
      <c r="E122" s="92">
        <v>0.5</v>
      </c>
      <c r="F122" s="92">
        <v>15.46</v>
      </c>
      <c r="G122" s="12">
        <f t="shared" si="14"/>
        <v>-0.15000000000000002</v>
      </c>
      <c r="H122" s="12">
        <f t="shared" si="15"/>
        <v>-2.7000000000000011</v>
      </c>
      <c r="I122" s="12">
        <v>0.35</v>
      </c>
      <c r="J122" s="12">
        <v>12.76</v>
      </c>
      <c r="K122" s="11"/>
      <c r="L122" s="11"/>
      <c r="M122" s="11"/>
      <c r="N122" s="11"/>
      <c r="O122" s="11"/>
    </row>
    <row r="123" spans="1:15" ht="30" x14ac:dyDescent="0.25">
      <c r="A123" s="89">
        <v>47</v>
      </c>
      <c r="B123" s="65" t="s">
        <v>712</v>
      </c>
      <c r="C123" s="89">
        <v>201345045</v>
      </c>
      <c r="D123" s="62" t="s">
        <v>332</v>
      </c>
      <c r="E123" s="92">
        <v>0.5</v>
      </c>
      <c r="F123" s="92">
        <v>15.46</v>
      </c>
      <c r="G123" s="12">
        <f t="shared" si="14"/>
        <v>0</v>
      </c>
      <c r="H123" s="12">
        <f t="shared" si="15"/>
        <v>6.2899999999999991</v>
      </c>
      <c r="I123" s="12">
        <v>0.5</v>
      </c>
      <c r="J123" s="12">
        <v>21.75</v>
      </c>
      <c r="K123" s="11"/>
      <c r="L123" s="11"/>
      <c r="M123" s="11"/>
      <c r="N123" s="11"/>
      <c r="O123" s="11"/>
    </row>
    <row r="124" spans="1:15" ht="60" x14ac:dyDescent="0.25">
      <c r="A124" s="89">
        <v>48</v>
      </c>
      <c r="B124" s="65" t="s">
        <v>712</v>
      </c>
      <c r="C124" s="89">
        <v>201345029</v>
      </c>
      <c r="D124" s="90" t="s">
        <v>333</v>
      </c>
      <c r="E124" s="92">
        <v>0.60699999999999998</v>
      </c>
      <c r="F124" s="92">
        <v>21.15</v>
      </c>
      <c r="G124" s="12">
        <f t="shared" si="14"/>
        <v>0</v>
      </c>
      <c r="H124" s="12">
        <f t="shared" si="15"/>
        <v>0</v>
      </c>
      <c r="I124" s="12">
        <v>0.60699999999999998</v>
      </c>
      <c r="J124" s="12">
        <v>21.15</v>
      </c>
      <c r="K124" s="11"/>
      <c r="L124" s="11"/>
      <c r="M124" s="11"/>
      <c r="N124" s="11"/>
      <c r="O124" s="11"/>
    </row>
    <row r="125" spans="1:15" ht="64.5" customHeight="1" x14ac:dyDescent="0.25">
      <c r="A125" s="89">
        <v>49</v>
      </c>
      <c r="B125" s="65" t="s">
        <v>712</v>
      </c>
      <c r="C125" s="89">
        <v>201344025</v>
      </c>
      <c r="D125" s="91" t="s">
        <v>334</v>
      </c>
      <c r="E125" s="92">
        <v>1</v>
      </c>
      <c r="F125" s="92">
        <v>38.206000000000003</v>
      </c>
      <c r="G125" s="12">
        <f t="shared" si="14"/>
        <v>0</v>
      </c>
      <c r="H125" s="12">
        <f t="shared" si="15"/>
        <v>0</v>
      </c>
      <c r="I125" s="12">
        <v>1</v>
      </c>
      <c r="J125" s="12">
        <v>38.206000000000003</v>
      </c>
      <c r="K125" s="11"/>
      <c r="L125" s="11"/>
      <c r="M125" s="11"/>
      <c r="N125" s="11"/>
      <c r="O125" s="11"/>
    </row>
    <row r="126" spans="1:15" ht="45" x14ac:dyDescent="0.25">
      <c r="A126" s="89">
        <v>50</v>
      </c>
      <c r="B126" s="65" t="s">
        <v>712</v>
      </c>
      <c r="C126" s="89">
        <v>201344013</v>
      </c>
      <c r="D126" s="91" t="s">
        <v>335</v>
      </c>
      <c r="E126" s="92">
        <v>0.5</v>
      </c>
      <c r="F126" s="92">
        <v>15.46</v>
      </c>
      <c r="G126" s="12">
        <f t="shared" si="14"/>
        <v>0</v>
      </c>
      <c r="H126" s="12">
        <f t="shared" si="15"/>
        <v>6.2899999999999991</v>
      </c>
      <c r="I126" s="12">
        <v>0.5</v>
      </c>
      <c r="J126" s="12">
        <v>21.75</v>
      </c>
      <c r="K126" s="11"/>
      <c r="L126" s="11"/>
      <c r="M126" s="11"/>
      <c r="N126" s="11"/>
      <c r="O126" s="11"/>
    </row>
    <row r="127" spans="1:15" ht="60" x14ac:dyDescent="0.25">
      <c r="A127" s="89">
        <v>51</v>
      </c>
      <c r="B127" s="65" t="s">
        <v>712</v>
      </c>
      <c r="C127" s="89">
        <v>201345024</v>
      </c>
      <c r="D127" s="91" t="s">
        <v>336</v>
      </c>
      <c r="E127" s="92">
        <v>1</v>
      </c>
      <c r="F127" s="92">
        <v>31.95</v>
      </c>
      <c r="G127" s="12">
        <f t="shared" si="14"/>
        <v>0</v>
      </c>
      <c r="H127" s="12">
        <f t="shared" si="15"/>
        <v>0</v>
      </c>
      <c r="I127" s="12">
        <v>1</v>
      </c>
      <c r="J127" s="12">
        <v>31.95</v>
      </c>
      <c r="K127" s="11"/>
      <c r="L127" s="11"/>
      <c r="M127" s="11"/>
      <c r="N127" s="11"/>
      <c r="O127" s="11"/>
    </row>
    <row r="128" spans="1:15" ht="60" x14ac:dyDescent="0.25">
      <c r="A128" s="89">
        <v>52</v>
      </c>
      <c r="B128" s="65" t="s">
        <v>712</v>
      </c>
      <c r="C128" s="89">
        <v>201344037</v>
      </c>
      <c r="D128" s="91" t="s">
        <v>337</v>
      </c>
      <c r="E128" s="92">
        <v>0.3</v>
      </c>
      <c r="F128" s="92">
        <v>13.805999999999999</v>
      </c>
      <c r="G128" s="12">
        <f t="shared" si="14"/>
        <v>0</v>
      </c>
      <c r="H128" s="12">
        <f t="shared" si="15"/>
        <v>0</v>
      </c>
      <c r="I128" s="12">
        <v>0.3</v>
      </c>
      <c r="J128" s="12">
        <v>13.805999999999999</v>
      </c>
      <c r="K128" s="11"/>
      <c r="L128" s="11"/>
      <c r="M128" s="11"/>
      <c r="N128" s="11"/>
      <c r="O128" s="11"/>
    </row>
    <row r="129" spans="1:15" ht="60" x14ac:dyDescent="0.25">
      <c r="A129" s="89">
        <v>53</v>
      </c>
      <c r="B129" s="90" t="s">
        <v>213</v>
      </c>
      <c r="C129" s="89">
        <v>201345034</v>
      </c>
      <c r="D129" s="91" t="s">
        <v>338</v>
      </c>
      <c r="E129" s="92">
        <v>1</v>
      </c>
      <c r="F129" s="92">
        <v>48.8</v>
      </c>
      <c r="G129" s="12">
        <f t="shared" si="14"/>
        <v>-0.15000000000000002</v>
      </c>
      <c r="H129" s="12">
        <f t="shared" si="15"/>
        <v>-13.54</v>
      </c>
      <c r="I129" s="12">
        <v>0.85</v>
      </c>
      <c r="J129" s="12">
        <v>35.26</v>
      </c>
      <c r="K129" s="11"/>
      <c r="L129" s="11"/>
      <c r="M129" s="11"/>
      <c r="N129" s="11"/>
      <c r="O129" s="11"/>
    </row>
    <row r="130" spans="1:15" ht="45" x14ac:dyDescent="0.25">
      <c r="A130" s="89">
        <v>54</v>
      </c>
      <c r="B130" s="65" t="s">
        <v>220</v>
      </c>
      <c r="C130" s="89">
        <v>201144002</v>
      </c>
      <c r="D130" s="62" t="s">
        <v>339</v>
      </c>
      <c r="E130" s="92">
        <v>1</v>
      </c>
      <c r="F130" s="92">
        <v>30.91</v>
      </c>
      <c r="G130" s="12">
        <f t="shared" si="14"/>
        <v>-0.502</v>
      </c>
      <c r="H130" s="12">
        <f t="shared" si="15"/>
        <v>11.09</v>
      </c>
      <c r="I130" s="12">
        <v>0.498</v>
      </c>
      <c r="J130" s="12">
        <v>42</v>
      </c>
      <c r="K130" s="11"/>
      <c r="L130" s="11"/>
      <c r="M130" s="11"/>
      <c r="N130" s="11"/>
      <c r="O130" s="11"/>
    </row>
    <row r="131" spans="1:15" ht="45" x14ac:dyDescent="0.25">
      <c r="A131" s="89">
        <v>55</v>
      </c>
      <c r="B131" s="65" t="s">
        <v>220</v>
      </c>
      <c r="C131" s="89">
        <v>201144003</v>
      </c>
      <c r="D131" s="62" t="s">
        <v>340</v>
      </c>
      <c r="E131" s="92">
        <v>1.65</v>
      </c>
      <c r="F131" s="92">
        <v>50.99</v>
      </c>
      <c r="G131" s="12">
        <f t="shared" si="14"/>
        <v>0</v>
      </c>
      <c r="H131" s="12">
        <f t="shared" si="15"/>
        <v>20.79</v>
      </c>
      <c r="I131" s="12">
        <v>1.65</v>
      </c>
      <c r="J131" s="12">
        <v>71.78</v>
      </c>
      <c r="K131" s="11"/>
      <c r="L131" s="11"/>
      <c r="M131" s="11"/>
      <c r="N131" s="11"/>
      <c r="O131" s="11"/>
    </row>
    <row r="132" spans="1:15" ht="30" x14ac:dyDescent="0.25">
      <c r="A132" s="89">
        <v>56</v>
      </c>
      <c r="B132" s="65" t="s">
        <v>220</v>
      </c>
      <c r="C132" s="89">
        <v>201144006</v>
      </c>
      <c r="D132" s="62" t="s">
        <v>341</v>
      </c>
      <c r="E132" s="92">
        <v>1</v>
      </c>
      <c r="F132" s="92">
        <v>30.91</v>
      </c>
      <c r="G132" s="12">
        <f t="shared" si="14"/>
        <v>-0.41000000000000003</v>
      </c>
      <c r="H132" s="12">
        <f t="shared" si="15"/>
        <v>-5.0599999999999987</v>
      </c>
      <c r="I132" s="12">
        <v>0.59</v>
      </c>
      <c r="J132" s="12">
        <v>25.85</v>
      </c>
      <c r="K132" s="11"/>
      <c r="L132" s="11"/>
      <c r="M132" s="11"/>
      <c r="N132" s="11"/>
      <c r="O132" s="11"/>
    </row>
    <row r="133" spans="1:15" ht="30" x14ac:dyDescent="0.25">
      <c r="A133" s="89">
        <v>57</v>
      </c>
      <c r="B133" s="65" t="s">
        <v>220</v>
      </c>
      <c r="C133" s="89">
        <v>201144031</v>
      </c>
      <c r="D133" s="62" t="s">
        <v>342</v>
      </c>
      <c r="E133" s="92">
        <v>1.65</v>
      </c>
      <c r="F133" s="92">
        <v>50.98</v>
      </c>
      <c r="G133" s="12">
        <f t="shared" si="14"/>
        <v>0</v>
      </c>
      <c r="H133" s="12">
        <f t="shared" si="15"/>
        <v>0</v>
      </c>
      <c r="I133" s="12">
        <v>1.65</v>
      </c>
      <c r="J133" s="12">
        <v>50.98</v>
      </c>
      <c r="K133" s="11"/>
      <c r="L133" s="11"/>
      <c r="M133" s="11"/>
      <c r="N133" s="11"/>
      <c r="O133" s="11"/>
    </row>
    <row r="134" spans="1:15" ht="45" x14ac:dyDescent="0.25">
      <c r="A134" s="89">
        <v>58</v>
      </c>
      <c r="B134" s="65" t="s">
        <v>220</v>
      </c>
      <c r="C134" s="89">
        <v>201144038</v>
      </c>
      <c r="D134" s="62" t="s">
        <v>343</v>
      </c>
      <c r="E134" s="92">
        <v>1</v>
      </c>
      <c r="F134" s="92">
        <v>30.91</v>
      </c>
      <c r="G134" s="12">
        <f t="shared" si="14"/>
        <v>0</v>
      </c>
      <c r="H134" s="12">
        <f t="shared" si="15"/>
        <v>12.59</v>
      </c>
      <c r="I134" s="12">
        <v>1</v>
      </c>
      <c r="J134" s="12">
        <v>43.5</v>
      </c>
      <c r="K134" s="11"/>
      <c r="L134" s="11"/>
      <c r="M134" s="11"/>
      <c r="N134" s="11"/>
      <c r="O134" s="11"/>
    </row>
    <row r="135" spans="1:15" ht="30" x14ac:dyDescent="0.25">
      <c r="A135" s="89">
        <v>59</v>
      </c>
      <c r="B135" s="65" t="s">
        <v>220</v>
      </c>
      <c r="C135" s="89">
        <v>201144030</v>
      </c>
      <c r="D135" s="62" t="s">
        <v>344</v>
      </c>
      <c r="E135" s="92">
        <v>1.5</v>
      </c>
      <c r="F135" s="92">
        <v>53.71</v>
      </c>
      <c r="G135" s="12">
        <f t="shared" si="14"/>
        <v>0</v>
      </c>
      <c r="H135" s="12">
        <f t="shared" si="15"/>
        <v>0</v>
      </c>
      <c r="I135" s="12">
        <v>1.5</v>
      </c>
      <c r="J135" s="12">
        <v>53.71</v>
      </c>
      <c r="K135" s="11"/>
      <c r="L135" s="11"/>
      <c r="M135" s="11"/>
      <c r="N135" s="11"/>
      <c r="O135" s="11"/>
    </row>
    <row r="136" spans="1:15" ht="30" x14ac:dyDescent="0.25">
      <c r="A136" s="89">
        <v>60</v>
      </c>
      <c r="B136" s="65" t="s">
        <v>220</v>
      </c>
      <c r="C136" s="89">
        <v>201144029</v>
      </c>
      <c r="D136" s="62" t="s">
        <v>345</v>
      </c>
      <c r="E136" s="92">
        <v>1</v>
      </c>
      <c r="F136" s="92">
        <v>51.96</v>
      </c>
      <c r="G136" s="12">
        <f t="shared" si="14"/>
        <v>0</v>
      </c>
      <c r="H136" s="12">
        <f t="shared" si="15"/>
        <v>2.6000000000000014</v>
      </c>
      <c r="I136" s="12">
        <v>1</v>
      </c>
      <c r="J136" s="12">
        <v>54.56</v>
      </c>
      <c r="K136" s="11"/>
      <c r="L136" s="11"/>
      <c r="M136" s="11"/>
      <c r="N136" s="11"/>
      <c r="O136" s="11"/>
    </row>
    <row r="137" spans="1:15" ht="45" x14ac:dyDescent="0.25">
      <c r="A137" s="89">
        <v>61</v>
      </c>
      <c r="B137" s="65" t="s">
        <v>280</v>
      </c>
      <c r="C137" s="89">
        <v>201144025</v>
      </c>
      <c r="D137" s="62" t="s">
        <v>346</v>
      </c>
      <c r="E137" s="92">
        <v>1</v>
      </c>
      <c r="F137" s="92">
        <v>35</v>
      </c>
      <c r="G137" s="12">
        <f t="shared" si="14"/>
        <v>0</v>
      </c>
      <c r="H137" s="12">
        <f t="shared" si="15"/>
        <v>25.22</v>
      </c>
      <c r="I137" s="12">
        <v>1</v>
      </c>
      <c r="J137" s="12">
        <v>60.22</v>
      </c>
      <c r="K137" s="11"/>
      <c r="L137" s="11"/>
      <c r="M137" s="11"/>
      <c r="N137" s="11"/>
      <c r="O137" s="11"/>
    </row>
    <row r="138" spans="1:15" ht="30" x14ac:dyDescent="0.25">
      <c r="A138" s="89">
        <v>62</v>
      </c>
      <c r="B138" s="65" t="s">
        <v>220</v>
      </c>
      <c r="C138" s="89">
        <v>201144017</v>
      </c>
      <c r="D138" s="62" t="s">
        <v>347</v>
      </c>
      <c r="E138" s="92">
        <v>1.7</v>
      </c>
      <c r="F138" s="67">
        <v>55.61</v>
      </c>
      <c r="G138" s="12">
        <f t="shared" si="14"/>
        <v>0</v>
      </c>
      <c r="H138" s="12">
        <f t="shared" si="15"/>
        <v>-0.35000000000000142</v>
      </c>
      <c r="I138" s="12">
        <v>1.7</v>
      </c>
      <c r="J138" s="12">
        <v>55.26</v>
      </c>
      <c r="K138" s="11"/>
      <c r="L138" s="11"/>
      <c r="M138" s="11"/>
      <c r="N138" s="11"/>
      <c r="O138" s="11"/>
    </row>
    <row r="139" spans="1:15" ht="45" x14ac:dyDescent="0.25">
      <c r="A139" s="89">
        <v>63</v>
      </c>
      <c r="B139" s="65" t="s">
        <v>220</v>
      </c>
      <c r="C139" s="89">
        <v>201144024</v>
      </c>
      <c r="D139" s="62" t="s">
        <v>348</v>
      </c>
      <c r="E139" s="61">
        <v>0.8</v>
      </c>
      <c r="F139" s="92">
        <v>34.299999999999997</v>
      </c>
      <c r="G139" s="12">
        <f t="shared" si="14"/>
        <v>0</v>
      </c>
      <c r="H139" s="12">
        <f t="shared" si="15"/>
        <v>1.4400000000000048</v>
      </c>
      <c r="I139" s="12">
        <v>0.8</v>
      </c>
      <c r="J139" s="12">
        <v>35.74</v>
      </c>
      <c r="K139" s="11"/>
      <c r="L139" s="11"/>
      <c r="M139" s="11"/>
      <c r="N139" s="11"/>
      <c r="O139" s="11"/>
    </row>
    <row r="140" spans="1:15" ht="45" x14ac:dyDescent="0.25">
      <c r="A140" s="89">
        <v>64</v>
      </c>
      <c r="B140" s="94" t="s">
        <v>280</v>
      </c>
      <c r="C140" s="93">
        <v>201144020</v>
      </c>
      <c r="D140" s="96" t="s">
        <v>349</v>
      </c>
      <c r="E140" s="61">
        <v>1</v>
      </c>
      <c r="F140" s="92">
        <v>30.91</v>
      </c>
      <c r="G140" s="12">
        <f t="shared" si="14"/>
        <v>0</v>
      </c>
      <c r="H140" s="12">
        <f t="shared" si="15"/>
        <v>12.59</v>
      </c>
      <c r="I140" s="12">
        <v>1</v>
      </c>
      <c r="J140" s="12">
        <v>43.5</v>
      </c>
      <c r="K140" s="11"/>
      <c r="L140" s="11"/>
      <c r="M140" s="11"/>
      <c r="N140" s="11"/>
      <c r="O140" s="11"/>
    </row>
    <row r="141" spans="1:15" ht="30" x14ac:dyDescent="0.25">
      <c r="A141" s="89">
        <v>65</v>
      </c>
      <c r="B141" s="65" t="s">
        <v>252</v>
      </c>
      <c r="C141" s="89">
        <v>201604063</v>
      </c>
      <c r="D141" s="90" t="s">
        <v>350</v>
      </c>
      <c r="E141" s="92">
        <v>1.82</v>
      </c>
      <c r="F141" s="92">
        <v>70.48</v>
      </c>
      <c r="G141" s="12">
        <f t="shared" si="14"/>
        <v>0.19999999999999996</v>
      </c>
      <c r="H141" s="12">
        <f t="shared" si="15"/>
        <v>8.0699999999999932</v>
      </c>
      <c r="I141" s="12">
        <v>2.02</v>
      </c>
      <c r="J141" s="12">
        <v>78.55</v>
      </c>
      <c r="K141" s="11"/>
      <c r="L141" s="11"/>
      <c r="M141" s="11"/>
      <c r="N141" s="11"/>
      <c r="O141" s="11" t="s">
        <v>760</v>
      </c>
    </row>
    <row r="142" spans="1:15" ht="60" x14ac:dyDescent="0.25">
      <c r="A142" s="89">
        <v>66</v>
      </c>
      <c r="B142" s="65" t="s">
        <v>252</v>
      </c>
      <c r="C142" s="89">
        <v>201604059</v>
      </c>
      <c r="D142" s="90" t="s">
        <v>351</v>
      </c>
      <c r="E142" s="92">
        <v>1</v>
      </c>
      <c r="F142" s="92">
        <v>30.91</v>
      </c>
      <c r="G142" s="12">
        <f t="shared" ref="G142:G205" si="16">I142-E142</f>
        <v>0</v>
      </c>
      <c r="H142" s="12">
        <f t="shared" ref="H142:H205" si="17">J142-F142</f>
        <v>12.59</v>
      </c>
      <c r="I142" s="12">
        <v>1</v>
      </c>
      <c r="J142" s="12">
        <v>43.5</v>
      </c>
      <c r="K142" s="11"/>
      <c r="L142" s="11"/>
      <c r="M142" s="11"/>
      <c r="N142" s="11"/>
      <c r="O142" s="11"/>
    </row>
    <row r="143" spans="1:15" ht="60" x14ac:dyDescent="0.25">
      <c r="A143" s="89">
        <v>67</v>
      </c>
      <c r="B143" s="65" t="s">
        <v>252</v>
      </c>
      <c r="C143" s="89">
        <v>201604089</v>
      </c>
      <c r="D143" s="90" t="s">
        <v>352</v>
      </c>
      <c r="E143" s="92">
        <v>1</v>
      </c>
      <c r="F143" s="92">
        <v>30.91</v>
      </c>
      <c r="G143" s="12">
        <f t="shared" si="16"/>
        <v>0</v>
      </c>
      <c r="H143" s="12">
        <f t="shared" si="17"/>
        <v>12.59</v>
      </c>
      <c r="I143" s="12">
        <v>1</v>
      </c>
      <c r="J143" s="12">
        <v>43.5</v>
      </c>
      <c r="K143" s="11"/>
      <c r="L143" s="11"/>
      <c r="M143" s="11"/>
      <c r="N143" s="11"/>
      <c r="O143" s="11"/>
    </row>
    <row r="144" spans="1:15" ht="105" x14ac:dyDescent="0.25">
      <c r="A144" s="89">
        <v>68</v>
      </c>
      <c r="B144" s="65" t="s">
        <v>252</v>
      </c>
      <c r="C144" s="89">
        <v>201604098</v>
      </c>
      <c r="D144" s="90" t="s">
        <v>353</v>
      </c>
      <c r="E144" s="92">
        <v>1</v>
      </c>
      <c r="F144" s="92">
        <v>30.91</v>
      </c>
      <c r="G144" s="12">
        <f t="shared" si="16"/>
        <v>2</v>
      </c>
      <c r="H144" s="12">
        <f t="shared" si="17"/>
        <v>62.760000000000005</v>
      </c>
      <c r="I144" s="12">
        <v>3</v>
      </c>
      <c r="J144" s="12">
        <v>93.67</v>
      </c>
      <c r="K144" s="11"/>
      <c r="L144" s="11"/>
      <c r="M144" s="11"/>
      <c r="N144" s="11"/>
      <c r="O144" s="11" t="s">
        <v>713</v>
      </c>
    </row>
    <row r="145" spans="1:15" ht="45" x14ac:dyDescent="0.25">
      <c r="A145" s="89">
        <v>69</v>
      </c>
      <c r="B145" s="65" t="s">
        <v>252</v>
      </c>
      <c r="C145" s="89">
        <v>201604006</v>
      </c>
      <c r="D145" s="90" t="s">
        <v>354</v>
      </c>
      <c r="E145" s="92">
        <v>1</v>
      </c>
      <c r="F145" s="92">
        <v>30.91</v>
      </c>
      <c r="G145" s="12">
        <f t="shared" si="16"/>
        <v>0</v>
      </c>
      <c r="H145" s="12">
        <f t="shared" si="17"/>
        <v>12.59</v>
      </c>
      <c r="I145" s="12">
        <v>1</v>
      </c>
      <c r="J145" s="12">
        <v>43.5</v>
      </c>
      <c r="K145" s="11"/>
      <c r="L145" s="11"/>
      <c r="M145" s="11"/>
      <c r="N145" s="11"/>
      <c r="O145" s="11"/>
    </row>
    <row r="146" spans="1:15" ht="45" x14ac:dyDescent="0.25">
      <c r="A146" s="89">
        <v>70</v>
      </c>
      <c r="B146" s="65" t="s">
        <v>252</v>
      </c>
      <c r="C146" s="89">
        <v>201604070</v>
      </c>
      <c r="D146" s="90" t="s">
        <v>355</v>
      </c>
      <c r="E146" s="92">
        <v>1</v>
      </c>
      <c r="F146" s="92">
        <v>30.91</v>
      </c>
      <c r="G146" s="12">
        <f t="shared" si="16"/>
        <v>0</v>
      </c>
      <c r="H146" s="12">
        <f t="shared" si="17"/>
        <v>12.59</v>
      </c>
      <c r="I146" s="12">
        <v>1</v>
      </c>
      <c r="J146" s="12">
        <v>43.5</v>
      </c>
      <c r="K146" s="11"/>
      <c r="L146" s="11"/>
      <c r="M146" s="11"/>
      <c r="N146" s="11"/>
      <c r="O146" s="11"/>
    </row>
    <row r="147" spans="1:15" ht="60" x14ac:dyDescent="0.25">
      <c r="A147" s="89">
        <v>71</v>
      </c>
      <c r="B147" s="65" t="s">
        <v>252</v>
      </c>
      <c r="C147" s="89">
        <v>201604072</v>
      </c>
      <c r="D147" s="90" t="s">
        <v>356</v>
      </c>
      <c r="E147" s="92">
        <v>1</v>
      </c>
      <c r="F147" s="92">
        <v>30.91</v>
      </c>
      <c r="G147" s="12">
        <f t="shared" si="16"/>
        <v>0</v>
      </c>
      <c r="H147" s="12">
        <f t="shared" si="17"/>
        <v>-30.91</v>
      </c>
      <c r="I147" s="12">
        <v>1</v>
      </c>
      <c r="J147" s="12">
        <v>0</v>
      </c>
      <c r="K147" s="11"/>
      <c r="L147" s="11"/>
      <c r="M147" s="11"/>
      <c r="N147" s="11"/>
      <c r="O147" s="11"/>
    </row>
    <row r="148" spans="1:15" ht="60" x14ac:dyDescent="0.25">
      <c r="A148" s="89">
        <v>72</v>
      </c>
      <c r="B148" s="65" t="s">
        <v>252</v>
      </c>
      <c r="C148" s="89">
        <v>201605162</v>
      </c>
      <c r="D148" s="90" t="s">
        <v>357</v>
      </c>
      <c r="E148" s="92">
        <v>1</v>
      </c>
      <c r="F148" s="92">
        <v>30.91</v>
      </c>
      <c r="G148" s="12">
        <f t="shared" si="16"/>
        <v>0</v>
      </c>
      <c r="H148" s="12">
        <f t="shared" si="17"/>
        <v>12.59</v>
      </c>
      <c r="I148" s="12">
        <v>1</v>
      </c>
      <c r="J148" s="12">
        <v>43.5</v>
      </c>
      <c r="K148" s="11"/>
      <c r="L148" s="11"/>
      <c r="M148" s="11"/>
      <c r="N148" s="11"/>
      <c r="O148" s="11"/>
    </row>
    <row r="149" spans="1:15" ht="33.75" customHeight="1" x14ac:dyDescent="0.25">
      <c r="A149" s="89">
        <v>73</v>
      </c>
      <c r="B149" s="65" t="s">
        <v>252</v>
      </c>
      <c r="C149" s="89">
        <v>201604042</v>
      </c>
      <c r="D149" s="90" t="s">
        <v>358</v>
      </c>
      <c r="E149" s="92">
        <v>1</v>
      </c>
      <c r="F149" s="92">
        <v>30.91</v>
      </c>
      <c r="G149" s="12">
        <f t="shared" si="16"/>
        <v>0.5</v>
      </c>
      <c r="H149" s="12">
        <f t="shared" si="17"/>
        <v>0</v>
      </c>
      <c r="I149" s="12">
        <v>1.5</v>
      </c>
      <c r="J149" s="12">
        <v>30.91</v>
      </c>
      <c r="K149" s="11"/>
      <c r="L149" s="11"/>
      <c r="M149" s="11"/>
      <c r="N149" s="11"/>
      <c r="O149" s="11" t="s">
        <v>685</v>
      </c>
    </row>
    <row r="150" spans="1:15" ht="30" x14ac:dyDescent="0.25">
      <c r="A150" s="89">
        <v>74</v>
      </c>
      <c r="B150" s="65" t="s">
        <v>254</v>
      </c>
      <c r="C150" s="89">
        <v>201774018</v>
      </c>
      <c r="D150" s="90" t="s">
        <v>359</v>
      </c>
      <c r="E150" s="92">
        <v>1</v>
      </c>
      <c r="F150" s="92">
        <v>54.42</v>
      </c>
      <c r="G150" s="12">
        <f t="shared" si="16"/>
        <v>1</v>
      </c>
      <c r="H150" s="12">
        <f t="shared" si="17"/>
        <v>57.730000000000004</v>
      </c>
      <c r="I150" s="12">
        <v>2</v>
      </c>
      <c r="J150" s="12">
        <v>112.15</v>
      </c>
      <c r="K150" s="11"/>
      <c r="L150" s="11"/>
      <c r="M150" s="11"/>
      <c r="N150" s="11"/>
      <c r="O150" s="11" t="s">
        <v>760</v>
      </c>
    </row>
    <row r="151" spans="1:15" ht="30" x14ac:dyDescent="0.25">
      <c r="A151" s="89">
        <v>75</v>
      </c>
      <c r="B151" s="65" t="s">
        <v>254</v>
      </c>
      <c r="C151" s="89">
        <v>201774023</v>
      </c>
      <c r="D151" s="90" t="s">
        <v>360</v>
      </c>
      <c r="E151" s="92">
        <v>1</v>
      </c>
      <c r="F151" s="92">
        <v>30.91</v>
      </c>
      <c r="G151" s="12">
        <f t="shared" si="16"/>
        <v>1.1499999999999999</v>
      </c>
      <c r="H151" s="12">
        <f t="shared" si="17"/>
        <v>59.09</v>
      </c>
      <c r="I151" s="12">
        <v>2.15</v>
      </c>
      <c r="J151" s="12">
        <v>90</v>
      </c>
      <c r="K151" s="11"/>
      <c r="L151" s="11"/>
      <c r="M151" s="11"/>
      <c r="N151" s="11"/>
      <c r="O151" s="11" t="s">
        <v>760</v>
      </c>
    </row>
    <row r="152" spans="1:15" ht="45" x14ac:dyDescent="0.25">
      <c r="A152" s="89">
        <v>76</v>
      </c>
      <c r="B152" s="65" t="s">
        <v>254</v>
      </c>
      <c r="C152" s="89">
        <v>201774001</v>
      </c>
      <c r="D152" s="90" t="s">
        <v>361</v>
      </c>
      <c r="E152" s="92">
        <v>1</v>
      </c>
      <c r="F152" s="92">
        <v>30.91</v>
      </c>
      <c r="G152" s="12">
        <f t="shared" si="16"/>
        <v>0</v>
      </c>
      <c r="H152" s="12">
        <f t="shared" si="17"/>
        <v>17.489999999999998</v>
      </c>
      <c r="I152" s="12">
        <v>1</v>
      </c>
      <c r="J152" s="12">
        <v>48.4</v>
      </c>
      <c r="K152" s="11"/>
      <c r="L152" s="11"/>
      <c r="M152" s="11"/>
      <c r="N152" s="11"/>
      <c r="O152" s="11"/>
    </row>
    <row r="153" spans="1:15" ht="60" x14ac:dyDescent="0.25">
      <c r="A153" s="89">
        <v>77</v>
      </c>
      <c r="B153" s="65" t="s">
        <v>254</v>
      </c>
      <c r="C153" s="89">
        <v>201775026</v>
      </c>
      <c r="D153" s="90" t="s">
        <v>362</v>
      </c>
      <c r="E153" s="92">
        <v>1</v>
      </c>
      <c r="F153" s="92">
        <v>30.91</v>
      </c>
      <c r="G153" s="12">
        <f t="shared" si="16"/>
        <v>0.5</v>
      </c>
      <c r="H153" s="12">
        <f t="shared" si="17"/>
        <v>-1.5800000000000018</v>
      </c>
      <c r="I153" s="12">
        <v>1.5</v>
      </c>
      <c r="J153" s="12">
        <v>29.33</v>
      </c>
      <c r="K153" s="11"/>
      <c r="L153" s="11"/>
      <c r="M153" s="11"/>
      <c r="N153" s="11"/>
      <c r="O153" s="11"/>
    </row>
    <row r="154" spans="1:15" ht="30" x14ac:dyDescent="0.25">
      <c r="A154" s="89">
        <v>78</v>
      </c>
      <c r="B154" s="65" t="s">
        <v>254</v>
      </c>
      <c r="C154" s="89">
        <v>201774007</v>
      </c>
      <c r="D154" s="90" t="s">
        <v>363</v>
      </c>
      <c r="E154" s="92">
        <v>1.5</v>
      </c>
      <c r="F154" s="92">
        <v>41.89</v>
      </c>
      <c r="G154" s="12">
        <f t="shared" si="16"/>
        <v>0</v>
      </c>
      <c r="H154" s="12">
        <f t="shared" si="17"/>
        <v>0</v>
      </c>
      <c r="I154" s="12">
        <v>1.5</v>
      </c>
      <c r="J154" s="12">
        <v>41.89</v>
      </c>
      <c r="K154" s="11"/>
      <c r="L154" s="11"/>
      <c r="M154" s="11"/>
      <c r="N154" s="11"/>
      <c r="O154" s="11"/>
    </row>
    <row r="155" spans="1:15" ht="30" x14ac:dyDescent="0.25">
      <c r="A155" s="89">
        <v>79</v>
      </c>
      <c r="B155" s="65" t="s">
        <v>254</v>
      </c>
      <c r="C155" s="89">
        <v>201774015</v>
      </c>
      <c r="D155" s="90" t="s">
        <v>364</v>
      </c>
      <c r="E155" s="92">
        <v>1.02</v>
      </c>
      <c r="F155" s="92">
        <v>43.64</v>
      </c>
      <c r="G155" s="12">
        <f t="shared" si="16"/>
        <v>0.78</v>
      </c>
      <c r="H155" s="12">
        <f t="shared" si="17"/>
        <v>38.36</v>
      </c>
      <c r="I155" s="12">
        <v>1.8</v>
      </c>
      <c r="J155" s="12">
        <v>82</v>
      </c>
      <c r="K155" s="11"/>
      <c r="L155" s="11"/>
      <c r="M155" s="11"/>
      <c r="N155" s="11"/>
      <c r="O155" s="11" t="s">
        <v>760</v>
      </c>
    </row>
    <row r="156" spans="1:15" ht="30" x14ac:dyDescent="0.25">
      <c r="A156" s="89">
        <v>80</v>
      </c>
      <c r="B156" s="65" t="s">
        <v>254</v>
      </c>
      <c r="C156" s="89">
        <v>201774016</v>
      </c>
      <c r="D156" s="90" t="s">
        <v>365</v>
      </c>
      <c r="E156" s="92">
        <v>0.59</v>
      </c>
      <c r="F156" s="92">
        <v>15.82</v>
      </c>
      <c r="G156" s="12">
        <f t="shared" si="16"/>
        <v>1.2800000000000002</v>
      </c>
      <c r="H156" s="12">
        <f t="shared" si="17"/>
        <v>57.18</v>
      </c>
      <c r="I156" s="12">
        <v>1.87</v>
      </c>
      <c r="J156" s="12">
        <v>73</v>
      </c>
      <c r="K156" s="11"/>
      <c r="L156" s="11"/>
      <c r="M156" s="11"/>
      <c r="N156" s="11"/>
      <c r="O156" s="11" t="s">
        <v>760</v>
      </c>
    </row>
    <row r="157" spans="1:15" ht="30" x14ac:dyDescent="0.25">
      <c r="A157" s="89">
        <v>81</v>
      </c>
      <c r="B157" s="65" t="s">
        <v>254</v>
      </c>
      <c r="C157" s="89">
        <v>201774026</v>
      </c>
      <c r="D157" s="90" t="s">
        <v>366</v>
      </c>
      <c r="E157" s="92">
        <v>2.5</v>
      </c>
      <c r="F157" s="92">
        <v>91.54</v>
      </c>
      <c r="G157" s="12">
        <f t="shared" si="16"/>
        <v>0</v>
      </c>
      <c r="H157" s="12">
        <f t="shared" si="17"/>
        <v>11.079999999999998</v>
      </c>
      <c r="I157" s="12">
        <v>2.5</v>
      </c>
      <c r="J157" s="12">
        <v>102.62</v>
      </c>
      <c r="K157" s="11"/>
      <c r="L157" s="11"/>
      <c r="M157" s="11"/>
      <c r="N157" s="11"/>
      <c r="O157" s="11"/>
    </row>
    <row r="158" spans="1:15" ht="45" x14ac:dyDescent="0.25">
      <c r="A158" s="89">
        <v>82</v>
      </c>
      <c r="B158" s="90" t="s">
        <v>258</v>
      </c>
      <c r="C158" s="89">
        <v>287824072</v>
      </c>
      <c r="D158" s="90" t="s">
        <v>367</v>
      </c>
      <c r="E158" s="92">
        <v>1</v>
      </c>
      <c r="F158" s="92">
        <v>30.91</v>
      </c>
      <c r="G158" s="12">
        <f t="shared" si="16"/>
        <v>0</v>
      </c>
      <c r="H158" s="12">
        <f t="shared" si="17"/>
        <v>12.59</v>
      </c>
      <c r="I158" s="12">
        <v>1</v>
      </c>
      <c r="J158" s="12">
        <v>43.5</v>
      </c>
      <c r="K158" s="11"/>
      <c r="L158" s="11"/>
      <c r="M158" s="11"/>
      <c r="N158" s="11"/>
      <c r="O158" s="11"/>
    </row>
    <row r="159" spans="1:15" ht="60" x14ac:dyDescent="0.25">
      <c r="A159" s="89">
        <v>83</v>
      </c>
      <c r="B159" s="65" t="s">
        <v>258</v>
      </c>
      <c r="C159" s="89">
        <v>201084075</v>
      </c>
      <c r="D159" s="90" t="s">
        <v>368</v>
      </c>
      <c r="E159" s="92">
        <v>0.6</v>
      </c>
      <c r="F159" s="92">
        <v>29.77</v>
      </c>
      <c r="G159" s="12">
        <f t="shared" si="16"/>
        <v>0</v>
      </c>
      <c r="H159" s="12">
        <f t="shared" si="17"/>
        <v>0</v>
      </c>
      <c r="I159" s="12">
        <v>0.6</v>
      </c>
      <c r="J159" s="12">
        <v>29.77</v>
      </c>
      <c r="K159" s="11"/>
      <c r="L159" s="11"/>
      <c r="M159" s="11"/>
      <c r="N159" s="11"/>
      <c r="O159" s="11"/>
    </row>
    <row r="160" spans="1:15" ht="45" x14ac:dyDescent="0.25">
      <c r="A160" s="89">
        <v>84</v>
      </c>
      <c r="B160" s="65" t="s">
        <v>258</v>
      </c>
      <c r="C160" s="89">
        <v>201085049</v>
      </c>
      <c r="D160" s="90" t="s">
        <v>369</v>
      </c>
      <c r="E160" s="92">
        <v>1</v>
      </c>
      <c r="F160" s="92">
        <v>34.590000000000003</v>
      </c>
      <c r="G160" s="12">
        <f t="shared" si="16"/>
        <v>0.5</v>
      </c>
      <c r="H160" s="12">
        <f t="shared" si="17"/>
        <v>25.409999999999997</v>
      </c>
      <c r="I160" s="12">
        <v>1.5</v>
      </c>
      <c r="J160" s="12">
        <v>60</v>
      </c>
      <c r="K160" s="11"/>
      <c r="L160" s="11"/>
      <c r="M160" s="11"/>
      <c r="N160" s="11"/>
      <c r="O160" s="11" t="s">
        <v>760</v>
      </c>
    </row>
    <row r="161" spans="1:15" ht="45" x14ac:dyDescent="0.25">
      <c r="A161" s="89">
        <v>85</v>
      </c>
      <c r="B161" s="65" t="s">
        <v>258</v>
      </c>
      <c r="C161" s="89">
        <v>201084056</v>
      </c>
      <c r="D161" s="90" t="s">
        <v>370</v>
      </c>
      <c r="E161" s="92">
        <v>0.5</v>
      </c>
      <c r="F161" s="92">
        <v>15.46</v>
      </c>
      <c r="G161" s="12">
        <f t="shared" si="16"/>
        <v>0</v>
      </c>
      <c r="H161" s="12">
        <f t="shared" si="17"/>
        <v>6.2899999999999991</v>
      </c>
      <c r="I161" s="12">
        <v>0.5</v>
      </c>
      <c r="J161" s="12">
        <v>21.75</v>
      </c>
      <c r="K161" s="11"/>
      <c r="L161" s="11"/>
      <c r="M161" s="11"/>
      <c r="N161" s="11"/>
      <c r="O161" s="11"/>
    </row>
    <row r="162" spans="1:15" ht="30" x14ac:dyDescent="0.25">
      <c r="A162" s="89">
        <v>86</v>
      </c>
      <c r="B162" s="65" t="s">
        <v>258</v>
      </c>
      <c r="C162" s="89">
        <v>201084018</v>
      </c>
      <c r="D162" s="90" t="s">
        <v>371</v>
      </c>
      <c r="E162" s="92">
        <v>1.2</v>
      </c>
      <c r="F162" s="92">
        <v>40.795000000000002</v>
      </c>
      <c r="G162" s="12">
        <f t="shared" si="16"/>
        <v>0</v>
      </c>
      <c r="H162" s="12">
        <f t="shared" si="17"/>
        <v>0</v>
      </c>
      <c r="I162" s="12">
        <v>1.2</v>
      </c>
      <c r="J162" s="12">
        <v>40.795000000000002</v>
      </c>
      <c r="K162" s="11"/>
      <c r="L162" s="11"/>
      <c r="M162" s="11"/>
      <c r="N162" s="11"/>
      <c r="O162" s="11"/>
    </row>
    <row r="163" spans="1:15" ht="45" x14ac:dyDescent="0.25">
      <c r="A163" s="89">
        <v>87</v>
      </c>
      <c r="B163" s="65" t="s">
        <v>258</v>
      </c>
      <c r="C163" s="89">
        <v>201084029</v>
      </c>
      <c r="D163" s="90" t="s">
        <v>372</v>
      </c>
      <c r="E163" s="92">
        <v>0.5</v>
      </c>
      <c r="F163" s="92">
        <v>15.46</v>
      </c>
      <c r="G163" s="12">
        <f t="shared" si="16"/>
        <v>0</v>
      </c>
      <c r="H163" s="12">
        <f t="shared" si="17"/>
        <v>6.2899999999999991</v>
      </c>
      <c r="I163" s="12">
        <v>0.5</v>
      </c>
      <c r="J163" s="12">
        <v>21.75</v>
      </c>
      <c r="K163" s="11"/>
      <c r="L163" s="11"/>
      <c r="M163" s="11"/>
      <c r="N163" s="11"/>
      <c r="O163" s="11"/>
    </row>
    <row r="164" spans="1:15" ht="47.25" customHeight="1" x14ac:dyDescent="0.25">
      <c r="A164" s="89">
        <v>88</v>
      </c>
      <c r="B164" s="65" t="s">
        <v>258</v>
      </c>
      <c r="C164" s="89">
        <v>201084041</v>
      </c>
      <c r="D164" s="90" t="s">
        <v>373</v>
      </c>
      <c r="E164" s="92">
        <v>0.5</v>
      </c>
      <c r="F164" s="92">
        <v>15.46</v>
      </c>
      <c r="G164" s="12">
        <f t="shared" si="16"/>
        <v>0</v>
      </c>
      <c r="H164" s="12">
        <f t="shared" si="17"/>
        <v>6.2899999999999991</v>
      </c>
      <c r="I164" s="12">
        <v>0.5</v>
      </c>
      <c r="J164" s="12">
        <v>21.75</v>
      </c>
      <c r="K164" s="11"/>
      <c r="L164" s="11"/>
      <c r="M164" s="11"/>
      <c r="N164" s="11"/>
      <c r="O164" s="11"/>
    </row>
    <row r="165" spans="1:15" ht="45" x14ac:dyDescent="0.25">
      <c r="A165" s="89">
        <v>89</v>
      </c>
      <c r="B165" s="65" t="s">
        <v>258</v>
      </c>
      <c r="C165" s="89">
        <v>201084043</v>
      </c>
      <c r="D165" s="90" t="s">
        <v>374</v>
      </c>
      <c r="E165" s="92">
        <v>1</v>
      </c>
      <c r="F165" s="92">
        <v>41.07</v>
      </c>
      <c r="G165" s="12">
        <f t="shared" si="16"/>
        <v>0</v>
      </c>
      <c r="H165" s="12">
        <f t="shared" si="17"/>
        <v>0</v>
      </c>
      <c r="I165" s="12">
        <v>1</v>
      </c>
      <c r="J165" s="12">
        <v>41.07</v>
      </c>
      <c r="K165" s="11"/>
      <c r="L165" s="11"/>
      <c r="M165" s="11"/>
      <c r="N165" s="11"/>
      <c r="O165" s="11"/>
    </row>
    <row r="166" spans="1:15" ht="45" x14ac:dyDescent="0.25">
      <c r="A166" s="89">
        <v>90</v>
      </c>
      <c r="B166" s="65" t="s">
        <v>258</v>
      </c>
      <c r="C166" s="89">
        <v>201084053</v>
      </c>
      <c r="D166" s="90" t="s">
        <v>375</v>
      </c>
      <c r="E166" s="92">
        <v>0.5</v>
      </c>
      <c r="F166" s="92">
        <v>15.46</v>
      </c>
      <c r="G166" s="12">
        <f t="shared" si="16"/>
        <v>0</v>
      </c>
      <c r="H166" s="12">
        <f t="shared" si="17"/>
        <v>6.2899999999999991</v>
      </c>
      <c r="I166" s="12">
        <v>0.5</v>
      </c>
      <c r="J166" s="12">
        <v>21.75</v>
      </c>
      <c r="K166" s="11"/>
      <c r="L166" s="11"/>
      <c r="M166" s="11"/>
      <c r="N166" s="11"/>
      <c r="O166" s="11"/>
    </row>
    <row r="167" spans="1:15" ht="45" x14ac:dyDescent="0.25">
      <c r="A167" s="89">
        <v>91</v>
      </c>
      <c r="B167" s="65" t="s">
        <v>258</v>
      </c>
      <c r="C167" s="89">
        <v>201085129</v>
      </c>
      <c r="D167" s="90" t="s">
        <v>376</v>
      </c>
      <c r="E167" s="92">
        <v>0.5</v>
      </c>
      <c r="F167" s="92">
        <v>15.46</v>
      </c>
      <c r="G167" s="12">
        <f t="shared" si="16"/>
        <v>0</v>
      </c>
      <c r="H167" s="12">
        <f t="shared" si="17"/>
        <v>6.2899999999999991</v>
      </c>
      <c r="I167" s="12">
        <v>0.5</v>
      </c>
      <c r="J167" s="12">
        <v>21.75</v>
      </c>
      <c r="K167" s="11"/>
      <c r="L167" s="11"/>
      <c r="M167" s="11"/>
      <c r="N167" s="11"/>
      <c r="O167" s="11"/>
    </row>
    <row r="168" spans="1:15" ht="45" x14ac:dyDescent="0.25">
      <c r="A168" s="89">
        <v>92</v>
      </c>
      <c r="B168" s="65" t="s">
        <v>258</v>
      </c>
      <c r="C168" s="89">
        <v>201084076</v>
      </c>
      <c r="D168" s="90" t="s">
        <v>377</v>
      </c>
      <c r="E168" s="92">
        <v>1</v>
      </c>
      <c r="F168" s="92">
        <v>27.35</v>
      </c>
      <c r="G168" s="12">
        <f t="shared" si="16"/>
        <v>0</v>
      </c>
      <c r="H168" s="12">
        <f t="shared" si="17"/>
        <v>0</v>
      </c>
      <c r="I168" s="12">
        <v>1</v>
      </c>
      <c r="J168" s="12">
        <v>27.35</v>
      </c>
      <c r="K168" s="11"/>
      <c r="L168" s="11"/>
      <c r="M168" s="11"/>
      <c r="N168" s="11"/>
      <c r="O168" s="11"/>
    </row>
    <row r="169" spans="1:15" ht="45" x14ac:dyDescent="0.25">
      <c r="A169" s="89">
        <v>93</v>
      </c>
      <c r="B169" s="65" t="s">
        <v>258</v>
      </c>
      <c r="C169" s="89">
        <v>201085003</v>
      </c>
      <c r="D169" s="90" t="s">
        <v>378</v>
      </c>
      <c r="E169" s="92">
        <v>1</v>
      </c>
      <c r="F169" s="92">
        <v>32.57</v>
      </c>
      <c r="G169" s="12">
        <f t="shared" si="16"/>
        <v>0</v>
      </c>
      <c r="H169" s="12">
        <f t="shared" si="17"/>
        <v>0</v>
      </c>
      <c r="I169" s="12">
        <v>1</v>
      </c>
      <c r="J169" s="12">
        <v>32.57</v>
      </c>
      <c r="K169" s="11"/>
      <c r="L169" s="11"/>
      <c r="M169" s="11"/>
      <c r="N169" s="11"/>
      <c r="O169" s="11"/>
    </row>
    <row r="170" spans="1:15" ht="30" x14ac:dyDescent="0.25">
      <c r="A170" s="89">
        <v>94</v>
      </c>
      <c r="B170" s="65" t="s">
        <v>258</v>
      </c>
      <c r="C170" s="89">
        <v>201085012</v>
      </c>
      <c r="D170" s="90" t="s">
        <v>379</v>
      </c>
      <c r="E170" s="92">
        <v>0.5</v>
      </c>
      <c r="F170" s="92">
        <v>15.46</v>
      </c>
      <c r="G170" s="12">
        <f t="shared" si="16"/>
        <v>0</v>
      </c>
      <c r="H170" s="12">
        <f t="shared" si="17"/>
        <v>6.2899999999999991</v>
      </c>
      <c r="I170" s="12">
        <v>0.5</v>
      </c>
      <c r="J170" s="12">
        <v>21.75</v>
      </c>
      <c r="K170" s="11"/>
      <c r="L170" s="11"/>
      <c r="M170" s="11"/>
      <c r="N170" s="11"/>
      <c r="O170" s="11"/>
    </row>
    <row r="171" spans="1:15" ht="45" x14ac:dyDescent="0.25">
      <c r="A171" s="89">
        <v>95</v>
      </c>
      <c r="B171" s="65" t="s">
        <v>258</v>
      </c>
      <c r="C171" s="89">
        <v>201085013</v>
      </c>
      <c r="D171" s="90" t="s">
        <v>380</v>
      </c>
      <c r="E171" s="92">
        <v>1.53</v>
      </c>
      <c r="F171" s="92">
        <v>66.180000000000007</v>
      </c>
      <c r="G171" s="12">
        <f t="shared" si="16"/>
        <v>-1.0000000000001119E-3</v>
      </c>
      <c r="H171" s="12">
        <f t="shared" si="17"/>
        <v>-10.550000000000004</v>
      </c>
      <c r="I171" s="12">
        <v>1.5289999999999999</v>
      </c>
      <c r="J171" s="12">
        <v>55.63</v>
      </c>
      <c r="K171" s="11"/>
      <c r="L171" s="11"/>
      <c r="M171" s="11"/>
      <c r="N171" s="11"/>
      <c r="O171" s="11"/>
    </row>
    <row r="172" spans="1:15" ht="60" x14ac:dyDescent="0.25">
      <c r="A172" s="89">
        <v>96</v>
      </c>
      <c r="B172" s="90" t="s">
        <v>258</v>
      </c>
      <c r="C172" s="89">
        <v>201085020</v>
      </c>
      <c r="D172" s="91" t="s">
        <v>381</v>
      </c>
      <c r="E172" s="92">
        <v>0.7</v>
      </c>
      <c r="F172" s="92">
        <v>29.7</v>
      </c>
      <c r="G172" s="12">
        <f t="shared" si="16"/>
        <v>0</v>
      </c>
      <c r="H172" s="12">
        <f t="shared" si="17"/>
        <v>0</v>
      </c>
      <c r="I172" s="12">
        <v>0.7</v>
      </c>
      <c r="J172" s="12">
        <v>29.7</v>
      </c>
      <c r="K172" s="11"/>
      <c r="L172" s="11"/>
      <c r="M172" s="11"/>
      <c r="N172" s="11"/>
      <c r="O172" s="11"/>
    </row>
    <row r="173" spans="1:15" ht="45" x14ac:dyDescent="0.25">
      <c r="A173" s="89">
        <v>97</v>
      </c>
      <c r="B173" s="65" t="s">
        <v>258</v>
      </c>
      <c r="C173" s="89">
        <v>201085021</v>
      </c>
      <c r="D173" s="90" t="s">
        <v>382</v>
      </c>
      <c r="E173" s="92">
        <v>1</v>
      </c>
      <c r="F173" s="92">
        <v>36.866999999999997</v>
      </c>
      <c r="G173" s="12">
        <f t="shared" si="16"/>
        <v>0</v>
      </c>
      <c r="H173" s="12">
        <f t="shared" si="17"/>
        <v>0</v>
      </c>
      <c r="I173" s="12">
        <v>1</v>
      </c>
      <c r="J173" s="12">
        <v>36.866999999999997</v>
      </c>
      <c r="K173" s="11"/>
      <c r="L173" s="11"/>
      <c r="M173" s="11"/>
      <c r="N173" s="11"/>
      <c r="O173" s="11"/>
    </row>
    <row r="174" spans="1:15" ht="33.75" customHeight="1" x14ac:dyDescent="0.25">
      <c r="A174" s="89">
        <v>98</v>
      </c>
      <c r="B174" s="65" t="s">
        <v>258</v>
      </c>
      <c r="C174" s="89">
        <v>201085067</v>
      </c>
      <c r="D174" s="90" t="s">
        <v>383</v>
      </c>
      <c r="E174" s="92">
        <v>0.4</v>
      </c>
      <c r="F174" s="92">
        <v>13.776999999999999</v>
      </c>
      <c r="G174" s="12">
        <f t="shared" si="16"/>
        <v>0</v>
      </c>
      <c r="H174" s="12">
        <f t="shared" si="17"/>
        <v>0</v>
      </c>
      <c r="I174" s="12">
        <v>0.4</v>
      </c>
      <c r="J174" s="12">
        <v>13.776999999999999</v>
      </c>
      <c r="K174" s="11"/>
      <c r="L174" s="11"/>
      <c r="M174" s="11"/>
      <c r="N174" s="11"/>
      <c r="O174" s="11"/>
    </row>
    <row r="175" spans="1:15" ht="45" x14ac:dyDescent="0.25">
      <c r="A175" s="89">
        <v>99</v>
      </c>
      <c r="B175" s="65" t="s">
        <v>258</v>
      </c>
      <c r="C175" s="89">
        <v>201085023</v>
      </c>
      <c r="D175" s="90" t="s">
        <v>384</v>
      </c>
      <c r="E175" s="92">
        <v>0.5</v>
      </c>
      <c r="F175" s="92">
        <v>15.46</v>
      </c>
      <c r="G175" s="12">
        <f t="shared" si="16"/>
        <v>0</v>
      </c>
      <c r="H175" s="12">
        <f t="shared" si="17"/>
        <v>6.2899999999999991</v>
      </c>
      <c r="I175" s="12">
        <v>0.5</v>
      </c>
      <c r="J175" s="12">
        <v>21.75</v>
      </c>
      <c r="K175" s="11"/>
      <c r="L175" s="11"/>
      <c r="M175" s="11"/>
      <c r="N175" s="11"/>
      <c r="O175" s="11"/>
    </row>
    <row r="176" spans="1:15" ht="30" x14ac:dyDescent="0.25">
      <c r="A176" s="89">
        <v>100</v>
      </c>
      <c r="B176" s="65" t="s">
        <v>258</v>
      </c>
      <c r="C176" s="89">
        <v>201085030</v>
      </c>
      <c r="D176" s="90" t="s">
        <v>385</v>
      </c>
      <c r="E176" s="92">
        <v>0.5</v>
      </c>
      <c r="F176" s="92">
        <v>15.46</v>
      </c>
      <c r="G176" s="12">
        <f t="shared" si="16"/>
        <v>0</v>
      </c>
      <c r="H176" s="12">
        <f t="shared" si="17"/>
        <v>6.2899999999999991</v>
      </c>
      <c r="I176" s="12">
        <v>0.5</v>
      </c>
      <c r="J176" s="12">
        <v>21.75</v>
      </c>
      <c r="K176" s="11"/>
      <c r="L176" s="11"/>
      <c r="M176" s="11"/>
      <c r="N176" s="11"/>
      <c r="O176" s="11"/>
    </row>
    <row r="177" spans="1:15" ht="30" x14ac:dyDescent="0.25">
      <c r="A177" s="89">
        <v>101</v>
      </c>
      <c r="B177" s="65" t="s">
        <v>258</v>
      </c>
      <c r="C177" s="89">
        <v>201085032</v>
      </c>
      <c r="D177" s="90" t="s">
        <v>386</v>
      </c>
      <c r="E177" s="92">
        <v>0.5</v>
      </c>
      <c r="F177" s="92">
        <v>15.46</v>
      </c>
      <c r="G177" s="12">
        <f t="shared" si="16"/>
        <v>0</v>
      </c>
      <c r="H177" s="12">
        <f t="shared" si="17"/>
        <v>6.2899999999999991</v>
      </c>
      <c r="I177" s="12">
        <v>0.5</v>
      </c>
      <c r="J177" s="12">
        <v>21.75</v>
      </c>
      <c r="K177" s="11"/>
      <c r="L177" s="11"/>
      <c r="M177" s="11"/>
      <c r="N177" s="11"/>
      <c r="O177" s="11"/>
    </row>
    <row r="178" spans="1:15" ht="30" x14ac:dyDescent="0.25">
      <c r="A178" s="89">
        <v>102</v>
      </c>
      <c r="B178" s="91" t="s">
        <v>258</v>
      </c>
      <c r="C178" s="89">
        <v>201085163</v>
      </c>
      <c r="D178" s="91" t="s">
        <v>387</v>
      </c>
      <c r="E178" s="92">
        <v>1.25</v>
      </c>
      <c r="F178" s="92">
        <v>40.159999999999997</v>
      </c>
      <c r="G178" s="12">
        <f t="shared" si="16"/>
        <v>0</v>
      </c>
      <c r="H178" s="12">
        <f t="shared" si="17"/>
        <v>0</v>
      </c>
      <c r="I178" s="12">
        <v>1.25</v>
      </c>
      <c r="J178" s="12">
        <v>40.159999999999997</v>
      </c>
      <c r="K178" s="11"/>
      <c r="L178" s="11"/>
      <c r="M178" s="11"/>
      <c r="N178" s="11"/>
      <c r="O178" s="11"/>
    </row>
    <row r="179" spans="1:15" ht="75" x14ac:dyDescent="0.25">
      <c r="A179" s="89">
        <v>103</v>
      </c>
      <c r="B179" s="90" t="s">
        <v>258</v>
      </c>
      <c r="C179" s="89">
        <v>201085236</v>
      </c>
      <c r="D179" s="90" t="s">
        <v>388</v>
      </c>
      <c r="E179" s="92">
        <v>0.97499999999999998</v>
      </c>
      <c r="F179" s="92">
        <v>43.15</v>
      </c>
      <c r="G179" s="12">
        <f t="shared" si="16"/>
        <v>0</v>
      </c>
      <c r="H179" s="12">
        <f t="shared" si="17"/>
        <v>0</v>
      </c>
      <c r="I179" s="12">
        <v>0.97499999999999998</v>
      </c>
      <c r="J179" s="12">
        <v>43.15</v>
      </c>
      <c r="K179" s="11"/>
      <c r="L179" s="11"/>
      <c r="M179" s="11"/>
      <c r="N179" s="11"/>
      <c r="O179" s="11"/>
    </row>
    <row r="180" spans="1:15" ht="60" x14ac:dyDescent="0.25">
      <c r="A180" s="89">
        <v>104</v>
      </c>
      <c r="B180" s="90" t="s">
        <v>258</v>
      </c>
      <c r="C180" s="89">
        <v>201085094</v>
      </c>
      <c r="D180" s="90" t="s">
        <v>389</v>
      </c>
      <c r="E180" s="92">
        <v>1.2</v>
      </c>
      <c r="F180" s="92">
        <v>49</v>
      </c>
      <c r="G180" s="12">
        <f t="shared" si="16"/>
        <v>0.10000000000000009</v>
      </c>
      <c r="H180" s="12">
        <f t="shared" si="17"/>
        <v>7.5</v>
      </c>
      <c r="I180" s="12">
        <v>1.3</v>
      </c>
      <c r="J180" s="12">
        <v>56.5</v>
      </c>
      <c r="K180" s="11"/>
      <c r="L180" s="11"/>
      <c r="M180" s="11"/>
      <c r="N180" s="11"/>
      <c r="O180" s="11" t="s">
        <v>760</v>
      </c>
    </row>
    <row r="181" spans="1:15" ht="30" x14ac:dyDescent="0.25">
      <c r="A181" s="89">
        <v>105</v>
      </c>
      <c r="B181" s="65" t="s">
        <v>282</v>
      </c>
      <c r="C181" s="89">
        <v>201384055</v>
      </c>
      <c r="D181" s="90" t="s">
        <v>390</v>
      </c>
      <c r="E181" s="92">
        <v>0.5</v>
      </c>
      <c r="F181" s="92">
        <v>15.46</v>
      </c>
      <c r="G181" s="12">
        <f t="shared" si="16"/>
        <v>0</v>
      </c>
      <c r="H181" s="12">
        <f t="shared" si="17"/>
        <v>6.2899999999999991</v>
      </c>
      <c r="I181" s="12">
        <v>0.5</v>
      </c>
      <c r="J181" s="12">
        <v>21.75</v>
      </c>
      <c r="K181" s="11"/>
      <c r="L181" s="11"/>
      <c r="M181" s="11"/>
      <c r="N181" s="11"/>
      <c r="O181" s="11"/>
    </row>
    <row r="182" spans="1:15" ht="30" x14ac:dyDescent="0.25">
      <c r="A182" s="89">
        <v>106</v>
      </c>
      <c r="B182" s="65" t="s">
        <v>282</v>
      </c>
      <c r="C182" s="89">
        <v>201384056</v>
      </c>
      <c r="D182" s="90" t="s">
        <v>391</v>
      </c>
      <c r="E182" s="92">
        <v>0.5</v>
      </c>
      <c r="F182" s="92">
        <v>15.46</v>
      </c>
      <c r="G182" s="12">
        <f t="shared" si="16"/>
        <v>0</v>
      </c>
      <c r="H182" s="12">
        <f t="shared" si="17"/>
        <v>6.2899999999999991</v>
      </c>
      <c r="I182" s="12">
        <v>0.5</v>
      </c>
      <c r="J182" s="12">
        <v>21.75</v>
      </c>
      <c r="K182" s="11"/>
      <c r="L182" s="11"/>
      <c r="M182" s="11"/>
      <c r="N182" s="11"/>
      <c r="O182" s="11"/>
    </row>
    <row r="183" spans="1:15" ht="34.5" customHeight="1" x14ac:dyDescent="0.25">
      <c r="A183" s="89">
        <v>107</v>
      </c>
      <c r="B183" s="65" t="s">
        <v>282</v>
      </c>
      <c r="C183" s="89">
        <v>201384059</v>
      </c>
      <c r="D183" s="90" t="s">
        <v>392</v>
      </c>
      <c r="E183" s="92">
        <v>0.5</v>
      </c>
      <c r="F183" s="92">
        <v>15.46</v>
      </c>
      <c r="G183" s="12">
        <f t="shared" si="16"/>
        <v>0</v>
      </c>
      <c r="H183" s="12">
        <f t="shared" si="17"/>
        <v>6.2899999999999991</v>
      </c>
      <c r="I183" s="12">
        <v>0.5</v>
      </c>
      <c r="J183" s="12">
        <v>21.75</v>
      </c>
      <c r="K183" s="11"/>
      <c r="L183" s="11"/>
      <c r="M183" s="11"/>
      <c r="N183" s="11"/>
      <c r="O183" s="11"/>
    </row>
    <row r="184" spans="1:15" ht="30" x14ac:dyDescent="0.25">
      <c r="A184" s="89">
        <v>108</v>
      </c>
      <c r="B184" s="65" t="s">
        <v>282</v>
      </c>
      <c r="C184" s="89">
        <v>201384031</v>
      </c>
      <c r="D184" s="90" t="s">
        <v>393</v>
      </c>
      <c r="E184" s="92">
        <v>0.5</v>
      </c>
      <c r="F184" s="92">
        <v>15.46</v>
      </c>
      <c r="G184" s="12">
        <f t="shared" si="16"/>
        <v>0</v>
      </c>
      <c r="H184" s="12">
        <f t="shared" si="17"/>
        <v>6.2899999999999991</v>
      </c>
      <c r="I184" s="12">
        <v>0.5</v>
      </c>
      <c r="J184" s="12">
        <v>21.75</v>
      </c>
      <c r="K184" s="11"/>
      <c r="L184" s="11"/>
      <c r="M184" s="11"/>
      <c r="N184" s="11"/>
      <c r="O184" s="11"/>
    </row>
    <row r="185" spans="1:15" ht="30" x14ac:dyDescent="0.25">
      <c r="A185" s="89">
        <v>109</v>
      </c>
      <c r="B185" s="65" t="s">
        <v>282</v>
      </c>
      <c r="C185" s="89">
        <v>201384019</v>
      </c>
      <c r="D185" s="90" t="s">
        <v>394</v>
      </c>
      <c r="E185" s="92">
        <v>0.5</v>
      </c>
      <c r="F185" s="92">
        <v>15.46</v>
      </c>
      <c r="G185" s="12">
        <f t="shared" si="16"/>
        <v>0</v>
      </c>
      <c r="H185" s="12">
        <f t="shared" si="17"/>
        <v>6.2899999999999991</v>
      </c>
      <c r="I185" s="12">
        <v>0.5</v>
      </c>
      <c r="J185" s="12">
        <v>21.75</v>
      </c>
      <c r="K185" s="11"/>
      <c r="L185" s="11"/>
      <c r="M185" s="11"/>
      <c r="N185" s="11"/>
      <c r="O185" s="11"/>
    </row>
    <row r="186" spans="1:15" ht="30" x14ac:dyDescent="0.25">
      <c r="A186" s="89">
        <v>110</v>
      </c>
      <c r="B186" s="65" t="s">
        <v>282</v>
      </c>
      <c r="C186" s="89">
        <v>201384041</v>
      </c>
      <c r="D186" s="90" t="s">
        <v>395</v>
      </c>
      <c r="E186" s="92">
        <v>0.5</v>
      </c>
      <c r="F186" s="92">
        <v>15.46</v>
      </c>
      <c r="G186" s="12">
        <f t="shared" si="16"/>
        <v>0</v>
      </c>
      <c r="H186" s="12">
        <f t="shared" si="17"/>
        <v>6.2899999999999991</v>
      </c>
      <c r="I186" s="12">
        <v>0.5</v>
      </c>
      <c r="J186" s="12">
        <v>21.75</v>
      </c>
      <c r="K186" s="11"/>
      <c r="L186" s="11"/>
      <c r="M186" s="11"/>
      <c r="N186" s="11"/>
      <c r="O186" s="11"/>
    </row>
    <row r="187" spans="1:15" ht="90" x14ac:dyDescent="0.25">
      <c r="A187" s="89">
        <v>111</v>
      </c>
      <c r="B187" s="65" t="s">
        <v>282</v>
      </c>
      <c r="C187" s="89">
        <v>201385003</v>
      </c>
      <c r="D187" s="90" t="s">
        <v>396</v>
      </c>
      <c r="E187" s="92">
        <v>1.63</v>
      </c>
      <c r="F187" s="92">
        <v>105.04</v>
      </c>
      <c r="G187" s="12">
        <f t="shared" si="16"/>
        <v>0</v>
      </c>
      <c r="H187" s="12">
        <f t="shared" si="17"/>
        <v>-45.150000000000006</v>
      </c>
      <c r="I187" s="12">
        <v>1.63</v>
      </c>
      <c r="J187" s="12">
        <v>59.89</v>
      </c>
      <c r="K187" s="11"/>
      <c r="L187" s="11"/>
      <c r="M187" s="11"/>
      <c r="N187" s="11"/>
      <c r="O187" s="11"/>
    </row>
    <row r="188" spans="1:15" ht="30" x14ac:dyDescent="0.25">
      <c r="A188" s="89">
        <v>112</v>
      </c>
      <c r="B188" s="65" t="s">
        <v>282</v>
      </c>
      <c r="C188" s="89">
        <v>201385005</v>
      </c>
      <c r="D188" s="90" t="s">
        <v>397</v>
      </c>
      <c r="E188" s="92">
        <v>1</v>
      </c>
      <c r="F188" s="92">
        <v>32.445999999999998</v>
      </c>
      <c r="G188" s="12">
        <f t="shared" si="16"/>
        <v>0</v>
      </c>
      <c r="H188" s="12">
        <f t="shared" si="17"/>
        <v>0</v>
      </c>
      <c r="I188" s="12">
        <v>1</v>
      </c>
      <c r="J188" s="12">
        <v>32.445999999999998</v>
      </c>
      <c r="K188" s="11"/>
      <c r="L188" s="11"/>
      <c r="M188" s="11"/>
      <c r="N188" s="11"/>
      <c r="O188" s="11"/>
    </row>
    <row r="189" spans="1:15" ht="30" x14ac:dyDescent="0.25">
      <c r="A189" s="89">
        <v>113</v>
      </c>
      <c r="B189" s="65" t="s">
        <v>282</v>
      </c>
      <c r="C189" s="89">
        <v>201385006</v>
      </c>
      <c r="D189" s="90" t="s">
        <v>398</v>
      </c>
      <c r="E189" s="92">
        <v>0.5</v>
      </c>
      <c r="F189" s="92">
        <v>15.46</v>
      </c>
      <c r="G189" s="12">
        <f t="shared" si="16"/>
        <v>0</v>
      </c>
      <c r="H189" s="12">
        <f t="shared" si="17"/>
        <v>6.2899999999999991</v>
      </c>
      <c r="I189" s="12">
        <v>0.5</v>
      </c>
      <c r="J189" s="12">
        <v>21.75</v>
      </c>
      <c r="K189" s="11"/>
      <c r="L189" s="11"/>
      <c r="M189" s="11"/>
      <c r="N189" s="11"/>
      <c r="O189" s="11"/>
    </row>
    <row r="190" spans="1:15" ht="30" x14ac:dyDescent="0.25">
      <c r="A190" s="89">
        <v>114</v>
      </c>
      <c r="B190" s="65" t="s">
        <v>282</v>
      </c>
      <c r="C190" s="89">
        <v>201384009</v>
      </c>
      <c r="D190" s="90" t="s">
        <v>399</v>
      </c>
      <c r="E190" s="92">
        <v>0.5</v>
      </c>
      <c r="F190" s="92">
        <v>15.46</v>
      </c>
      <c r="G190" s="12">
        <f t="shared" si="16"/>
        <v>0</v>
      </c>
      <c r="H190" s="12">
        <f t="shared" si="17"/>
        <v>6.2899999999999991</v>
      </c>
      <c r="I190" s="12">
        <v>0.5</v>
      </c>
      <c r="J190" s="12">
        <v>21.75</v>
      </c>
      <c r="K190" s="11"/>
      <c r="L190" s="11"/>
      <c r="M190" s="11"/>
      <c r="N190" s="11"/>
      <c r="O190" s="11"/>
    </row>
    <row r="191" spans="1:15" ht="30" x14ac:dyDescent="0.25">
      <c r="A191" s="89">
        <v>115</v>
      </c>
      <c r="B191" s="65" t="s">
        <v>282</v>
      </c>
      <c r="C191" s="89">
        <v>201384017</v>
      </c>
      <c r="D191" s="90" t="s">
        <v>400</v>
      </c>
      <c r="E191" s="92">
        <v>0.5</v>
      </c>
      <c r="F191" s="92">
        <v>15.46</v>
      </c>
      <c r="G191" s="12">
        <f t="shared" si="16"/>
        <v>0</v>
      </c>
      <c r="H191" s="12">
        <f t="shared" si="17"/>
        <v>6.2899999999999991</v>
      </c>
      <c r="I191" s="12">
        <v>0.5</v>
      </c>
      <c r="J191" s="12">
        <v>21.75</v>
      </c>
      <c r="K191" s="11"/>
      <c r="L191" s="11"/>
      <c r="M191" s="11"/>
      <c r="N191" s="11"/>
      <c r="O191" s="11"/>
    </row>
    <row r="192" spans="1:15" ht="30" x14ac:dyDescent="0.25">
      <c r="A192" s="89">
        <v>116</v>
      </c>
      <c r="B192" s="65" t="s">
        <v>282</v>
      </c>
      <c r="C192" s="89">
        <v>201384021</v>
      </c>
      <c r="D192" s="90" t="s">
        <v>401</v>
      </c>
      <c r="E192" s="92">
        <v>0.5</v>
      </c>
      <c r="F192" s="92">
        <v>15.46</v>
      </c>
      <c r="G192" s="12">
        <f t="shared" si="16"/>
        <v>0</v>
      </c>
      <c r="H192" s="12">
        <f t="shared" si="17"/>
        <v>6.2899999999999991</v>
      </c>
      <c r="I192" s="12">
        <v>0.5</v>
      </c>
      <c r="J192" s="12">
        <v>21.75</v>
      </c>
      <c r="K192" s="11"/>
      <c r="L192" s="11"/>
      <c r="M192" s="11"/>
      <c r="N192" s="11"/>
      <c r="O192" s="11"/>
    </row>
    <row r="193" spans="1:15" ht="30" x14ac:dyDescent="0.25">
      <c r="A193" s="89">
        <v>117</v>
      </c>
      <c r="B193" s="65" t="s">
        <v>282</v>
      </c>
      <c r="C193" s="89">
        <v>201384035</v>
      </c>
      <c r="D193" s="90" t="s">
        <v>402</v>
      </c>
      <c r="E193" s="92">
        <v>0.5</v>
      </c>
      <c r="F193" s="92">
        <v>15.46</v>
      </c>
      <c r="G193" s="12">
        <f t="shared" si="16"/>
        <v>0</v>
      </c>
      <c r="H193" s="12">
        <f t="shared" si="17"/>
        <v>6.2899999999999991</v>
      </c>
      <c r="I193" s="12">
        <v>0.5</v>
      </c>
      <c r="J193" s="12">
        <v>21.75</v>
      </c>
      <c r="K193" s="11"/>
      <c r="L193" s="11"/>
      <c r="M193" s="11"/>
      <c r="N193" s="11"/>
      <c r="O193" s="11"/>
    </row>
    <row r="194" spans="1:15" ht="30" x14ac:dyDescent="0.25">
      <c r="A194" s="89">
        <v>118</v>
      </c>
      <c r="B194" s="65" t="s">
        <v>282</v>
      </c>
      <c r="C194" s="89">
        <v>201384013</v>
      </c>
      <c r="D194" s="90" t="s">
        <v>403</v>
      </c>
      <c r="E194" s="92">
        <v>0.5</v>
      </c>
      <c r="F194" s="92">
        <v>15.46</v>
      </c>
      <c r="G194" s="12">
        <f t="shared" si="16"/>
        <v>0</v>
      </c>
      <c r="H194" s="12">
        <f t="shared" si="17"/>
        <v>6.2899999999999991</v>
      </c>
      <c r="I194" s="12">
        <v>0.5</v>
      </c>
      <c r="J194" s="12">
        <v>21.75</v>
      </c>
      <c r="K194" s="11"/>
      <c r="L194" s="11"/>
      <c r="M194" s="11"/>
      <c r="N194" s="11"/>
      <c r="O194" s="11"/>
    </row>
    <row r="195" spans="1:15" ht="30" x14ac:dyDescent="0.25">
      <c r="A195" s="89">
        <v>119</v>
      </c>
      <c r="B195" s="65" t="s">
        <v>282</v>
      </c>
      <c r="C195" s="89">
        <v>201384001</v>
      </c>
      <c r="D195" s="90" t="s">
        <v>404</v>
      </c>
      <c r="E195" s="92">
        <v>0.48</v>
      </c>
      <c r="F195" s="92">
        <v>21.14</v>
      </c>
      <c r="G195" s="12">
        <f t="shared" si="16"/>
        <v>0</v>
      </c>
      <c r="H195" s="12">
        <f t="shared" si="17"/>
        <v>0</v>
      </c>
      <c r="I195" s="12">
        <v>0.48</v>
      </c>
      <c r="J195" s="12">
        <v>21.14</v>
      </c>
      <c r="K195" s="11"/>
      <c r="L195" s="11"/>
      <c r="M195" s="11"/>
      <c r="N195" s="11"/>
      <c r="O195" s="11"/>
    </row>
    <row r="196" spans="1:15" ht="30" x14ac:dyDescent="0.25">
      <c r="A196" s="89">
        <v>120</v>
      </c>
      <c r="B196" s="65" t="s">
        <v>282</v>
      </c>
      <c r="C196" s="89">
        <v>201384002</v>
      </c>
      <c r="D196" s="90" t="s">
        <v>405</v>
      </c>
      <c r="E196" s="92">
        <v>0.5</v>
      </c>
      <c r="F196" s="92">
        <v>15.46</v>
      </c>
      <c r="G196" s="12">
        <f t="shared" si="16"/>
        <v>0</v>
      </c>
      <c r="H196" s="12">
        <f t="shared" si="17"/>
        <v>6.2899999999999991</v>
      </c>
      <c r="I196" s="12">
        <v>0.5</v>
      </c>
      <c r="J196" s="12">
        <v>21.75</v>
      </c>
      <c r="K196" s="11"/>
      <c r="L196" s="11"/>
      <c r="M196" s="11"/>
      <c r="N196" s="11"/>
      <c r="O196" s="11"/>
    </row>
    <row r="197" spans="1:15" ht="30" x14ac:dyDescent="0.25">
      <c r="A197" s="89">
        <v>121</v>
      </c>
      <c r="B197" s="65" t="s">
        <v>282</v>
      </c>
      <c r="C197" s="89">
        <v>201384070</v>
      </c>
      <c r="D197" s="90" t="s">
        <v>406</v>
      </c>
      <c r="E197" s="92">
        <v>1</v>
      </c>
      <c r="F197" s="92">
        <v>30.91</v>
      </c>
      <c r="G197" s="12">
        <f t="shared" si="16"/>
        <v>-1</v>
      </c>
      <c r="H197" s="12">
        <f t="shared" si="17"/>
        <v>-30.91</v>
      </c>
      <c r="I197" s="11"/>
      <c r="J197" s="11"/>
      <c r="K197" s="11"/>
      <c r="L197" s="11"/>
      <c r="M197" s="11"/>
      <c r="N197" s="11"/>
      <c r="O197" s="11" t="s">
        <v>684</v>
      </c>
    </row>
    <row r="198" spans="1:15" ht="30" x14ac:dyDescent="0.25">
      <c r="A198" s="89">
        <v>122</v>
      </c>
      <c r="B198" s="90" t="s">
        <v>407</v>
      </c>
      <c r="C198" s="89">
        <v>201734001</v>
      </c>
      <c r="D198" s="90" t="s">
        <v>408</v>
      </c>
      <c r="E198" s="92">
        <v>0.88</v>
      </c>
      <c r="F198" s="92">
        <v>23.49</v>
      </c>
      <c r="G198" s="12">
        <f t="shared" si="16"/>
        <v>0.12</v>
      </c>
      <c r="H198" s="12">
        <f t="shared" si="17"/>
        <v>1.1600000000000001</v>
      </c>
      <c r="I198" s="12">
        <v>1</v>
      </c>
      <c r="J198" s="12">
        <v>24.65</v>
      </c>
      <c r="K198" s="11"/>
      <c r="L198" s="11"/>
      <c r="M198" s="11"/>
      <c r="N198" s="11"/>
      <c r="O198" s="11" t="s">
        <v>685</v>
      </c>
    </row>
    <row r="199" spans="1:15" ht="60" x14ac:dyDescent="0.25">
      <c r="A199" s="89">
        <v>123</v>
      </c>
      <c r="B199" s="94" t="s">
        <v>407</v>
      </c>
      <c r="C199" s="93">
        <v>201734066</v>
      </c>
      <c r="D199" s="96" t="s">
        <v>409</v>
      </c>
      <c r="E199" s="92">
        <v>0.73099999999999998</v>
      </c>
      <c r="F199" s="92">
        <v>38.18</v>
      </c>
      <c r="G199" s="12">
        <f t="shared" si="16"/>
        <v>0.89</v>
      </c>
      <c r="H199" s="12">
        <f t="shared" si="17"/>
        <v>38.82</v>
      </c>
      <c r="I199" s="12">
        <v>1.621</v>
      </c>
      <c r="J199" s="12">
        <v>77</v>
      </c>
      <c r="K199" s="11"/>
      <c r="L199" s="11"/>
      <c r="M199" s="11"/>
      <c r="N199" s="11"/>
      <c r="O199" s="11" t="s">
        <v>760</v>
      </c>
    </row>
    <row r="200" spans="1:15" ht="45" x14ac:dyDescent="0.25">
      <c r="A200" s="89">
        <v>124</v>
      </c>
      <c r="B200" s="90" t="s">
        <v>407</v>
      </c>
      <c r="C200" s="89">
        <v>201734009</v>
      </c>
      <c r="D200" s="90" t="s">
        <v>410</v>
      </c>
      <c r="E200" s="92">
        <v>1</v>
      </c>
      <c r="F200" s="92">
        <v>30.91</v>
      </c>
      <c r="G200" s="12">
        <f t="shared" si="16"/>
        <v>0</v>
      </c>
      <c r="H200" s="12">
        <f t="shared" si="17"/>
        <v>12.59</v>
      </c>
      <c r="I200" s="12">
        <v>1</v>
      </c>
      <c r="J200" s="12">
        <v>43.5</v>
      </c>
      <c r="K200" s="11"/>
      <c r="L200" s="11"/>
      <c r="M200" s="11"/>
      <c r="N200" s="11"/>
      <c r="O200" s="11"/>
    </row>
    <row r="201" spans="1:15" ht="45" x14ac:dyDescent="0.25">
      <c r="A201" s="89">
        <v>125</v>
      </c>
      <c r="B201" s="90" t="s">
        <v>407</v>
      </c>
      <c r="C201" s="89">
        <v>201734069</v>
      </c>
      <c r="D201" s="90" t="s">
        <v>411</v>
      </c>
      <c r="E201" s="92">
        <v>1</v>
      </c>
      <c r="F201" s="92">
        <v>30.91</v>
      </c>
      <c r="G201" s="12">
        <f t="shared" si="16"/>
        <v>0</v>
      </c>
      <c r="H201" s="12">
        <f t="shared" si="17"/>
        <v>12.59</v>
      </c>
      <c r="I201" s="12">
        <v>1</v>
      </c>
      <c r="J201" s="12">
        <v>43.5</v>
      </c>
      <c r="K201" s="11"/>
      <c r="L201" s="11"/>
      <c r="M201" s="11"/>
      <c r="N201" s="11"/>
      <c r="O201" s="11"/>
    </row>
    <row r="202" spans="1:15" ht="45" x14ac:dyDescent="0.25">
      <c r="A202" s="89">
        <v>126</v>
      </c>
      <c r="B202" s="90" t="s">
        <v>407</v>
      </c>
      <c r="C202" s="89">
        <v>201734047</v>
      </c>
      <c r="D202" s="90" t="s">
        <v>412</v>
      </c>
      <c r="E202" s="92">
        <v>1</v>
      </c>
      <c r="F202" s="92">
        <v>30.91</v>
      </c>
      <c r="G202" s="12">
        <f t="shared" si="16"/>
        <v>0</v>
      </c>
      <c r="H202" s="12">
        <f t="shared" si="17"/>
        <v>12.59</v>
      </c>
      <c r="I202" s="12">
        <v>1</v>
      </c>
      <c r="J202" s="12">
        <v>43.5</v>
      </c>
      <c r="K202" s="11"/>
      <c r="L202" s="11"/>
      <c r="M202" s="11"/>
      <c r="N202" s="11"/>
      <c r="O202" s="11"/>
    </row>
    <row r="203" spans="1:15" ht="45" x14ac:dyDescent="0.25">
      <c r="A203" s="89">
        <v>127</v>
      </c>
      <c r="B203" s="90" t="s">
        <v>407</v>
      </c>
      <c r="C203" s="89">
        <v>201734068</v>
      </c>
      <c r="D203" s="90" t="s">
        <v>413</v>
      </c>
      <c r="E203" s="92">
        <v>1</v>
      </c>
      <c r="F203" s="92">
        <v>47.16</v>
      </c>
      <c r="G203" s="12">
        <f t="shared" si="16"/>
        <v>0</v>
      </c>
      <c r="H203" s="12">
        <f t="shared" si="17"/>
        <v>-5.9999999999995168E-2</v>
      </c>
      <c r="I203" s="12">
        <v>1</v>
      </c>
      <c r="J203" s="12">
        <v>47.1</v>
      </c>
      <c r="K203" s="11"/>
      <c r="L203" s="11"/>
      <c r="M203" s="11"/>
      <c r="N203" s="11"/>
      <c r="O203" s="11"/>
    </row>
    <row r="204" spans="1:15" ht="105" x14ac:dyDescent="0.25">
      <c r="A204" s="89">
        <v>128</v>
      </c>
      <c r="B204" s="90" t="s">
        <v>407</v>
      </c>
      <c r="C204" s="89">
        <v>201734129</v>
      </c>
      <c r="D204" s="91" t="s">
        <v>414</v>
      </c>
      <c r="E204" s="92">
        <v>0.98299999999999998</v>
      </c>
      <c r="F204" s="92">
        <v>30.29</v>
      </c>
      <c r="G204" s="12">
        <f t="shared" si="16"/>
        <v>0</v>
      </c>
      <c r="H204" s="12">
        <f t="shared" si="17"/>
        <v>12.340000000000003</v>
      </c>
      <c r="I204" s="12">
        <v>0.98299999999999998</v>
      </c>
      <c r="J204" s="12">
        <v>42.63</v>
      </c>
      <c r="K204" s="11"/>
      <c r="L204" s="11"/>
      <c r="M204" s="11"/>
      <c r="N204" s="11"/>
      <c r="O204" s="11"/>
    </row>
    <row r="205" spans="1:15" ht="30" x14ac:dyDescent="0.25">
      <c r="A205" s="89">
        <v>129</v>
      </c>
      <c r="B205" s="65" t="s">
        <v>235</v>
      </c>
      <c r="C205" s="89">
        <v>201584043</v>
      </c>
      <c r="D205" s="62" t="s">
        <v>415</v>
      </c>
      <c r="E205" s="92">
        <v>0.62</v>
      </c>
      <c r="F205" s="92">
        <v>28.05</v>
      </c>
      <c r="G205" s="12">
        <f t="shared" si="16"/>
        <v>0</v>
      </c>
      <c r="H205" s="12">
        <f t="shared" si="17"/>
        <v>0</v>
      </c>
      <c r="I205" s="12">
        <v>0.62</v>
      </c>
      <c r="J205" s="12">
        <v>28.05</v>
      </c>
      <c r="K205" s="11"/>
      <c r="L205" s="11"/>
      <c r="M205" s="11"/>
      <c r="N205" s="11"/>
      <c r="O205" s="11"/>
    </row>
    <row r="206" spans="1:15" ht="30" x14ac:dyDescent="0.25">
      <c r="A206" s="89">
        <v>130</v>
      </c>
      <c r="B206" s="65" t="s">
        <v>235</v>
      </c>
      <c r="C206" s="89">
        <v>201584056</v>
      </c>
      <c r="D206" s="62" t="s">
        <v>416</v>
      </c>
      <c r="E206" s="92">
        <v>0.83</v>
      </c>
      <c r="F206" s="67">
        <v>36.409999999999997</v>
      </c>
      <c r="G206" s="12">
        <f t="shared" ref="G206:G207" si="18">I206-E206</f>
        <v>0</v>
      </c>
      <c r="H206" s="12">
        <f t="shared" ref="H206:H207" si="19">J206-F206</f>
        <v>0</v>
      </c>
      <c r="I206" s="12">
        <v>0.83</v>
      </c>
      <c r="J206" s="12">
        <v>36.409999999999997</v>
      </c>
      <c r="K206" s="11"/>
      <c r="L206" s="11"/>
      <c r="M206" s="11"/>
      <c r="N206" s="11"/>
      <c r="O206" s="11"/>
    </row>
    <row r="207" spans="1:15" ht="45" x14ac:dyDescent="0.25">
      <c r="A207" s="89">
        <v>131</v>
      </c>
      <c r="B207" s="90" t="s">
        <v>235</v>
      </c>
      <c r="C207" s="89">
        <v>201584032</v>
      </c>
      <c r="D207" s="90" t="s">
        <v>417</v>
      </c>
      <c r="E207" s="92">
        <v>1</v>
      </c>
      <c r="F207" s="92">
        <v>49.018999999999998</v>
      </c>
      <c r="G207" s="12">
        <f t="shared" si="18"/>
        <v>0</v>
      </c>
      <c r="H207" s="12">
        <f t="shared" si="19"/>
        <v>-0.19899999999999807</v>
      </c>
      <c r="I207" s="12">
        <v>1</v>
      </c>
      <c r="J207" s="12">
        <v>48.82</v>
      </c>
      <c r="K207" s="11"/>
      <c r="L207" s="11"/>
      <c r="M207" s="11"/>
      <c r="N207" s="11"/>
      <c r="O207" s="11"/>
    </row>
    <row r="208" spans="1:15" ht="15" customHeight="1" x14ac:dyDescent="0.25">
      <c r="A208" s="219" t="s">
        <v>171</v>
      </c>
      <c r="B208" s="220"/>
      <c r="C208" s="220"/>
      <c r="D208" s="221"/>
      <c r="E208" s="64">
        <v>105.246</v>
      </c>
      <c r="F208" s="64">
        <v>3699.2200000000003</v>
      </c>
      <c r="G208" s="64">
        <v>7293.1940000000004</v>
      </c>
      <c r="H208" s="64">
        <v>10887.168</v>
      </c>
      <c r="I208" s="64">
        <v>14481.142</v>
      </c>
      <c r="J208" s="64">
        <v>18075.116000000002</v>
      </c>
      <c r="K208" s="11"/>
      <c r="L208" s="11"/>
      <c r="M208" s="11"/>
      <c r="N208" s="11"/>
      <c r="O208" s="11"/>
    </row>
    <row r="209" spans="1:15" ht="27.75" customHeight="1" x14ac:dyDescent="0.25">
      <c r="A209" s="222" t="s">
        <v>565</v>
      </c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6"/>
    </row>
    <row r="210" spans="1:15" ht="60" x14ac:dyDescent="0.25">
      <c r="A210" s="89">
        <v>1</v>
      </c>
      <c r="B210" s="65" t="s">
        <v>286</v>
      </c>
      <c r="C210" s="89">
        <v>201564003</v>
      </c>
      <c r="D210" s="62" t="s">
        <v>418</v>
      </c>
      <c r="E210" s="92">
        <v>0.6</v>
      </c>
      <c r="F210" s="67">
        <v>14.22</v>
      </c>
      <c r="G210" s="12">
        <f t="shared" ref="G210" si="20">I210-E210</f>
        <v>0</v>
      </c>
      <c r="H210" s="12">
        <f t="shared" ref="H210" si="21">J210-F210</f>
        <v>20.28</v>
      </c>
      <c r="I210" s="12">
        <v>0.6</v>
      </c>
      <c r="J210" s="12">
        <v>34.5</v>
      </c>
      <c r="K210" s="11"/>
      <c r="L210" s="11"/>
      <c r="M210" s="11"/>
      <c r="N210" s="11"/>
      <c r="O210" s="11"/>
    </row>
    <row r="211" spans="1:15" ht="60" x14ac:dyDescent="0.25">
      <c r="A211" s="89">
        <v>2</v>
      </c>
      <c r="B211" s="65" t="s">
        <v>235</v>
      </c>
      <c r="C211" s="89">
        <v>201585003</v>
      </c>
      <c r="D211" s="62" t="s">
        <v>419</v>
      </c>
      <c r="E211" s="92">
        <v>0.7</v>
      </c>
      <c r="F211" s="67">
        <v>28.31</v>
      </c>
      <c r="G211" s="12">
        <f t="shared" ref="G211:G221" si="22">I211-E211</f>
        <v>-0.29999999999999993</v>
      </c>
      <c r="H211" s="12">
        <f t="shared" ref="H211:H221" si="23">J211-F211</f>
        <v>-3.879999999999999</v>
      </c>
      <c r="I211" s="12">
        <v>0.4</v>
      </c>
      <c r="J211" s="12">
        <v>24.43</v>
      </c>
      <c r="K211" s="11"/>
      <c r="L211" s="11"/>
      <c r="M211" s="11"/>
      <c r="N211" s="11"/>
      <c r="O211" s="11"/>
    </row>
    <row r="212" spans="1:15" ht="30" x14ac:dyDescent="0.25">
      <c r="A212" s="89">
        <v>3</v>
      </c>
      <c r="B212" s="65" t="s">
        <v>235</v>
      </c>
      <c r="C212" s="89">
        <v>201584029</v>
      </c>
      <c r="D212" s="62" t="s">
        <v>420</v>
      </c>
      <c r="E212" s="92">
        <v>0.89</v>
      </c>
      <c r="F212" s="67">
        <v>38.76</v>
      </c>
      <c r="G212" s="12">
        <f t="shared" si="22"/>
        <v>0</v>
      </c>
      <c r="H212" s="12">
        <f t="shared" si="23"/>
        <v>0</v>
      </c>
      <c r="I212" s="12">
        <v>0.89</v>
      </c>
      <c r="J212" s="12">
        <v>38.76</v>
      </c>
      <c r="K212" s="11"/>
      <c r="L212" s="11"/>
      <c r="M212" s="11"/>
      <c r="N212" s="11"/>
      <c r="O212" s="11"/>
    </row>
    <row r="213" spans="1:15" ht="47.25" customHeight="1" x14ac:dyDescent="0.25">
      <c r="A213" s="89">
        <v>4</v>
      </c>
      <c r="B213" s="65" t="s">
        <v>235</v>
      </c>
      <c r="C213" s="89">
        <v>201584014</v>
      </c>
      <c r="D213" s="62" t="s">
        <v>421</v>
      </c>
      <c r="E213" s="92">
        <v>0.6</v>
      </c>
      <c r="F213" s="92">
        <v>30.89</v>
      </c>
      <c r="G213" s="12">
        <f t="shared" si="22"/>
        <v>0</v>
      </c>
      <c r="H213" s="12">
        <f t="shared" si="23"/>
        <v>1.490000000000002</v>
      </c>
      <c r="I213" s="12">
        <v>0.6</v>
      </c>
      <c r="J213" s="12">
        <v>32.380000000000003</v>
      </c>
      <c r="K213" s="11"/>
      <c r="L213" s="11"/>
      <c r="M213" s="11"/>
      <c r="N213" s="11"/>
      <c r="O213" s="11"/>
    </row>
    <row r="214" spans="1:15" ht="30" x14ac:dyDescent="0.25">
      <c r="A214" s="89">
        <v>5</v>
      </c>
      <c r="B214" s="65" t="s">
        <v>220</v>
      </c>
      <c r="C214" s="89">
        <v>201144017</v>
      </c>
      <c r="D214" s="62" t="s">
        <v>422</v>
      </c>
      <c r="E214" s="92">
        <v>1.7</v>
      </c>
      <c r="F214" s="67">
        <v>55.61</v>
      </c>
      <c r="G214" s="12">
        <f t="shared" si="22"/>
        <v>-1.7</v>
      </c>
      <c r="H214" s="12">
        <f t="shared" si="23"/>
        <v>-55.61</v>
      </c>
      <c r="I214" s="11"/>
      <c r="J214" s="11"/>
      <c r="K214" s="11"/>
      <c r="L214" s="11"/>
      <c r="M214" s="11"/>
      <c r="N214" s="11"/>
      <c r="O214" s="11" t="s">
        <v>686</v>
      </c>
    </row>
    <row r="215" spans="1:15" ht="45" x14ac:dyDescent="0.25">
      <c r="A215" s="89">
        <v>6</v>
      </c>
      <c r="B215" s="65" t="s">
        <v>258</v>
      </c>
      <c r="C215" s="89">
        <v>201085017</v>
      </c>
      <c r="D215" s="62" t="s">
        <v>423</v>
      </c>
      <c r="E215" s="92">
        <v>0.4</v>
      </c>
      <c r="F215" s="67">
        <v>22.400000000000002</v>
      </c>
      <c r="G215" s="12">
        <f t="shared" si="22"/>
        <v>0</v>
      </c>
      <c r="H215" s="12">
        <f t="shared" si="23"/>
        <v>0.59999999999999787</v>
      </c>
      <c r="I215" s="12">
        <v>0.4</v>
      </c>
      <c r="J215" s="12">
        <v>23</v>
      </c>
      <c r="K215" s="11"/>
      <c r="L215" s="11"/>
      <c r="M215" s="11"/>
      <c r="N215" s="11"/>
      <c r="O215" s="11"/>
    </row>
    <row r="216" spans="1:15" ht="45" x14ac:dyDescent="0.25">
      <c r="A216" s="89">
        <v>7</v>
      </c>
      <c r="B216" s="65" t="s">
        <v>407</v>
      </c>
      <c r="C216" s="89">
        <v>201734116</v>
      </c>
      <c r="D216" s="62" t="s">
        <v>424</v>
      </c>
      <c r="E216" s="92">
        <v>1</v>
      </c>
      <c r="F216" s="67">
        <v>36</v>
      </c>
      <c r="G216" s="12">
        <f t="shared" si="22"/>
        <v>0</v>
      </c>
      <c r="H216" s="12">
        <f t="shared" si="23"/>
        <v>21.5</v>
      </c>
      <c r="I216" s="12">
        <v>1</v>
      </c>
      <c r="J216" s="12">
        <v>57.5</v>
      </c>
      <c r="K216" s="11"/>
      <c r="L216" s="11"/>
      <c r="M216" s="11"/>
      <c r="N216" s="11"/>
      <c r="O216" s="11"/>
    </row>
    <row r="217" spans="1:15" ht="30" x14ac:dyDescent="0.25">
      <c r="A217" s="89">
        <v>8</v>
      </c>
      <c r="B217" s="65" t="s">
        <v>407</v>
      </c>
      <c r="C217" s="89">
        <v>201734012</v>
      </c>
      <c r="D217" s="62" t="s">
        <v>425</v>
      </c>
      <c r="E217" s="92">
        <v>0.6</v>
      </c>
      <c r="F217" s="67">
        <v>14.22</v>
      </c>
      <c r="G217" s="12">
        <f t="shared" si="22"/>
        <v>0</v>
      </c>
      <c r="H217" s="12">
        <f t="shared" si="23"/>
        <v>20.28</v>
      </c>
      <c r="I217" s="12">
        <v>0.6</v>
      </c>
      <c r="J217" s="12">
        <v>34.5</v>
      </c>
      <c r="K217" s="11"/>
      <c r="L217" s="11"/>
      <c r="M217" s="11"/>
      <c r="N217" s="11"/>
      <c r="O217" s="11"/>
    </row>
    <row r="218" spans="1:15" ht="30" x14ac:dyDescent="0.25">
      <c r="A218" s="89">
        <v>9</v>
      </c>
      <c r="B218" s="65" t="s">
        <v>407</v>
      </c>
      <c r="C218" s="89">
        <v>201735029</v>
      </c>
      <c r="D218" s="62" t="s">
        <v>426</v>
      </c>
      <c r="E218" s="92">
        <v>0.63</v>
      </c>
      <c r="F218" s="67">
        <v>28.8</v>
      </c>
      <c r="G218" s="12">
        <f t="shared" si="22"/>
        <v>-5.0000000000000044E-3</v>
      </c>
      <c r="H218" s="12">
        <f t="shared" si="23"/>
        <v>12.989999999999998</v>
      </c>
      <c r="I218" s="12">
        <v>0.625</v>
      </c>
      <c r="J218" s="12">
        <v>41.79</v>
      </c>
      <c r="K218" s="11"/>
      <c r="L218" s="11"/>
      <c r="M218" s="11"/>
      <c r="N218" s="11"/>
      <c r="O218" s="11"/>
    </row>
    <row r="219" spans="1:15" ht="30" x14ac:dyDescent="0.25">
      <c r="A219" s="89">
        <v>10</v>
      </c>
      <c r="B219" s="65" t="s">
        <v>407</v>
      </c>
      <c r="C219" s="89">
        <v>201734011</v>
      </c>
      <c r="D219" s="62" t="s">
        <v>427</v>
      </c>
      <c r="E219" s="92">
        <v>0.6</v>
      </c>
      <c r="F219" s="67">
        <v>33.94</v>
      </c>
      <c r="G219" s="12">
        <f t="shared" si="22"/>
        <v>0</v>
      </c>
      <c r="H219" s="12">
        <f t="shared" si="23"/>
        <v>3.8800000000000026</v>
      </c>
      <c r="I219" s="12">
        <v>0.6</v>
      </c>
      <c r="J219" s="12">
        <v>37.82</v>
      </c>
      <c r="K219" s="11"/>
      <c r="L219" s="11"/>
      <c r="M219" s="11"/>
      <c r="N219" s="11"/>
      <c r="O219" s="11"/>
    </row>
    <row r="220" spans="1:15" ht="60" x14ac:dyDescent="0.25">
      <c r="A220" s="89">
        <v>11</v>
      </c>
      <c r="B220" s="65" t="s">
        <v>282</v>
      </c>
      <c r="C220" s="89">
        <v>201385055</v>
      </c>
      <c r="D220" s="90" t="s">
        <v>428</v>
      </c>
      <c r="E220" s="92">
        <v>0.3</v>
      </c>
      <c r="F220" s="92">
        <v>13.52</v>
      </c>
      <c r="G220" s="12">
        <f t="shared" si="22"/>
        <v>0</v>
      </c>
      <c r="H220" s="12">
        <f t="shared" si="23"/>
        <v>0</v>
      </c>
      <c r="I220" s="12">
        <v>0.3</v>
      </c>
      <c r="J220" s="12">
        <v>13.52</v>
      </c>
      <c r="K220" s="11"/>
      <c r="L220" s="11"/>
      <c r="M220" s="11"/>
      <c r="N220" s="11"/>
      <c r="O220" s="11"/>
    </row>
    <row r="221" spans="1:15" ht="60" x14ac:dyDescent="0.25">
      <c r="A221" s="89">
        <v>12</v>
      </c>
      <c r="B221" s="65" t="s">
        <v>213</v>
      </c>
      <c r="C221" s="89">
        <v>201345037</v>
      </c>
      <c r="D221" s="90" t="s">
        <v>429</v>
      </c>
      <c r="E221" s="92">
        <v>1.45</v>
      </c>
      <c r="F221" s="67">
        <v>18.37</v>
      </c>
      <c r="G221" s="12">
        <f t="shared" si="22"/>
        <v>-0.85</v>
      </c>
      <c r="H221" s="12">
        <f t="shared" si="23"/>
        <v>0</v>
      </c>
      <c r="I221" s="12">
        <v>0.6</v>
      </c>
      <c r="J221" s="12">
        <v>18.37</v>
      </c>
      <c r="K221" s="11"/>
      <c r="L221" s="11"/>
      <c r="M221" s="11"/>
      <c r="N221" s="11"/>
      <c r="O221" s="11"/>
    </row>
    <row r="222" spans="1:15" ht="15.75" x14ac:dyDescent="0.25">
      <c r="A222" s="219" t="s">
        <v>171</v>
      </c>
      <c r="B222" s="220"/>
      <c r="C222" s="220"/>
      <c r="D222" s="221"/>
      <c r="E222" s="64">
        <v>9.4699999999999989</v>
      </c>
      <c r="F222" s="64">
        <v>335.03999999999996</v>
      </c>
      <c r="G222" s="64">
        <v>660.61</v>
      </c>
      <c r="H222" s="64">
        <v>986.18</v>
      </c>
      <c r="I222" s="64">
        <v>1311.75</v>
      </c>
      <c r="J222" s="64">
        <v>1637.32</v>
      </c>
      <c r="K222" s="11"/>
      <c r="L222" s="11"/>
      <c r="M222" s="11"/>
      <c r="N222" s="11"/>
      <c r="O222" s="11"/>
    </row>
    <row r="223" spans="1:15" ht="27" customHeight="1" x14ac:dyDescent="0.25">
      <c r="A223" s="222" t="s">
        <v>566</v>
      </c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</row>
    <row r="224" spans="1:15" ht="30" x14ac:dyDescent="0.25">
      <c r="A224" s="89">
        <v>1</v>
      </c>
      <c r="B224" s="65" t="s">
        <v>235</v>
      </c>
      <c r="C224" s="89">
        <v>201584024</v>
      </c>
      <c r="D224" s="62" t="s">
        <v>430</v>
      </c>
      <c r="E224" s="92">
        <v>1</v>
      </c>
      <c r="F224" s="67">
        <v>20</v>
      </c>
      <c r="G224" s="12">
        <f t="shared" ref="G224" si="24">I224-E224</f>
        <v>0</v>
      </c>
      <c r="H224" s="12">
        <f t="shared" ref="H224" si="25">J224-F224</f>
        <v>6</v>
      </c>
      <c r="I224" s="12">
        <v>1</v>
      </c>
      <c r="J224" s="12">
        <v>26</v>
      </c>
      <c r="K224" s="11"/>
      <c r="L224" s="11"/>
      <c r="M224" s="11"/>
      <c r="N224" s="11"/>
      <c r="O224" s="11"/>
    </row>
    <row r="225" spans="1:15" ht="30" x14ac:dyDescent="0.25">
      <c r="A225" s="89">
        <v>2</v>
      </c>
      <c r="B225" s="65" t="s">
        <v>235</v>
      </c>
      <c r="C225" s="89">
        <v>201584009</v>
      </c>
      <c r="D225" s="62" t="s">
        <v>431</v>
      </c>
      <c r="E225" s="92">
        <v>1</v>
      </c>
      <c r="F225" s="67">
        <v>20</v>
      </c>
      <c r="G225" s="12">
        <f t="shared" ref="G225:G255" si="26">I225-E225</f>
        <v>-0.245</v>
      </c>
      <c r="H225" s="12">
        <f t="shared" ref="H225:H255" si="27">J225-F225</f>
        <v>-3.6900000000000013</v>
      </c>
      <c r="I225" s="12">
        <v>0.755</v>
      </c>
      <c r="J225" s="12">
        <v>16.309999999999999</v>
      </c>
      <c r="K225" s="11"/>
      <c r="L225" s="11"/>
      <c r="M225" s="11"/>
      <c r="N225" s="11"/>
      <c r="O225" s="11"/>
    </row>
    <row r="226" spans="1:15" ht="30" x14ac:dyDescent="0.25">
      <c r="A226" s="89">
        <v>3</v>
      </c>
      <c r="B226" s="65" t="s">
        <v>235</v>
      </c>
      <c r="C226" s="89">
        <v>201584044</v>
      </c>
      <c r="D226" s="62" t="s">
        <v>432</v>
      </c>
      <c r="E226" s="92">
        <v>1</v>
      </c>
      <c r="F226" s="67">
        <v>20</v>
      </c>
      <c r="G226" s="12">
        <f t="shared" si="26"/>
        <v>-0.245</v>
      </c>
      <c r="H226" s="12">
        <f t="shared" si="27"/>
        <v>-2.4600000000000009</v>
      </c>
      <c r="I226" s="12">
        <v>0.755</v>
      </c>
      <c r="J226" s="12">
        <v>17.54</v>
      </c>
      <c r="K226" s="11"/>
      <c r="L226" s="11"/>
      <c r="M226" s="11"/>
      <c r="N226" s="11"/>
      <c r="O226" s="11"/>
    </row>
    <row r="227" spans="1:15" ht="45" x14ac:dyDescent="0.25">
      <c r="A227" s="89">
        <v>4</v>
      </c>
      <c r="B227" s="65" t="s">
        <v>235</v>
      </c>
      <c r="C227" s="89">
        <v>201584030</v>
      </c>
      <c r="D227" s="62" t="s">
        <v>433</v>
      </c>
      <c r="E227" s="92">
        <v>1</v>
      </c>
      <c r="F227" s="67">
        <v>20</v>
      </c>
      <c r="G227" s="12">
        <f t="shared" si="26"/>
        <v>-0.245</v>
      </c>
      <c r="H227" s="12">
        <f t="shared" si="27"/>
        <v>-3.8000000000000007</v>
      </c>
      <c r="I227" s="12">
        <v>0.755</v>
      </c>
      <c r="J227" s="12">
        <v>16.2</v>
      </c>
      <c r="K227" s="11"/>
      <c r="L227" s="11"/>
      <c r="M227" s="11"/>
      <c r="N227" s="11"/>
      <c r="O227" s="11"/>
    </row>
    <row r="228" spans="1:15" ht="45" x14ac:dyDescent="0.25">
      <c r="A228" s="89">
        <v>5</v>
      </c>
      <c r="B228" s="65" t="s">
        <v>235</v>
      </c>
      <c r="C228" s="89">
        <v>201584074</v>
      </c>
      <c r="D228" s="62" t="s">
        <v>434</v>
      </c>
      <c r="E228" s="92">
        <v>1.5</v>
      </c>
      <c r="F228" s="67">
        <v>90</v>
      </c>
      <c r="G228" s="12">
        <f t="shared" si="26"/>
        <v>2</v>
      </c>
      <c r="H228" s="12">
        <f t="shared" si="27"/>
        <v>0</v>
      </c>
      <c r="I228" s="12">
        <v>3.5</v>
      </c>
      <c r="J228" s="12">
        <v>90</v>
      </c>
      <c r="K228" s="11"/>
      <c r="L228" s="11"/>
      <c r="M228" s="11"/>
      <c r="N228" s="11"/>
      <c r="O228" s="11" t="s">
        <v>760</v>
      </c>
    </row>
    <row r="229" spans="1:15" ht="105" x14ac:dyDescent="0.25">
      <c r="A229" s="89">
        <v>6</v>
      </c>
      <c r="B229" s="90" t="s">
        <v>407</v>
      </c>
      <c r="C229" s="89">
        <v>201734121</v>
      </c>
      <c r="D229" s="91" t="s">
        <v>435</v>
      </c>
      <c r="E229" s="92">
        <v>0.8</v>
      </c>
      <c r="F229" s="92">
        <v>17.54</v>
      </c>
      <c r="G229" s="12">
        <f t="shared" si="26"/>
        <v>2.0000000000000018E-3</v>
      </c>
      <c r="H229" s="12">
        <f t="shared" si="27"/>
        <v>0</v>
      </c>
      <c r="I229" s="12">
        <v>0.80200000000000005</v>
      </c>
      <c r="J229" s="12">
        <v>17.54</v>
      </c>
      <c r="K229" s="11"/>
      <c r="L229" s="11"/>
      <c r="M229" s="11"/>
      <c r="N229" s="11"/>
      <c r="O229" s="11"/>
    </row>
    <row r="230" spans="1:15" ht="45" x14ac:dyDescent="0.25">
      <c r="A230" s="89">
        <v>7</v>
      </c>
      <c r="B230" s="65" t="s">
        <v>235</v>
      </c>
      <c r="C230" s="89">
        <v>201584059</v>
      </c>
      <c r="D230" s="62" t="s">
        <v>436</v>
      </c>
      <c r="E230" s="92">
        <v>2</v>
      </c>
      <c r="F230" s="67">
        <v>40</v>
      </c>
      <c r="G230" s="12">
        <f t="shared" si="26"/>
        <v>-0.45500000000000007</v>
      </c>
      <c r="H230" s="12">
        <f t="shared" si="27"/>
        <v>-8</v>
      </c>
      <c r="I230" s="12">
        <v>1.5449999999999999</v>
      </c>
      <c r="J230" s="12">
        <v>32</v>
      </c>
      <c r="K230" s="11"/>
      <c r="L230" s="11"/>
      <c r="M230" s="11"/>
      <c r="N230" s="11"/>
      <c r="O230" s="11"/>
    </row>
    <row r="231" spans="1:15" ht="60" x14ac:dyDescent="0.25">
      <c r="A231" s="89">
        <v>8</v>
      </c>
      <c r="B231" s="65" t="s">
        <v>407</v>
      </c>
      <c r="C231" s="89">
        <v>201734128</v>
      </c>
      <c r="D231" s="62" t="s">
        <v>437</v>
      </c>
      <c r="E231" s="92">
        <v>2</v>
      </c>
      <c r="F231" s="67">
        <v>40</v>
      </c>
      <c r="G231" s="12">
        <f t="shared" si="26"/>
        <v>0</v>
      </c>
      <c r="H231" s="12">
        <f t="shared" si="27"/>
        <v>0</v>
      </c>
      <c r="I231" s="12">
        <v>2</v>
      </c>
      <c r="J231" s="12">
        <v>40</v>
      </c>
      <c r="K231" s="11"/>
      <c r="L231" s="11"/>
      <c r="M231" s="11"/>
      <c r="N231" s="11"/>
      <c r="O231" s="11"/>
    </row>
    <row r="232" spans="1:15" ht="30" x14ac:dyDescent="0.25">
      <c r="A232" s="89">
        <v>9</v>
      </c>
      <c r="B232" s="65" t="s">
        <v>407</v>
      </c>
      <c r="C232" s="89">
        <v>201735017</v>
      </c>
      <c r="D232" s="62" t="s">
        <v>438</v>
      </c>
      <c r="E232" s="92">
        <v>1</v>
      </c>
      <c r="F232" s="67">
        <v>20</v>
      </c>
      <c r="G232" s="12">
        <f t="shared" si="26"/>
        <v>0</v>
      </c>
      <c r="H232" s="12">
        <f t="shared" si="27"/>
        <v>0</v>
      </c>
      <c r="I232" s="12">
        <v>1</v>
      </c>
      <c r="J232" s="12">
        <v>20</v>
      </c>
      <c r="K232" s="11"/>
      <c r="L232" s="11"/>
      <c r="M232" s="11"/>
      <c r="N232" s="11"/>
      <c r="O232" s="11"/>
    </row>
    <row r="233" spans="1:15" ht="45" x14ac:dyDescent="0.25">
      <c r="A233" s="89">
        <v>10</v>
      </c>
      <c r="B233" s="90" t="s">
        <v>407</v>
      </c>
      <c r="C233" s="89">
        <v>201734009</v>
      </c>
      <c r="D233" s="90" t="s">
        <v>410</v>
      </c>
      <c r="E233" s="92">
        <v>1.75</v>
      </c>
      <c r="F233" s="92">
        <v>45</v>
      </c>
      <c r="G233" s="12">
        <f t="shared" si="26"/>
        <v>0</v>
      </c>
      <c r="H233" s="12">
        <f t="shared" si="27"/>
        <v>0</v>
      </c>
      <c r="I233" s="12">
        <v>1.75</v>
      </c>
      <c r="J233" s="12">
        <v>45</v>
      </c>
      <c r="K233" s="11"/>
      <c r="L233" s="11"/>
      <c r="M233" s="11"/>
      <c r="N233" s="11"/>
      <c r="O233" s="11"/>
    </row>
    <row r="234" spans="1:15" ht="45" x14ac:dyDescent="0.25">
      <c r="A234" s="89">
        <v>11</v>
      </c>
      <c r="B234" s="90" t="s">
        <v>407</v>
      </c>
      <c r="C234" s="90">
        <v>201734010</v>
      </c>
      <c r="D234" s="90" t="s">
        <v>439</v>
      </c>
      <c r="E234" s="92">
        <v>1.72</v>
      </c>
      <c r="F234" s="92">
        <v>42</v>
      </c>
      <c r="G234" s="12">
        <f t="shared" si="26"/>
        <v>6.0000000000000053E-3</v>
      </c>
      <c r="H234" s="12">
        <f t="shared" si="27"/>
        <v>3</v>
      </c>
      <c r="I234" s="12">
        <v>1.726</v>
      </c>
      <c r="J234" s="12">
        <v>45</v>
      </c>
      <c r="K234" s="11"/>
      <c r="L234" s="11"/>
      <c r="M234" s="11"/>
      <c r="N234" s="11"/>
      <c r="O234" s="11"/>
    </row>
    <row r="235" spans="1:15" ht="45" x14ac:dyDescent="0.25">
      <c r="A235" s="89">
        <v>12</v>
      </c>
      <c r="B235" s="90" t="s">
        <v>407</v>
      </c>
      <c r="C235" s="90">
        <v>201734139</v>
      </c>
      <c r="D235" s="90" t="s">
        <v>440</v>
      </c>
      <c r="E235" s="92">
        <v>1</v>
      </c>
      <c r="F235" s="92">
        <v>45</v>
      </c>
      <c r="G235" s="12">
        <f t="shared" si="26"/>
        <v>0</v>
      </c>
      <c r="H235" s="12">
        <f t="shared" si="27"/>
        <v>-19</v>
      </c>
      <c r="I235" s="12">
        <v>1</v>
      </c>
      <c r="J235" s="12">
        <v>26</v>
      </c>
      <c r="K235" s="11"/>
      <c r="L235" s="11"/>
      <c r="M235" s="11"/>
      <c r="N235" s="11"/>
      <c r="O235" s="11"/>
    </row>
    <row r="236" spans="1:15" ht="45" x14ac:dyDescent="0.25">
      <c r="A236" s="89">
        <v>13</v>
      </c>
      <c r="B236" s="90" t="s">
        <v>407</v>
      </c>
      <c r="C236" s="90">
        <v>201734042</v>
      </c>
      <c r="D236" s="90" t="s">
        <v>441</v>
      </c>
      <c r="E236" s="92">
        <v>1.6</v>
      </c>
      <c r="F236" s="92">
        <v>38</v>
      </c>
      <c r="G236" s="12">
        <f t="shared" si="26"/>
        <v>0</v>
      </c>
      <c r="H236" s="12">
        <f t="shared" si="27"/>
        <v>0</v>
      </c>
      <c r="I236" s="12">
        <v>1.6</v>
      </c>
      <c r="J236" s="12">
        <v>38</v>
      </c>
      <c r="K236" s="11"/>
      <c r="L236" s="11"/>
      <c r="M236" s="11"/>
      <c r="N236" s="11"/>
      <c r="O236" s="11"/>
    </row>
    <row r="237" spans="1:15" ht="45" x14ac:dyDescent="0.25">
      <c r="A237" s="89">
        <v>14</v>
      </c>
      <c r="B237" s="90" t="s">
        <v>407</v>
      </c>
      <c r="C237" s="90">
        <v>201734026</v>
      </c>
      <c r="D237" s="90" t="s">
        <v>442</v>
      </c>
      <c r="E237" s="92">
        <v>1.82</v>
      </c>
      <c r="F237" s="92">
        <v>50</v>
      </c>
      <c r="G237" s="12">
        <f t="shared" si="26"/>
        <v>-1.82</v>
      </c>
      <c r="H237" s="12">
        <f t="shared" si="27"/>
        <v>-50</v>
      </c>
      <c r="I237" s="11"/>
      <c r="J237" s="11"/>
      <c r="K237" s="11"/>
      <c r="L237" s="11"/>
      <c r="M237" s="11"/>
      <c r="N237" s="11"/>
      <c r="O237" s="11" t="s">
        <v>686</v>
      </c>
    </row>
    <row r="238" spans="1:15" ht="45" x14ac:dyDescent="0.25">
      <c r="A238" s="89">
        <v>15</v>
      </c>
      <c r="B238" s="90" t="s">
        <v>407</v>
      </c>
      <c r="C238" s="89">
        <v>201734015</v>
      </c>
      <c r="D238" s="90" t="s">
        <v>443</v>
      </c>
      <c r="E238" s="92">
        <v>1.6</v>
      </c>
      <c r="F238" s="92">
        <v>20</v>
      </c>
      <c r="G238" s="12">
        <f t="shared" si="26"/>
        <v>0</v>
      </c>
      <c r="H238" s="12">
        <f t="shared" si="27"/>
        <v>21.6</v>
      </c>
      <c r="I238" s="12">
        <v>1.6</v>
      </c>
      <c r="J238" s="12">
        <v>41.6</v>
      </c>
      <c r="K238" s="11"/>
      <c r="L238" s="11"/>
      <c r="M238" s="11"/>
      <c r="N238" s="11"/>
      <c r="O238" s="11"/>
    </row>
    <row r="239" spans="1:15" ht="60" x14ac:dyDescent="0.25">
      <c r="A239" s="89">
        <v>16</v>
      </c>
      <c r="B239" s="65" t="s">
        <v>407</v>
      </c>
      <c r="C239" s="89">
        <v>201734117</v>
      </c>
      <c r="D239" s="62" t="s">
        <v>444</v>
      </c>
      <c r="E239" s="92">
        <v>1.65</v>
      </c>
      <c r="F239" s="67">
        <v>45</v>
      </c>
      <c r="G239" s="12">
        <f t="shared" si="26"/>
        <v>0</v>
      </c>
      <c r="H239" s="12">
        <f t="shared" si="27"/>
        <v>-2.1000000000000014</v>
      </c>
      <c r="I239" s="12">
        <v>1.65</v>
      </c>
      <c r="J239" s="12">
        <v>42.9</v>
      </c>
      <c r="K239" s="11"/>
      <c r="L239" s="11"/>
      <c r="M239" s="11"/>
      <c r="N239" s="11"/>
      <c r="O239" s="11"/>
    </row>
    <row r="240" spans="1:15" ht="45" x14ac:dyDescent="0.25">
      <c r="A240" s="89">
        <v>17</v>
      </c>
      <c r="B240" s="90" t="s">
        <v>407</v>
      </c>
      <c r="C240" s="89">
        <v>201734026</v>
      </c>
      <c r="D240" s="90" t="s">
        <v>445</v>
      </c>
      <c r="E240" s="92">
        <v>0.88</v>
      </c>
      <c r="F240" s="92">
        <v>21.966999999999999</v>
      </c>
      <c r="G240" s="12">
        <f t="shared" si="26"/>
        <v>0</v>
      </c>
      <c r="H240" s="12">
        <f t="shared" si="27"/>
        <v>0</v>
      </c>
      <c r="I240" s="12">
        <v>0.88</v>
      </c>
      <c r="J240" s="12">
        <v>21.966999999999999</v>
      </c>
      <c r="K240" s="11"/>
      <c r="L240" s="11"/>
      <c r="M240" s="11"/>
      <c r="N240" s="11"/>
      <c r="O240" s="11"/>
    </row>
    <row r="241" spans="1:15" ht="120" x14ac:dyDescent="0.25">
      <c r="A241" s="89">
        <v>18</v>
      </c>
      <c r="B241" s="94" t="s">
        <v>252</v>
      </c>
      <c r="C241" s="94">
        <v>201604011</v>
      </c>
      <c r="D241" s="94" t="s">
        <v>446</v>
      </c>
      <c r="E241" s="92">
        <v>0.75</v>
      </c>
      <c r="F241" s="67">
        <v>18.27</v>
      </c>
      <c r="G241" s="12">
        <f t="shared" si="26"/>
        <v>1.25</v>
      </c>
      <c r="H241" s="12">
        <f t="shared" si="27"/>
        <v>32.5</v>
      </c>
      <c r="I241" s="12">
        <v>2</v>
      </c>
      <c r="J241" s="12">
        <v>50.77</v>
      </c>
      <c r="K241" s="11"/>
      <c r="L241" s="11"/>
      <c r="M241" s="11"/>
      <c r="N241" s="11"/>
      <c r="O241" s="11" t="s">
        <v>760</v>
      </c>
    </row>
    <row r="242" spans="1:15" ht="45" x14ac:dyDescent="0.25">
      <c r="A242" s="89">
        <v>19</v>
      </c>
      <c r="B242" s="65" t="s">
        <v>252</v>
      </c>
      <c r="C242" s="89">
        <v>201604056</v>
      </c>
      <c r="D242" s="90" t="s">
        <v>447</v>
      </c>
      <c r="E242" s="92">
        <v>0.64800000000000002</v>
      </c>
      <c r="F242" s="67">
        <v>24.54</v>
      </c>
      <c r="G242" s="12">
        <f t="shared" si="26"/>
        <v>-5.0000000000005596E-4</v>
      </c>
      <c r="H242" s="12">
        <f t="shared" si="27"/>
        <v>-0.10999999999999943</v>
      </c>
      <c r="I242" s="12">
        <v>0.64749999999999996</v>
      </c>
      <c r="J242" s="12">
        <v>24.43</v>
      </c>
      <c r="K242" s="11"/>
      <c r="L242" s="11"/>
      <c r="M242" s="11"/>
      <c r="N242" s="11"/>
      <c r="O242" s="11"/>
    </row>
    <row r="243" spans="1:15" ht="45" x14ac:dyDescent="0.25">
      <c r="A243" s="89">
        <v>20</v>
      </c>
      <c r="B243" s="65" t="s">
        <v>252</v>
      </c>
      <c r="C243" s="89">
        <v>201604064</v>
      </c>
      <c r="D243" s="90" t="s">
        <v>448</v>
      </c>
      <c r="E243" s="92">
        <v>1</v>
      </c>
      <c r="F243" s="67">
        <v>23.34</v>
      </c>
      <c r="G243" s="12">
        <f t="shared" si="26"/>
        <v>0</v>
      </c>
      <c r="H243" s="12">
        <f t="shared" si="27"/>
        <v>0</v>
      </c>
      <c r="I243" s="12">
        <v>1</v>
      </c>
      <c r="J243" s="12">
        <v>23.34</v>
      </c>
      <c r="K243" s="11"/>
      <c r="L243" s="11"/>
      <c r="M243" s="11"/>
      <c r="N243" s="11"/>
      <c r="O243" s="11"/>
    </row>
    <row r="244" spans="1:15" ht="90" x14ac:dyDescent="0.25">
      <c r="A244" s="89">
        <v>21</v>
      </c>
      <c r="B244" s="90" t="s">
        <v>252</v>
      </c>
      <c r="C244" s="68">
        <v>201604129</v>
      </c>
      <c r="D244" s="90" t="s">
        <v>449</v>
      </c>
      <c r="E244" s="92">
        <v>1</v>
      </c>
      <c r="F244" s="67">
        <v>31.93</v>
      </c>
      <c r="G244" s="12">
        <f t="shared" si="26"/>
        <v>0</v>
      </c>
      <c r="H244" s="12">
        <f t="shared" si="27"/>
        <v>0</v>
      </c>
      <c r="I244" s="12">
        <v>1</v>
      </c>
      <c r="J244" s="12">
        <v>31.93</v>
      </c>
      <c r="K244" s="11"/>
      <c r="L244" s="11"/>
      <c r="M244" s="11"/>
      <c r="N244" s="11"/>
      <c r="O244" s="11"/>
    </row>
    <row r="245" spans="1:15" ht="60" x14ac:dyDescent="0.25">
      <c r="A245" s="89">
        <v>22</v>
      </c>
      <c r="B245" s="90" t="s">
        <v>252</v>
      </c>
      <c r="C245" s="68">
        <v>201605096</v>
      </c>
      <c r="D245" s="90" t="s">
        <v>450</v>
      </c>
      <c r="E245" s="92">
        <v>1</v>
      </c>
      <c r="F245" s="67">
        <v>23.8</v>
      </c>
      <c r="G245" s="12">
        <f t="shared" si="26"/>
        <v>0</v>
      </c>
      <c r="H245" s="12">
        <f t="shared" si="27"/>
        <v>1.7199999999999989</v>
      </c>
      <c r="I245" s="12">
        <v>1</v>
      </c>
      <c r="J245" s="12">
        <v>25.52</v>
      </c>
      <c r="K245" s="11"/>
      <c r="L245" s="11"/>
      <c r="M245" s="11"/>
      <c r="N245" s="11"/>
      <c r="O245" s="11"/>
    </row>
    <row r="246" spans="1:15" ht="60" x14ac:dyDescent="0.25">
      <c r="A246" s="89">
        <v>23</v>
      </c>
      <c r="B246" s="90" t="s">
        <v>252</v>
      </c>
      <c r="C246" s="90">
        <v>201604145</v>
      </c>
      <c r="D246" s="90" t="s">
        <v>451</v>
      </c>
      <c r="E246" s="92">
        <v>1</v>
      </c>
      <c r="F246" s="67">
        <v>31.55</v>
      </c>
      <c r="G246" s="12">
        <f t="shared" si="26"/>
        <v>1.2000000000000002</v>
      </c>
      <c r="H246" s="12">
        <f t="shared" si="27"/>
        <v>34.290000000000006</v>
      </c>
      <c r="I246" s="12">
        <v>2.2000000000000002</v>
      </c>
      <c r="J246" s="12">
        <v>65.84</v>
      </c>
      <c r="K246" s="11"/>
      <c r="L246" s="11"/>
      <c r="M246" s="11"/>
      <c r="N246" s="11"/>
      <c r="O246" s="11" t="s">
        <v>760</v>
      </c>
    </row>
    <row r="247" spans="1:15" ht="60" x14ac:dyDescent="0.25">
      <c r="A247" s="89">
        <v>24</v>
      </c>
      <c r="B247" s="65" t="s">
        <v>252</v>
      </c>
      <c r="C247" s="89">
        <v>201604044</v>
      </c>
      <c r="D247" s="90" t="s">
        <v>452</v>
      </c>
      <c r="E247" s="92">
        <v>1</v>
      </c>
      <c r="F247" s="67">
        <v>20</v>
      </c>
      <c r="G247" s="12">
        <f t="shared" si="26"/>
        <v>0</v>
      </c>
      <c r="H247" s="12">
        <f t="shared" si="27"/>
        <v>6</v>
      </c>
      <c r="I247" s="12">
        <v>1</v>
      </c>
      <c r="J247" s="12">
        <v>26</v>
      </c>
      <c r="K247" s="11"/>
      <c r="L247" s="11"/>
      <c r="M247" s="11"/>
      <c r="N247" s="11"/>
      <c r="O247" s="11"/>
    </row>
    <row r="248" spans="1:15" ht="60" x14ac:dyDescent="0.25">
      <c r="A248" s="89">
        <v>25</v>
      </c>
      <c r="B248" s="65" t="s">
        <v>252</v>
      </c>
      <c r="C248" s="89">
        <v>201604050</v>
      </c>
      <c r="D248" s="90" t="s">
        <v>453</v>
      </c>
      <c r="E248" s="92">
        <v>1</v>
      </c>
      <c r="F248" s="67">
        <v>20</v>
      </c>
      <c r="G248" s="12">
        <f t="shared" si="26"/>
        <v>0</v>
      </c>
      <c r="H248" s="12">
        <f t="shared" si="27"/>
        <v>6</v>
      </c>
      <c r="I248" s="12">
        <v>1</v>
      </c>
      <c r="J248" s="12">
        <v>26</v>
      </c>
      <c r="K248" s="11"/>
      <c r="L248" s="11"/>
      <c r="M248" s="11"/>
      <c r="N248" s="11"/>
      <c r="O248" s="11"/>
    </row>
    <row r="249" spans="1:15" ht="30" x14ac:dyDescent="0.25">
      <c r="A249" s="89">
        <v>26</v>
      </c>
      <c r="B249" s="65" t="s">
        <v>252</v>
      </c>
      <c r="C249" s="89">
        <v>201605017</v>
      </c>
      <c r="D249" s="90" t="s">
        <v>454</v>
      </c>
      <c r="E249" s="92">
        <v>1</v>
      </c>
      <c r="F249" s="67">
        <v>20</v>
      </c>
      <c r="G249" s="12">
        <f t="shared" si="26"/>
        <v>0.72</v>
      </c>
      <c r="H249" s="12">
        <f t="shared" si="27"/>
        <v>25</v>
      </c>
      <c r="I249" s="12">
        <v>1.72</v>
      </c>
      <c r="J249" s="12">
        <v>45</v>
      </c>
      <c r="K249" s="11"/>
      <c r="L249" s="11"/>
      <c r="M249" s="11"/>
      <c r="N249" s="11"/>
      <c r="O249" s="11" t="s">
        <v>760</v>
      </c>
    </row>
    <row r="250" spans="1:15" ht="45" x14ac:dyDescent="0.25">
      <c r="A250" s="89">
        <v>27</v>
      </c>
      <c r="B250" s="65" t="s">
        <v>252</v>
      </c>
      <c r="C250" s="89">
        <v>201604013</v>
      </c>
      <c r="D250" s="90" t="s">
        <v>455</v>
      </c>
      <c r="E250" s="92">
        <v>1</v>
      </c>
      <c r="F250" s="67">
        <v>20</v>
      </c>
      <c r="G250" s="12">
        <f t="shared" si="26"/>
        <v>0</v>
      </c>
      <c r="H250" s="12">
        <f t="shared" si="27"/>
        <v>6</v>
      </c>
      <c r="I250" s="12">
        <v>1</v>
      </c>
      <c r="J250" s="12">
        <v>26</v>
      </c>
      <c r="K250" s="11"/>
      <c r="L250" s="11"/>
      <c r="M250" s="11"/>
      <c r="N250" s="11"/>
      <c r="O250" s="11"/>
    </row>
    <row r="251" spans="1:15" ht="45" x14ac:dyDescent="0.25">
      <c r="A251" s="89">
        <v>28</v>
      </c>
      <c r="B251" s="65" t="s">
        <v>254</v>
      </c>
      <c r="C251" s="89">
        <v>201774016</v>
      </c>
      <c r="D251" s="90" t="s">
        <v>456</v>
      </c>
      <c r="E251" s="92">
        <v>0.5</v>
      </c>
      <c r="F251" s="67">
        <v>15.4</v>
      </c>
      <c r="G251" s="12">
        <f t="shared" si="26"/>
        <v>0</v>
      </c>
      <c r="H251" s="12">
        <f t="shared" si="27"/>
        <v>-1.33</v>
      </c>
      <c r="I251" s="12">
        <v>0.5</v>
      </c>
      <c r="J251" s="12">
        <v>14.07</v>
      </c>
      <c r="K251" s="11"/>
      <c r="L251" s="11"/>
      <c r="M251" s="11"/>
      <c r="N251" s="11"/>
      <c r="O251" s="11"/>
    </row>
    <row r="252" spans="1:15" ht="45" x14ac:dyDescent="0.25">
      <c r="A252" s="89">
        <v>29</v>
      </c>
      <c r="B252" s="65" t="s">
        <v>254</v>
      </c>
      <c r="C252" s="89">
        <v>201774017</v>
      </c>
      <c r="D252" s="90" t="s">
        <v>457</v>
      </c>
      <c r="E252" s="92">
        <v>0.84</v>
      </c>
      <c r="F252" s="67">
        <v>22.1</v>
      </c>
      <c r="G252" s="12">
        <f t="shared" si="26"/>
        <v>0</v>
      </c>
      <c r="H252" s="12">
        <f t="shared" si="27"/>
        <v>0</v>
      </c>
      <c r="I252" s="12">
        <v>0.84</v>
      </c>
      <c r="J252" s="12">
        <v>22.1</v>
      </c>
      <c r="K252" s="11"/>
      <c r="L252" s="11"/>
      <c r="M252" s="11"/>
      <c r="N252" s="11"/>
      <c r="O252" s="11"/>
    </row>
    <row r="253" spans="1:15" ht="30" x14ac:dyDescent="0.25">
      <c r="A253" s="89">
        <v>30</v>
      </c>
      <c r="B253" s="65" t="s">
        <v>254</v>
      </c>
      <c r="C253" s="89">
        <v>201774022</v>
      </c>
      <c r="D253" s="90" t="s">
        <v>458</v>
      </c>
      <c r="E253" s="92">
        <v>0.75</v>
      </c>
      <c r="F253" s="67">
        <v>15</v>
      </c>
      <c r="G253" s="12">
        <f t="shared" si="26"/>
        <v>-0.17400000000000004</v>
      </c>
      <c r="H253" s="12">
        <f t="shared" si="27"/>
        <v>-0.16999999999999993</v>
      </c>
      <c r="I253" s="12">
        <v>0.57599999999999996</v>
      </c>
      <c r="J253" s="12">
        <v>14.83</v>
      </c>
      <c r="K253" s="11"/>
      <c r="L253" s="11"/>
      <c r="M253" s="11"/>
      <c r="N253" s="11"/>
      <c r="O253" s="11"/>
    </row>
    <row r="254" spans="1:15" ht="30" x14ac:dyDescent="0.25">
      <c r="A254" s="89">
        <v>31</v>
      </c>
      <c r="B254" s="65" t="s">
        <v>254</v>
      </c>
      <c r="C254" s="89">
        <v>201774014</v>
      </c>
      <c r="D254" s="90" t="s">
        <v>459</v>
      </c>
      <c r="E254" s="92">
        <v>0.75</v>
      </c>
      <c r="F254" s="67">
        <v>15</v>
      </c>
      <c r="G254" s="12">
        <f t="shared" si="26"/>
        <v>1.25</v>
      </c>
      <c r="H254" s="12">
        <f t="shared" si="27"/>
        <v>53.39</v>
      </c>
      <c r="I254" s="12">
        <v>2</v>
      </c>
      <c r="J254" s="12">
        <v>68.39</v>
      </c>
      <c r="K254" s="11"/>
      <c r="L254" s="11"/>
      <c r="M254" s="11"/>
      <c r="N254" s="11"/>
      <c r="O254" s="11" t="s">
        <v>760</v>
      </c>
    </row>
    <row r="255" spans="1:15" ht="45" x14ac:dyDescent="0.25">
      <c r="A255" s="89">
        <v>32</v>
      </c>
      <c r="B255" s="65" t="s">
        <v>265</v>
      </c>
      <c r="C255" s="89">
        <v>201384054</v>
      </c>
      <c r="D255" s="90" t="s">
        <v>460</v>
      </c>
      <c r="E255" s="92">
        <v>0.75</v>
      </c>
      <c r="F255" s="67">
        <v>15</v>
      </c>
      <c r="G255" s="12">
        <f t="shared" si="26"/>
        <v>-0.75</v>
      </c>
      <c r="H255" s="12">
        <f t="shared" si="27"/>
        <v>-15</v>
      </c>
      <c r="I255" s="11"/>
      <c r="J255" s="11"/>
      <c r="K255" s="11"/>
      <c r="L255" s="11"/>
      <c r="M255" s="11"/>
      <c r="N255" s="11"/>
      <c r="O255" s="11" t="s">
        <v>684</v>
      </c>
    </row>
    <row r="256" spans="1:15" ht="15.75" x14ac:dyDescent="0.25">
      <c r="A256" s="89"/>
      <c r="B256" s="58"/>
      <c r="C256" s="59"/>
      <c r="D256" s="63" t="s">
        <v>171</v>
      </c>
      <c r="E256" s="69">
        <v>36.308000000000007</v>
      </c>
      <c r="F256" s="64">
        <v>910.43699999999978</v>
      </c>
      <c r="G256" s="69">
        <v>1784.566</v>
      </c>
      <c r="H256" s="64">
        <v>2658.6950000000002</v>
      </c>
      <c r="I256" s="69">
        <v>3532.8240000000001</v>
      </c>
      <c r="J256" s="64">
        <v>4406.9530000000004</v>
      </c>
      <c r="K256" s="11"/>
      <c r="L256" s="11"/>
      <c r="M256" s="11"/>
      <c r="N256" s="11"/>
      <c r="O256" s="11"/>
    </row>
    <row r="257" spans="1:15" ht="31.5" x14ac:dyDescent="0.25">
      <c r="A257" s="89"/>
      <c r="B257" s="58"/>
      <c r="C257" s="59"/>
      <c r="D257" s="63" t="s">
        <v>461</v>
      </c>
      <c r="E257" s="69">
        <v>151.024</v>
      </c>
      <c r="F257" s="64">
        <v>4944.6970000000001</v>
      </c>
      <c r="G257" s="69">
        <v>9738.3700000000008</v>
      </c>
      <c r="H257" s="64">
        <v>14532.043</v>
      </c>
      <c r="I257" s="69">
        <v>19325.716</v>
      </c>
      <c r="J257" s="64">
        <v>24119.388999999999</v>
      </c>
      <c r="K257" s="11"/>
      <c r="L257" s="11"/>
      <c r="M257" s="11"/>
      <c r="N257" s="11"/>
      <c r="O257" s="11"/>
    </row>
    <row r="258" spans="1:15" s="39" customFormat="1" ht="29.25" customHeight="1" x14ac:dyDescent="0.25">
      <c r="A258" s="202" t="s">
        <v>176</v>
      </c>
      <c r="B258" s="202"/>
      <c r="C258" s="202"/>
      <c r="D258" s="202"/>
      <c r="E258" s="202"/>
      <c r="F258" s="202"/>
      <c r="G258" s="202"/>
      <c r="H258" s="202"/>
      <c r="I258" s="202"/>
      <c r="J258" s="202"/>
      <c r="K258" s="202"/>
      <c r="L258" s="202"/>
      <c r="M258" s="202"/>
      <c r="N258" s="202"/>
      <c r="O258" s="202"/>
    </row>
    <row r="259" spans="1:15" ht="30" x14ac:dyDescent="0.25">
      <c r="A259" s="74">
        <v>1</v>
      </c>
      <c r="B259" s="75" t="s">
        <v>286</v>
      </c>
      <c r="C259" s="74">
        <v>201562009</v>
      </c>
      <c r="D259" s="75" t="s">
        <v>463</v>
      </c>
      <c r="E259" s="76">
        <v>20</v>
      </c>
      <c r="F259" s="76">
        <v>65</v>
      </c>
      <c r="G259" s="8">
        <f t="shared" ref="G259" si="28">I259-E259</f>
        <v>5</v>
      </c>
      <c r="H259" s="12">
        <f t="shared" ref="H259" si="29">J259-F259</f>
        <v>100</v>
      </c>
      <c r="I259" s="12">
        <v>25</v>
      </c>
      <c r="J259" s="12">
        <v>165</v>
      </c>
      <c r="K259" s="11"/>
      <c r="L259" s="11"/>
      <c r="M259" s="11"/>
      <c r="N259" s="11"/>
      <c r="O259" s="11" t="s">
        <v>823</v>
      </c>
    </row>
    <row r="260" spans="1:15" ht="30" x14ac:dyDescent="0.25">
      <c r="A260" s="74">
        <v>2</v>
      </c>
      <c r="B260" s="75" t="s">
        <v>286</v>
      </c>
      <c r="C260" s="74">
        <v>201562009</v>
      </c>
      <c r="D260" s="75" t="s">
        <v>464</v>
      </c>
      <c r="E260" s="76">
        <v>15</v>
      </c>
      <c r="F260" s="76">
        <v>48.75</v>
      </c>
      <c r="G260" s="8">
        <f t="shared" ref="G260:G271" si="30">I260-E260</f>
        <v>10</v>
      </c>
      <c r="H260" s="12">
        <f t="shared" ref="H260:H271" si="31">J260-F260</f>
        <v>116.25</v>
      </c>
      <c r="I260" s="12">
        <v>25</v>
      </c>
      <c r="J260" s="12">
        <v>165</v>
      </c>
      <c r="K260" s="11"/>
      <c r="L260" s="11"/>
      <c r="M260" s="11"/>
      <c r="N260" s="11"/>
      <c r="O260" s="11" t="s">
        <v>823</v>
      </c>
    </row>
    <row r="261" spans="1:15" ht="30" x14ac:dyDescent="0.25">
      <c r="A261" s="74">
        <v>3</v>
      </c>
      <c r="B261" s="75" t="s">
        <v>220</v>
      </c>
      <c r="C261" s="74">
        <v>201142005</v>
      </c>
      <c r="D261" s="75" t="s">
        <v>465</v>
      </c>
      <c r="E261" s="76">
        <v>4</v>
      </c>
      <c r="F261" s="76">
        <v>13</v>
      </c>
      <c r="G261" s="8">
        <f t="shared" si="30"/>
        <v>-4</v>
      </c>
      <c r="H261" s="12">
        <f t="shared" si="31"/>
        <v>-13</v>
      </c>
      <c r="I261" s="11"/>
      <c r="J261" s="11"/>
      <c r="K261" s="11"/>
      <c r="L261" s="11"/>
      <c r="M261" s="11"/>
      <c r="N261" s="11"/>
      <c r="O261" s="11" t="s">
        <v>684</v>
      </c>
    </row>
    <row r="262" spans="1:15" ht="30" x14ac:dyDescent="0.25">
      <c r="A262" s="74">
        <v>4</v>
      </c>
      <c r="B262" s="75" t="s">
        <v>220</v>
      </c>
      <c r="C262" s="74">
        <v>201142005</v>
      </c>
      <c r="D262" s="75" t="s">
        <v>466</v>
      </c>
      <c r="E262" s="76">
        <v>10</v>
      </c>
      <c r="F262" s="76">
        <v>32.5</v>
      </c>
      <c r="G262" s="8">
        <f t="shared" si="30"/>
        <v>3.5</v>
      </c>
      <c r="H262" s="12">
        <f t="shared" si="31"/>
        <v>31</v>
      </c>
      <c r="I262" s="12">
        <v>13.5</v>
      </c>
      <c r="J262" s="12">
        <v>63.5</v>
      </c>
      <c r="K262" s="11"/>
      <c r="L262" s="11"/>
      <c r="M262" s="11"/>
      <c r="N262" s="11"/>
      <c r="O262" s="11" t="s">
        <v>823</v>
      </c>
    </row>
    <row r="263" spans="1:15" ht="30" x14ac:dyDescent="0.25">
      <c r="A263" s="74">
        <v>5</v>
      </c>
      <c r="B263" s="75" t="s">
        <v>220</v>
      </c>
      <c r="C263" s="74">
        <v>201142010</v>
      </c>
      <c r="D263" s="75" t="s">
        <v>467</v>
      </c>
      <c r="E263" s="76">
        <v>4</v>
      </c>
      <c r="F263" s="76">
        <v>13</v>
      </c>
      <c r="G263" s="8">
        <f t="shared" si="30"/>
        <v>-4</v>
      </c>
      <c r="H263" s="12">
        <f t="shared" si="31"/>
        <v>-13</v>
      </c>
      <c r="I263" s="11"/>
      <c r="J263" s="11"/>
      <c r="K263" s="11"/>
      <c r="L263" s="11"/>
      <c r="M263" s="11"/>
      <c r="N263" s="11"/>
      <c r="O263" s="11" t="s">
        <v>684</v>
      </c>
    </row>
    <row r="264" spans="1:15" ht="30" x14ac:dyDescent="0.25">
      <c r="A264" s="74">
        <v>6</v>
      </c>
      <c r="B264" s="75" t="s">
        <v>220</v>
      </c>
      <c r="C264" s="74">
        <v>201142010</v>
      </c>
      <c r="D264" s="75" t="s">
        <v>468</v>
      </c>
      <c r="E264" s="76">
        <v>24</v>
      </c>
      <c r="F264" s="76">
        <v>78</v>
      </c>
      <c r="G264" s="8">
        <f t="shared" si="30"/>
        <v>-9</v>
      </c>
      <c r="H264" s="12">
        <f t="shared" si="31"/>
        <v>44</v>
      </c>
      <c r="I264" s="12">
        <v>15</v>
      </c>
      <c r="J264" s="12">
        <v>122</v>
      </c>
      <c r="K264" s="11"/>
      <c r="L264" s="11"/>
      <c r="M264" s="11"/>
      <c r="N264" s="11"/>
      <c r="O264" s="11"/>
    </row>
    <row r="265" spans="1:15" ht="45" x14ac:dyDescent="0.25">
      <c r="A265" s="74">
        <v>8</v>
      </c>
      <c r="B265" s="75" t="s">
        <v>252</v>
      </c>
      <c r="C265" s="74">
        <v>201602002</v>
      </c>
      <c r="D265" s="75" t="s">
        <v>469</v>
      </c>
      <c r="E265" s="76">
        <v>17</v>
      </c>
      <c r="F265" s="76">
        <v>55.25</v>
      </c>
      <c r="G265" s="8">
        <f t="shared" si="30"/>
        <v>0</v>
      </c>
      <c r="H265" s="12">
        <f t="shared" si="31"/>
        <v>54.75</v>
      </c>
      <c r="I265" s="12">
        <v>17</v>
      </c>
      <c r="J265" s="12">
        <v>110</v>
      </c>
      <c r="K265" s="11"/>
      <c r="L265" s="11"/>
      <c r="M265" s="11"/>
      <c r="N265" s="11"/>
      <c r="O265" s="11"/>
    </row>
    <row r="266" spans="1:15" ht="60" x14ac:dyDescent="0.25">
      <c r="A266" s="74">
        <v>9</v>
      </c>
      <c r="B266" s="75" t="s">
        <v>470</v>
      </c>
      <c r="C266" s="74">
        <v>201772006</v>
      </c>
      <c r="D266" s="75" t="s">
        <v>471</v>
      </c>
      <c r="E266" s="76">
        <v>16</v>
      </c>
      <c r="F266" s="76">
        <v>52</v>
      </c>
      <c r="G266" s="8">
        <f t="shared" si="30"/>
        <v>-2.5</v>
      </c>
      <c r="H266" s="12">
        <f t="shared" si="31"/>
        <v>-7.0200000000000031</v>
      </c>
      <c r="I266" s="12">
        <v>13.5</v>
      </c>
      <c r="J266" s="12">
        <v>44.98</v>
      </c>
      <c r="K266" s="11"/>
      <c r="L266" s="11"/>
      <c r="M266" s="11"/>
      <c r="N266" s="11"/>
      <c r="O266" s="11"/>
    </row>
    <row r="267" spans="1:15" ht="45" x14ac:dyDescent="0.25">
      <c r="A267" s="74">
        <v>10</v>
      </c>
      <c r="B267" s="75" t="s">
        <v>470</v>
      </c>
      <c r="C267" s="74">
        <v>201772005</v>
      </c>
      <c r="D267" s="75" t="s">
        <v>472</v>
      </c>
      <c r="E267" s="76">
        <v>42.5</v>
      </c>
      <c r="F267" s="76">
        <v>138.125</v>
      </c>
      <c r="G267" s="8">
        <f t="shared" si="30"/>
        <v>-9.5</v>
      </c>
      <c r="H267" s="12">
        <f t="shared" si="31"/>
        <v>45.435000000000002</v>
      </c>
      <c r="I267" s="12">
        <v>33</v>
      </c>
      <c r="J267" s="12">
        <v>183.56</v>
      </c>
      <c r="K267" s="11"/>
      <c r="L267" s="11"/>
      <c r="M267" s="11"/>
      <c r="N267" s="11"/>
      <c r="O267" s="11"/>
    </row>
    <row r="268" spans="1:15" ht="45" x14ac:dyDescent="0.25">
      <c r="A268" s="74">
        <v>11</v>
      </c>
      <c r="B268" s="75" t="s">
        <v>258</v>
      </c>
      <c r="C268" s="74">
        <v>201082006</v>
      </c>
      <c r="D268" s="75" t="s">
        <v>473</v>
      </c>
      <c r="E268" s="76">
        <v>1.3</v>
      </c>
      <c r="F268" s="76">
        <v>4.2250000000000005</v>
      </c>
      <c r="G268" s="8">
        <f t="shared" si="30"/>
        <v>20.7</v>
      </c>
      <c r="H268" s="12">
        <f t="shared" si="31"/>
        <v>141.27500000000001</v>
      </c>
      <c r="I268" s="12">
        <v>22</v>
      </c>
      <c r="J268" s="12">
        <v>145.5</v>
      </c>
      <c r="K268" s="11"/>
      <c r="L268" s="11"/>
      <c r="M268" s="11"/>
      <c r="N268" s="11"/>
      <c r="O268" s="11" t="s">
        <v>823</v>
      </c>
    </row>
    <row r="269" spans="1:15" ht="45" x14ac:dyDescent="0.25">
      <c r="A269" s="74">
        <v>12</v>
      </c>
      <c r="B269" s="75" t="s">
        <v>258</v>
      </c>
      <c r="C269" s="74">
        <v>201082006</v>
      </c>
      <c r="D269" s="75" t="s">
        <v>474</v>
      </c>
      <c r="E269" s="76">
        <v>1.3</v>
      </c>
      <c r="F269" s="76">
        <v>4.2250000000000005</v>
      </c>
      <c r="G269" s="8">
        <f t="shared" si="30"/>
        <v>-1.3</v>
      </c>
      <c r="H269" s="12">
        <f t="shared" si="31"/>
        <v>-4.2250000000000005</v>
      </c>
      <c r="I269" s="11"/>
      <c r="J269" s="11"/>
      <c r="K269" s="11"/>
      <c r="L269" s="11"/>
      <c r="M269" s="11"/>
      <c r="N269" s="11"/>
      <c r="O269" s="11" t="s">
        <v>684</v>
      </c>
    </row>
    <row r="270" spans="1:15" ht="45" x14ac:dyDescent="0.25">
      <c r="A270" s="74">
        <v>13</v>
      </c>
      <c r="B270" s="75" t="s">
        <v>258</v>
      </c>
      <c r="C270" s="74">
        <v>201082008</v>
      </c>
      <c r="D270" s="75" t="s">
        <v>475</v>
      </c>
      <c r="E270" s="76">
        <v>9</v>
      </c>
      <c r="F270" s="74">
        <v>18.52</v>
      </c>
      <c r="G270" s="8">
        <f t="shared" si="30"/>
        <v>0</v>
      </c>
      <c r="H270" s="12">
        <f t="shared" si="31"/>
        <v>0</v>
      </c>
      <c r="I270" s="12">
        <v>9</v>
      </c>
      <c r="J270" s="12">
        <v>18.52</v>
      </c>
      <c r="K270" s="11"/>
      <c r="L270" s="11"/>
      <c r="M270" s="11"/>
      <c r="N270" s="11"/>
      <c r="O270" s="11"/>
    </row>
    <row r="271" spans="1:15" ht="90" x14ac:dyDescent="0.25">
      <c r="A271" s="74">
        <v>14</v>
      </c>
      <c r="B271" s="75" t="s">
        <v>282</v>
      </c>
      <c r="C271" s="74">
        <v>201382003</v>
      </c>
      <c r="D271" s="75" t="s">
        <v>476</v>
      </c>
      <c r="E271" s="76">
        <v>4.3</v>
      </c>
      <c r="F271" s="74">
        <v>10.96</v>
      </c>
      <c r="G271" s="8">
        <f t="shared" si="30"/>
        <v>0</v>
      </c>
      <c r="H271" s="12">
        <f t="shared" si="31"/>
        <v>0</v>
      </c>
      <c r="I271" s="12">
        <v>4.3</v>
      </c>
      <c r="J271" s="12">
        <v>10.96</v>
      </c>
      <c r="K271" s="11"/>
      <c r="L271" s="11"/>
      <c r="M271" s="11"/>
      <c r="N271" s="11"/>
      <c r="O271" s="11"/>
    </row>
    <row r="272" spans="1:15" ht="15.75" x14ac:dyDescent="0.25">
      <c r="A272" s="74"/>
      <c r="B272" s="71"/>
      <c r="C272" s="70"/>
      <c r="D272" s="103" t="s">
        <v>477</v>
      </c>
      <c r="E272" s="72">
        <v>168.40000000000003</v>
      </c>
      <c r="F272" s="73">
        <v>533.55500000000006</v>
      </c>
      <c r="G272" s="72">
        <v>898.71</v>
      </c>
      <c r="H272" s="73">
        <v>1263.865</v>
      </c>
      <c r="I272" s="72">
        <v>1629.02</v>
      </c>
      <c r="J272" s="73">
        <v>1994.175</v>
      </c>
      <c r="K272" s="11"/>
      <c r="L272" s="11"/>
      <c r="M272" s="11"/>
      <c r="N272" s="11"/>
      <c r="O272" s="11"/>
    </row>
    <row r="273" spans="1:15" s="39" customFormat="1" ht="29.25" customHeight="1" x14ac:dyDescent="0.25">
      <c r="A273" s="202" t="s">
        <v>186</v>
      </c>
      <c r="B273" s="202"/>
      <c r="C273" s="202"/>
      <c r="D273" s="202"/>
      <c r="E273" s="202"/>
      <c r="F273" s="202"/>
      <c r="G273" s="202"/>
      <c r="H273" s="202"/>
      <c r="I273" s="202"/>
      <c r="J273" s="202"/>
      <c r="K273" s="202"/>
      <c r="L273" s="202"/>
      <c r="M273" s="202"/>
      <c r="N273" s="202"/>
      <c r="O273" s="202"/>
    </row>
    <row r="274" spans="1:15" ht="60" x14ac:dyDescent="0.25">
      <c r="A274" s="74">
        <v>1</v>
      </c>
      <c r="B274" s="75" t="s">
        <v>286</v>
      </c>
      <c r="C274" s="74">
        <v>201563006</v>
      </c>
      <c r="D274" s="75" t="s">
        <v>478</v>
      </c>
      <c r="E274" s="76">
        <v>15</v>
      </c>
      <c r="F274" s="74">
        <v>32.25</v>
      </c>
      <c r="G274" s="8">
        <f t="shared" ref="G274" si="32">I274-E274</f>
        <v>-1.5</v>
      </c>
      <c r="H274" s="12">
        <f t="shared" ref="H274" si="33">J274-F274</f>
        <v>27.25</v>
      </c>
      <c r="I274" s="12">
        <v>13.5</v>
      </c>
      <c r="J274" s="12">
        <v>59.5</v>
      </c>
      <c r="K274" s="11"/>
      <c r="L274" s="11"/>
      <c r="M274" s="11"/>
      <c r="N274" s="11"/>
      <c r="O274" s="11"/>
    </row>
    <row r="275" spans="1:15" ht="60" x14ac:dyDescent="0.25">
      <c r="A275" s="74">
        <v>2</v>
      </c>
      <c r="B275" s="75" t="s">
        <v>213</v>
      </c>
      <c r="C275" s="74">
        <v>201343008</v>
      </c>
      <c r="D275" s="75" t="s">
        <v>479</v>
      </c>
      <c r="E275" s="76">
        <v>6</v>
      </c>
      <c r="F275" s="77">
        <v>9.0559999999999992</v>
      </c>
      <c r="G275" s="8">
        <f t="shared" ref="G275:G294" si="34">I275-E275</f>
        <v>0</v>
      </c>
      <c r="H275" s="12">
        <f t="shared" ref="H275:H294" si="35">J275-F275</f>
        <v>4.0000000000013358E-3</v>
      </c>
      <c r="I275" s="12">
        <v>6</v>
      </c>
      <c r="J275" s="12">
        <v>9.06</v>
      </c>
      <c r="K275" s="11"/>
      <c r="L275" s="11"/>
      <c r="M275" s="11"/>
      <c r="N275" s="11"/>
      <c r="O275" s="11"/>
    </row>
    <row r="276" spans="1:15" ht="45" x14ac:dyDescent="0.25">
      <c r="A276" s="74">
        <v>3</v>
      </c>
      <c r="B276" s="75" t="s">
        <v>220</v>
      </c>
      <c r="C276" s="74">
        <v>201143001</v>
      </c>
      <c r="D276" s="75" t="s">
        <v>480</v>
      </c>
      <c r="E276" s="76">
        <v>24.05</v>
      </c>
      <c r="F276" s="77">
        <v>65.971999999999994</v>
      </c>
      <c r="G276" s="8">
        <f t="shared" si="34"/>
        <v>0</v>
      </c>
      <c r="H276" s="12">
        <f t="shared" si="35"/>
        <v>-1.9999999999953388E-3</v>
      </c>
      <c r="I276" s="12">
        <v>24.05</v>
      </c>
      <c r="J276" s="12">
        <v>65.97</v>
      </c>
      <c r="K276" s="11"/>
      <c r="L276" s="11"/>
      <c r="M276" s="11"/>
      <c r="N276" s="11"/>
      <c r="O276" s="11"/>
    </row>
    <row r="277" spans="1:15" ht="45" x14ac:dyDescent="0.25">
      <c r="A277" s="74">
        <v>4</v>
      </c>
      <c r="B277" s="75" t="s">
        <v>220</v>
      </c>
      <c r="C277" s="74">
        <v>201143001</v>
      </c>
      <c r="D277" s="75" t="s">
        <v>480</v>
      </c>
      <c r="E277" s="76">
        <v>10</v>
      </c>
      <c r="F277" s="78">
        <v>21.5</v>
      </c>
      <c r="G277" s="8">
        <f t="shared" si="34"/>
        <v>-10</v>
      </c>
      <c r="H277" s="12">
        <f t="shared" si="35"/>
        <v>-21.5</v>
      </c>
      <c r="I277" s="11"/>
      <c r="J277" s="11"/>
      <c r="K277" s="11"/>
      <c r="L277" s="11"/>
      <c r="M277" s="11"/>
      <c r="N277" s="11"/>
      <c r="O277" s="11" t="s">
        <v>686</v>
      </c>
    </row>
    <row r="278" spans="1:15" ht="45" x14ac:dyDescent="0.25">
      <c r="A278" s="74">
        <v>5</v>
      </c>
      <c r="B278" s="75" t="s">
        <v>220</v>
      </c>
      <c r="C278" s="74">
        <v>201143006</v>
      </c>
      <c r="D278" s="75" t="s">
        <v>481</v>
      </c>
      <c r="E278" s="76">
        <v>12</v>
      </c>
      <c r="F278" s="78">
        <v>21.126999999999999</v>
      </c>
      <c r="G278" s="8">
        <f t="shared" si="34"/>
        <v>0</v>
      </c>
      <c r="H278" s="12">
        <f t="shared" si="35"/>
        <v>2.3730000000000011</v>
      </c>
      <c r="I278" s="12">
        <v>12</v>
      </c>
      <c r="J278" s="12">
        <v>23.5</v>
      </c>
      <c r="K278" s="11"/>
      <c r="L278" s="11"/>
      <c r="M278" s="11"/>
      <c r="N278" s="11"/>
      <c r="O278" s="11"/>
    </row>
    <row r="279" spans="1:15" ht="30" x14ac:dyDescent="0.25">
      <c r="A279" s="74">
        <v>6</v>
      </c>
      <c r="B279" s="75" t="s">
        <v>220</v>
      </c>
      <c r="C279" s="74">
        <v>201143002</v>
      </c>
      <c r="D279" s="75" t="s">
        <v>482</v>
      </c>
      <c r="E279" s="76">
        <v>8</v>
      </c>
      <c r="F279" s="77">
        <v>17.2</v>
      </c>
      <c r="G279" s="8">
        <f t="shared" si="34"/>
        <v>-8</v>
      </c>
      <c r="H279" s="12">
        <f t="shared" si="35"/>
        <v>-17.2</v>
      </c>
      <c r="I279" s="11"/>
      <c r="J279" s="11"/>
      <c r="K279" s="11"/>
      <c r="L279" s="11"/>
      <c r="M279" s="11"/>
      <c r="N279" s="11"/>
      <c r="O279" s="11" t="s">
        <v>684</v>
      </c>
    </row>
    <row r="280" spans="1:15" ht="45" x14ac:dyDescent="0.25">
      <c r="A280" s="74">
        <v>7</v>
      </c>
      <c r="B280" s="75" t="s">
        <v>235</v>
      </c>
      <c r="C280" s="74">
        <v>201583004</v>
      </c>
      <c r="D280" s="75" t="s">
        <v>483</v>
      </c>
      <c r="E280" s="76">
        <v>15</v>
      </c>
      <c r="F280" s="77">
        <v>32.25</v>
      </c>
      <c r="G280" s="8">
        <f t="shared" si="34"/>
        <v>-15</v>
      </c>
      <c r="H280" s="12">
        <f t="shared" si="35"/>
        <v>-32.25</v>
      </c>
      <c r="I280" s="11"/>
      <c r="J280" s="11"/>
      <c r="K280" s="11"/>
      <c r="L280" s="11"/>
      <c r="M280" s="11"/>
      <c r="N280" s="11"/>
      <c r="O280" s="11" t="s">
        <v>684</v>
      </c>
    </row>
    <row r="281" spans="1:15" ht="45" x14ac:dyDescent="0.25">
      <c r="A281" s="74">
        <v>8</v>
      </c>
      <c r="B281" s="75" t="s">
        <v>235</v>
      </c>
      <c r="C281" s="74">
        <v>201583004</v>
      </c>
      <c r="D281" s="75" t="s">
        <v>484</v>
      </c>
      <c r="E281" s="76">
        <v>25</v>
      </c>
      <c r="F281" s="78">
        <v>140.65</v>
      </c>
      <c r="G281" s="8">
        <f t="shared" si="34"/>
        <v>0</v>
      </c>
      <c r="H281" s="12">
        <f t="shared" si="35"/>
        <v>3.4799999999999898</v>
      </c>
      <c r="I281" s="12">
        <v>25</v>
      </c>
      <c r="J281" s="12">
        <v>144.13</v>
      </c>
      <c r="K281" s="11"/>
      <c r="L281" s="11"/>
      <c r="M281" s="11"/>
      <c r="N281" s="11"/>
      <c r="O281" s="11"/>
    </row>
    <row r="282" spans="1:15" ht="60" x14ac:dyDescent="0.25">
      <c r="A282" s="74">
        <v>9</v>
      </c>
      <c r="B282" s="75" t="s">
        <v>237</v>
      </c>
      <c r="C282" s="74">
        <v>201733006</v>
      </c>
      <c r="D282" s="75" t="s">
        <v>485</v>
      </c>
      <c r="E282" s="76">
        <v>25</v>
      </c>
      <c r="F282" s="78">
        <v>40.840000000000003</v>
      </c>
      <c r="G282" s="8">
        <f t="shared" si="34"/>
        <v>-11.5</v>
      </c>
      <c r="H282" s="12">
        <f t="shared" si="35"/>
        <v>0</v>
      </c>
      <c r="I282" s="12">
        <v>13.5</v>
      </c>
      <c r="J282" s="12">
        <v>40.840000000000003</v>
      </c>
      <c r="K282" s="11"/>
      <c r="L282" s="11"/>
      <c r="M282" s="11"/>
      <c r="N282" s="11"/>
      <c r="O282" s="11"/>
    </row>
    <row r="283" spans="1:15" ht="45" x14ac:dyDescent="0.25">
      <c r="A283" s="74">
        <v>10</v>
      </c>
      <c r="B283" s="75" t="s">
        <v>237</v>
      </c>
      <c r="C283" s="74">
        <v>201733005</v>
      </c>
      <c r="D283" s="75" t="s">
        <v>486</v>
      </c>
      <c r="E283" s="76">
        <v>28</v>
      </c>
      <c r="F283" s="78">
        <v>164.04</v>
      </c>
      <c r="G283" s="8">
        <f t="shared" si="34"/>
        <v>0</v>
      </c>
      <c r="H283" s="12">
        <f t="shared" si="35"/>
        <v>0</v>
      </c>
      <c r="I283" s="12">
        <v>28</v>
      </c>
      <c r="J283" s="12">
        <v>164.04</v>
      </c>
      <c r="K283" s="11"/>
      <c r="L283" s="11"/>
      <c r="M283" s="11"/>
      <c r="N283" s="11"/>
      <c r="O283" s="11"/>
    </row>
    <row r="284" spans="1:15" ht="60" x14ac:dyDescent="0.25">
      <c r="A284" s="74">
        <v>11</v>
      </c>
      <c r="B284" s="75" t="s">
        <v>237</v>
      </c>
      <c r="C284" s="74">
        <v>201733014</v>
      </c>
      <c r="D284" s="75" t="s">
        <v>487</v>
      </c>
      <c r="E284" s="76">
        <v>12</v>
      </c>
      <c r="F284" s="78">
        <v>30.16</v>
      </c>
      <c r="G284" s="8">
        <f t="shared" si="34"/>
        <v>0</v>
      </c>
      <c r="H284" s="12">
        <f t="shared" si="35"/>
        <v>0</v>
      </c>
      <c r="I284" s="12">
        <v>12</v>
      </c>
      <c r="J284" s="12">
        <v>30.16</v>
      </c>
      <c r="K284" s="11"/>
      <c r="L284" s="11"/>
      <c r="M284" s="11"/>
      <c r="N284" s="11"/>
      <c r="O284" s="11"/>
    </row>
    <row r="285" spans="1:15" ht="60" x14ac:dyDescent="0.25">
      <c r="A285" s="74">
        <v>12</v>
      </c>
      <c r="B285" s="75" t="s">
        <v>237</v>
      </c>
      <c r="C285" s="74">
        <v>201733014</v>
      </c>
      <c r="D285" s="75" t="s">
        <v>488</v>
      </c>
      <c r="E285" s="76">
        <v>8</v>
      </c>
      <c r="F285" s="78">
        <v>22.63</v>
      </c>
      <c r="G285" s="8">
        <f t="shared" si="34"/>
        <v>0</v>
      </c>
      <c r="H285" s="12">
        <f t="shared" si="35"/>
        <v>0</v>
      </c>
      <c r="I285" s="12">
        <v>8</v>
      </c>
      <c r="J285" s="12">
        <v>22.63</v>
      </c>
      <c r="K285" s="11"/>
      <c r="L285" s="11"/>
      <c r="M285" s="11"/>
      <c r="N285" s="11"/>
      <c r="O285" s="11"/>
    </row>
    <row r="286" spans="1:15" ht="45" x14ac:dyDescent="0.25">
      <c r="A286" s="74">
        <v>13</v>
      </c>
      <c r="B286" s="75" t="s">
        <v>243</v>
      </c>
      <c r="C286" s="74">
        <v>201603009</v>
      </c>
      <c r="D286" s="75" t="s">
        <v>489</v>
      </c>
      <c r="E286" s="76">
        <v>20</v>
      </c>
      <c r="F286" s="77">
        <v>43</v>
      </c>
      <c r="G286" s="8">
        <f t="shared" si="34"/>
        <v>-20</v>
      </c>
      <c r="H286" s="12">
        <f t="shared" si="35"/>
        <v>-43</v>
      </c>
      <c r="I286" s="11"/>
      <c r="J286" s="11"/>
      <c r="K286" s="11"/>
      <c r="L286" s="11"/>
      <c r="M286" s="11"/>
      <c r="N286" s="11"/>
      <c r="O286" s="11" t="s">
        <v>684</v>
      </c>
    </row>
    <row r="287" spans="1:15" ht="45" x14ac:dyDescent="0.25">
      <c r="A287" s="74">
        <v>14</v>
      </c>
      <c r="B287" s="75" t="s">
        <v>243</v>
      </c>
      <c r="C287" s="74">
        <v>201603007</v>
      </c>
      <c r="D287" s="75" t="s">
        <v>490</v>
      </c>
      <c r="E287" s="76">
        <v>15</v>
      </c>
      <c r="F287" s="77">
        <v>32.25</v>
      </c>
      <c r="G287" s="8">
        <f t="shared" si="34"/>
        <v>-10</v>
      </c>
      <c r="H287" s="12">
        <f t="shared" si="35"/>
        <v>-10.25</v>
      </c>
      <c r="I287" s="12">
        <v>5</v>
      </c>
      <c r="J287" s="12">
        <v>22</v>
      </c>
      <c r="K287" s="11"/>
      <c r="L287" s="11"/>
      <c r="M287" s="11"/>
      <c r="N287" s="11"/>
      <c r="O287" s="11"/>
    </row>
    <row r="288" spans="1:15" ht="45" x14ac:dyDescent="0.25">
      <c r="A288" s="74">
        <v>15</v>
      </c>
      <c r="B288" s="75" t="s">
        <v>243</v>
      </c>
      <c r="C288" s="74">
        <v>201603013</v>
      </c>
      <c r="D288" s="75" t="s">
        <v>491</v>
      </c>
      <c r="E288" s="76">
        <v>12</v>
      </c>
      <c r="F288" s="77">
        <v>25.799999999999997</v>
      </c>
      <c r="G288" s="8">
        <f t="shared" si="34"/>
        <v>-12</v>
      </c>
      <c r="H288" s="12">
        <f t="shared" si="35"/>
        <v>-25.799999999999997</v>
      </c>
      <c r="I288" s="11"/>
      <c r="J288" s="11"/>
      <c r="K288" s="11"/>
      <c r="L288" s="11"/>
      <c r="M288" s="11"/>
      <c r="N288" s="11"/>
      <c r="O288" s="11" t="s">
        <v>684</v>
      </c>
    </row>
    <row r="289" spans="1:15" ht="30" x14ac:dyDescent="0.25">
      <c r="A289" s="74">
        <v>16</v>
      </c>
      <c r="B289" s="75" t="s">
        <v>254</v>
      </c>
      <c r="C289" s="74">
        <v>201773001</v>
      </c>
      <c r="D289" s="75" t="s">
        <v>492</v>
      </c>
      <c r="E289" s="76">
        <v>45</v>
      </c>
      <c r="F289" s="77">
        <v>96.75</v>
      </c>
      <c r="G289" s="8">
        <f t="shared" si="34"/>
        <v>-45</v>
      </c>
      <c r="H289" s="12">
        <f t="shared" si="35"/>
        <v>-96.75</v>
      </c>
      <c r="I289" s="11"/>
      <c r="J289" s="11"/>
      <c r="K289" s="11"/>
      <c r="L289" s="11"/>
      <c r="M289" s="11"/>
      <c r="N289" s="11"/>
      <c r="O289" s="11" t="s">
        <v>684</v>
      </c>
    </row>
    <row r="290" spans="1:15" ht="60" x14ac:dyDescent="0.25">
      <c r="A290" s="74">
        <v>17</v>
      </c>
      <c r="B290" s="75" t="s">
        <v>258</v>
      </c>
      <c r="C290" s="74">
        <v>201083007</v>
      </c>
      <c r="D290" s="75" t="s">
        <v>493</v>
      </c>
      <c r="E290" s="76">
        <v>2</v>
      </c>
      <c r="F290" s="77">
        <v>4.3</v>
      </c>
      <c r="G290" s="8">
        <f t="shared" si="34"/>
        <v>-2</v>
      </c>
      <c r="H290" s="12">
        <f t="shared" si="35"/>
        <v>-4.3</v>
      </c>
      <c r="I290" s="11"/>
      <c r="J290" s="11"/>
      <c r="K290" s="11"/>
      <c r="L290" s="11"/>
      <c r="M290" s="11"/>
      <c r="N290" s="11"/>
      <c r="O290" s="11" t="s">
        <v>684</v>
      </c>
    </row>
    <row r="291" spans="1:15" ht="60" x14ac:dyDescent="0.25">
      <c r="A291" s="74">
        <v>18</v>
      </c>
      <c r="B291" s="75" t="s">
        <v>258</v>
      </c>
      <c r="C291" s="74">
        <v>201083007</v>
      </c>
      <c r="D291" s="75" t="s">
        <v>494</v>
      </c>
      <c r="E291" s="76">
        <v>13</v>
      </c>
      <c r="F291" s="77">
        <v>27.95</v>
      </c>
      <c r="G291" s="8">
        <f t="shared" si="34"/>
        <v>-10</v>
      </c>
      <c r="H291" s="12">
        <f t="shared" si="35"/>
        <v>-16.45</v>
      </c>
      <c r="I291" s="12">
        <v>3</v>
      </c>
      <c r="J291" s="12">
        <v>11.5</v>
      </c>
      <c r="K291" s="11"/>
      <c r="L291" s="11"/>
      <c r="M291" s="11"/>
      <c r="N291" s="11"/>
      <c r="O291" s="11"/>
    </row>
    <row r="292" spans="1:15" ht="60" x14ac:dyDescent="0.25">
      <c r="A292" s="74">
        <v>19</v>
      </c>
      <c r="B292" s="75" t="s">
        <v>258</v>
      </c>
      <c r="C292" s="74">
        <v>201083007</v>
      </c>
      <c r="D292" s="75" t="s">
        <v>495</v>
      </c>
      <c r="E292" s="76">
        <v>18</v>
      </c>
      <c r="F292" s="77">
        <v>38.699999999999996</v>
      </c>
      <c r="G292" s="8">
        <f t="shared" si="34"/>
        <v>-4.5</v>
      </c>
      <c r="H292" s="12">
        <f t="shared" si="35"/>
        <v>20.800000000000004</v>
      </c>
      <c r="I292" s="12">
        <v>13.5</v>
      </c>
      <c r="J292" s="12">
        <v>59.5</v>
      </c>
      <c r="K292" s="11"/>
      <c r="L292" s="11"/>
      <c r="M292" s="11"/>
      <c r="N292" s="11"/>
      <c r="O292" s="11"/>
    </row>
    <row r="293" spans="1:15" ht="45" x14ac:dyDescent="0.25">
      <c r="A293" s="74">
        <v>20</v>
      </c>
      <c r="B293" s="75" t="s">
        <v>258</v>
      </c>
      <c r="C293" s="74">
        <v>201083019</v>
      </c>
      <c r="D293" s="75" t="s">
        <v>496</v>
      </c>
      <c r="E293" s="76">
        <v>2</v>
      </c>
      <c r="F293" s="78">
        <v>3.77</v>
      </c>
      <c r="G293" s="8">
        <f t="shared" si="34"/>
        <v>0</v>
      </c>
      <c r="H293" s="12">
        <f t="shared" si="35"/>
        <v>0</v>
      </c>
      <c r="I293" s="12">
        <v>2</v>
      </c>
      <c r="J293" s="12">
        <v>3.77</v>
      </c>
      <c r="K293" s="11"/>
      <c r="L293" s="11"/>
      <c r="M293" s="11"/>
      <c r="N293" s="11"/>
      <c r="O293" s="11"/>
    </row>
    <row r="294" spans="1:15" ht="45" x14ac:dyDescent="0.25">
      <c r="A294" s="74">
        <v>21</v>
      </c>
      <c r="B294" s="75" t="s">
        <v>258</v>
      </c>
      <c r="C294" s="74">
        <v>201083007</v>
      </c>
      <c r="D294" s="75" t="s">
        <v>497</v>
      </c>
      <c r="E294" s="76">
        <v>9</v>
      </c>
      <c r="F294" s="78">
        <v>19.350000000000001</v>
      </c>
      <c r="G294" s="8">
        <f t="shared" si="34"/>
        <v>-9</v>
      </c>
      <c r="H294" s="12">
        <f t="shared" si="35"/>
        <v>-19.350000000000001</v>
      </c>
      <c r="I294" s="11"/>
      <c r="J294" s="11"/>
      <c r="K294" s="11"/>
      <c r="L294" s="11"/>
      <c r="M294" s="11"/>
      <c r="N294" s="11"/>
      <c r="O294" s="11" t="s">
        <v>684</v>
      </c>
    </row>
    <row r="295" spans="1:15" ht="15.75" customHeight="1" x14ac:dyDescent="0.25">
      <c r="A295" s="216" t="s">
        <v>498</v>
      </c>
      <c r="B295" s="217"/>
      <c r="C295" s="217"/>
      <c r="D295" s="218"/>
      <c r="E295" s="72">
        <v>324.05</v>
      </c>
      <c r="F295" s="73">
        <v>889.54499999999996</v>
      </c>
      <c r="G295" s="72">
        <v>1455.04</v>
      </c>
      <c r="H295" s="73">
        <v>2020.5350000000001</v>
      </c>
      <c r="I295" s="72">
        <v>2586.0300000000002</v>
      </c>
      <c r="J295" s="73">
        <v>3151.5250000000001</v>
      </c>
      <c r="K295" s="11"/>
      <c r="L295" s="11"/>
      <c r="M295" s="11"/>
      <c r="N295" s="11"/>
      <c r="O295" s="11"/>
    </row>
    <row r="296" spans="1:15" s="39" customFormat="1" ht="29.25" customHeight="1" x14ac:dyDescent="0.25">
      <c r="A296" s="202" t="s">
        <v>204</v>
      </c>
      <c r="B296" s="202"/>
      <c r="C296" s="202"/>
      <c r="D296" s="202"/>
      <c r="E296" s="202"/>
      <c r="F296" s="202"/>
      <c r="G296" s="202"/>
      <c r="H296" s="202"/>
      <c r="I296" s="202"/>
      <c r="J296" s="202"/>
      <c r="K296" s="202"/>
      <c r="L296" s="202"/>
      <c r="M296" s="202"/>
      <c r="N296" s="202"/>
      <c r="O296" s="202"/>
    </row>
    <row r="297" spans="1:15" ht="45" x14ac:dyDescent="0.25">
      <c r="A297" s="74">
        <v>1</v>
      </c>
      <c r="B297" s="75" t="s">
        <v>220</v>
      </c>
      <c r="C297" s="74">
        <v>201144006</v>
      </c>
      <c r="D297" s="75" t="s">
        <v>499</v>
      </c>
      <c r="E297" s="76">
        <v>30</v>
      </c>
      <c r="F297" s="78">
        <v>168.62</v>
      </c>
      <c r="G297" s="8">
        <f t="shared" ref="G297" si="36">I297-E297</f>
        <v>0</v>
      </c>
      <c r="H297" s="8">
        <f t="shared" ref="H297" si="37">J297-F297</f>
        <v>-5.8799999999999955</v>
      </c>
      <c r="I297" s="12">
        <v>30</v>
      </c>
      <c r="J297" s="12">
        <v>162.74</v>
      </c>
      <c r="K297" s="11"/>
      <c r="L297" s="11"/>
      <c r="M297" s="11"/>
      <c r="N297" s="11"/>
      <c r="O297" s="11"/>
    </row>
    <row r="298" spans="1:15" ht="60" x14ac:dyDescent="0.25">
      <c r="A298" s="74">
        <v>2</v>
      </c>
      <c r="B298" s="75" t="s">
        <v>220</v>
      </c>
      <c r="C298" s="74">
        <v>201144006</v>
      </c>
      <c r="D298" s="75" t="s">
        <v>500</v>
      </c>
      <c r="E298" s="76">
        <v>4.5</v>
      </c>
      <c r="F298" s="78">
        <v>12.63</v>
      </c>
      <c r="G298" s="8">
        <f t="shared" ref="G298:G313" si="38">I298-E298</f>
        <v>0</v>
      </c>
      <c r="H298" s="8">
        <f t="shared" ref="H298:H313" si="39">J298-F298</f>
        <v>0</v>
      </c>
      <c r="I298" s="12">
        <v>4.5</v>
      </c>
      <c r="J298" s="12">
        <v>12.63</v>
      </c>
      <c r="K298" s="11"/>
      <c r="L298" s="11"/>
      <c r="M298" s="11"/>
      <c r="N298" s="11"/>
      <c r="O298" s="11"/>
    </row>
    <row r="299" spans="1:15" ht="30" x14ac:dyDescent="0.25">
      <c r="A299" s="74">
        <v>3</v>
      </c>
      <c r="B299" s="75" t="s">
        <v>220</v>
      </c>
      <c r="C299" s="74">
        <v>201144032</v>
      </c>
      <c r="D299" s="75" t="s">
        <v>501</v>
      </c>
      <c r="E299" s="76">
        <v>22</v>
      </c>
      <c r="F299" s="78">
        <v>76.010000000000005</v>
      </c>
      <c r="G299" s="8">
        <f t="shared" si="38"/>
        <v>0</v>
      </c>
      <c r="H299" s="8">
        <f t="shared" si="39"/>
        <v>45.53</v>
      </c>
      <c r="I299" s="12">
        <v>22</v>
      </c>
      <c r="J299" s="12">
        <v>121.54</v>
      </c>
      <c r="K299" s="11"/>
      <c r="L299" s="11"/>
      <c r="M299" s="11"/>
      <c r="N299" s="11"/>
      <c r="O299" s="11"/>
    </row>
    <row r="300" spans="1:15" ht="45" x14ac:dyDescent="0.25">
      <c r="A300" s="74">
        <v>4</v>
      </c>
      <c r="B300" s="75" t="s">
        <v>235</v>
      </c>
      <c r="C300" s="74">
        <v>201584001</v>
      </c>
      <c r="D300" s="75" t="s">
        <v>502</v>
      </c>
      <c r="E300" s="76">
        <v>25</v>
      </c>
      <c r="F300" s="77">
        <v>50</v>
      </c>
      <c r="G300" s="8">
        <f t="shared" si="38"/>
        <v>7</v>
      </c>
      <c r="H300" s="8">
        <f t="shared" si="39"/>
        <v>180</v>
      </c>
      <c r="I300" s="12">
        <v>32</v>
      </c>
      <c r="J300" s="12">
        <v>230</v>
      </c>
      <c r="K300" s="11"/>
      <c r="L300" s="11"/>
      <c r="M300" s="11"/>
      <c r="N300" s="11"/>
      <c r="O300" s="11"/>
    </row>
    <row r="301" spans="1:15" ht="60" x14ac:dyDescent="0.25">
      <c r="A301" s="74">
        <v>5</v>
      </c>
      <c r="B301" s="75" t="s">
        <v>235</v>
      </c>
      <c r="C301" s="74">
        <v>201584019</v>
      </c>
      <c r="D301" s="75" t="s">
        <v>503</v>
      </c>
      <c r="E301" s="76">
        <v>15</v>
      </c>
      <c r="F301" s="78">
        <v>101.58</v>
      </c>
      <c r="G301" s="8">
        <f t="shared" si="38"/>
        <v>0</v>
      </c>
      <c r="H301" s="8">
        <f t="shared" si="39"/>
        <v>-0.39000000000000057</v>
      </c>
      <c r="I301" s="12">
        <v>15</v>
      </c>
      <c r="J301" s="12">
        <v>101.19</v>
      </c>
      <c r="K301" s="11"/>
      <c r="L301" s="11"/>
      <c r="M301" s="11"/>
      <c r="N301" s="11"/>
      <c r="O301" s="11"/>
    </row>
    <row r="302" spans="1:15" ht="60" x14ac:dyDescent="0.25">
      <c r="A302" s="74">
        <v>6</v>
      </c>
      <c r="B302" s="75" t="s">
        <v>407</v>
      </c>
      <c r="C302" s="74">
        <v>201734130</v>
      </c>
      <c r="D302" s="75" t="s">
        <v>504</v>
      </c>
      <c r="E302" s="76">
        <v>50</v>
      </c>
      <c r="F302" s="77">
        <v>100</v>
      </c>
      <c r="G302" s="8">
        <f t="shared" si="38"/>
        <v>-35</v>
      </c>
      <c r="H302" s="8">
        <f t="shared" si="39"/>
        <v>-55.06</v>
      </c>
      <c r="I302" s="12">
        <v>15</v>
      </c>
      <c r="J302" s="12">
        <v>44.94</v>
      </c>
      <c r="K302" s="11"/>
      <c r="L302" s="11"/>
      <c r="M302" s="11"/>
      <c r="N302" s="11"/>
      <c r="O302" s="11"/>
    </row>
    <row r="303" spans="1:15" ht="60" x14ac:dyDescent="0.25">
      <c r="A303" s="74">
        <v>7</v>
      </c>
      <c r="B303" s="75" t="s">
        <v>243</v>
      </c>
      <c r="C303" s="74">
        <v>201605126</v>
      </c>
      <c r="D303" s="75" t="s">
        <v>505</v>
      </c>
      <c r="E303" s="76">
        <v>13</v>
      </c>
      <c r="F303" s="77">
        <v>26</v>
      </c>
      <c r="G303" s="8">
        <f t="shared" si="38"/>
        <v>-8</v>
      </c>
      <c r="H303" s="8">
        <f t="shared" si="39"/>
        <v>-4</v>
      </c>
      <c r="I303" s="12">
        <v>5</v>
      </c>
      <c r="J303" s="12">
        <v>22</v>
      </c>
      <c r="K303" s="11"/>
      <c r="L303" s="11"/>
      <c r="M303" s="11"/>
      <c r="N303" s="11"/>
      <c r="O303" s="11"/>
    </row>
    <row r="304" spans="1:15" ht="30" x14ac:dyDescent="0.25">
      <c r="A304" s="74">
        <v>8</v>
      </c>
      <c r="B304" s="75" t="s">
        <v>243</v>
      </c>
      <c r="C304" s="74">
        <v>201604063</v>
      </c>
      <c r="D304" s="75" t="s">
        <v>506</v>
      </c>
      <c r="E304" s="76">
        <v>10</v>
      </c>
      <c r="F304" s="77">
        <v>20</v>
      </c>
      <c r="G304" s="8">
        <f t="shared" si="38"/>
        <v>-5</v>
      </c>
      <c r="H304" s="8">
        <f t="shared" si="39"/>
        <v>2</v>
      </c>
      <c r="I304" s="12">
        <v>5</v>
      </c>
      <c r="J304" s="12">
        <v>22</v>
      </c>
      <c r="K304" s="11"/>
      <c r="L304" s="11"/>
      <c r="M304" s="11"/>
      <c r="N304" s="11"/>
      <c r="O304" s="11"/>
    </row>
    <row r="305" spans="1:15" ht="45" x14ac:dyDescent="0.25">
      <c r="A305" s="74">
        <v>9</v>
      </c>
      <c r="B305" s="75" t="s">
        <v>243</v>
      </c>
      <c r="C305" s="74">
        <v>201604044</v>
      </c>
      <c r="D305" s="75" t="s">
        <v>507</v>
      </c>
      <c r="E305" s="76">
        <v>8</v>
      </c>
      <c r="F305" s="77">
        <v>16</v>
      </c>
      <c r="G305" s="8">
        <f t="shared" si="38"/>
        <v>5.5</v>
      </c>
      <c r="H305" s="8">
        <f t="shared" si="39"/>
        <v>43.5</v>
      </c>
      <c r="I305" s="12">
        <v>13.5</v>
      </c>
      <c r="J305" s="12">
        <v>59.5</v>
      </c>
      <c r="K305" s="11"/>
      <c r="L305" s="11"/>
      <c r="M305" s="11"/>
      <c r="N305" s="11"/>
      <c r="O305" s="11"/>
    </row>
    <row r="306" spans="1:15" ht="45" x14ac:dyDescent="0.25">
      <c r="A306" s="74">
        <v>10</v>
      </c>
      <c r="B306" s="75" t="s">
        <v>243</v>
      </c>
      <c r="C306" s="74">
        <v>201604044</v>
      </c>
      <c r="D306" s="75" t="s">
        <v>508</v>
      </c>
      <c r="E306" s="76">
        <v>8</v>
      </c>
      <c r="F306" s="77">
        <v>16</v>
      </c>
      <c r="G306" s="8">
        <f t="shared" si="38"/>
        <v>-4</v>
      </c>
      <c r="H306" s="8">
        <f t="shared" si="39"/>
        <v>1.5</v>
      </c>
      <c r="I306" s="12">
        <v>4</v>
      </c>
      <c r="J306" s="12">
        <v>17.5</v>
      </c>
      <c r="K306" s="11"/>
      <c r="L306" s="11"/>
      <c r="M306" s="11"/>
      <c r="N306" s="11"/>
      <c r="O306" s="11"/>
    </row>
    <row r="307" spans="1:15" ht="30" x14ac:dyDescent="0.25">
      <c r="A307" s="74">
        <v>11</v>
      </c>
      <c r="B307" s="75" t="s">
        <v>470</v>
      </c>
      <c r="C307" s="74">
        <v>201774018</v>
      </c>
      <c r="D307" s="75" t="s">
        <v>509</v>
      </c>
      <c r="E307" s="76">
        <v>10.5</v>
      </c>
      <c r="F307" s="77">
        <v>21</v>
      </c>
      <c r="G307" s="8">
        <f t="shared" si="38"/>
        <v>-10.5</v>
      </c>
      <c r="H307" s="8">
        <f t="shared" si="39"/>
        <v>-21</v>
      </c>
      <c r="I307" s="11"/>
      <c r="J307" s="11"/>
      <c r="K307" s="11"/>
      <c r="L307" s="11"/>
      <c r="M307" s="11"/>
      <c r="N307" s="11"/>
      <c r="O307" s="11" t="s">
        <v>684</v>
      </c>
    </row>
    <row r="308" spans="1:15" ht="45" x14ac:dyDescent="0.25">
      <c r="A308" s="74">
        <v>12</v>
      </c>
      <c r="B308" s="75" t="s">
        <v>470</v>
      </c>
      <c r="C308" s="74">
        <v>201774023</v>
      </c>
      <c r="D308" s="75" t="s">
        <v>510</v>
      </c>
      <c r="E308" s="76">
        <v>10</v>
      </c>
      <c r="F308" s="77">
        <v>20</v>
      </c>
      <c r="G308" s="8">
        <f t="shared" si="38"/>
        <v>-5</v>
      </c>
      <c r="H308" s="8">
        <f t="shared" si="39"/>
        <v>-2.7199999999999989</v>
      </c>
      <c r="I308" s="12">
        <v>5</v>
      </c>
      <c r="J308" s="12">
        <v>17.28</v>
      </c>
      <c r="K308" s="11"/>
      <c r="L308" s="11"/>
      <c r="M308" s="11"/>
      <c r="N308" s="11"/>
      <c r="O308" s="11"/>
    </row>
    <row r="309" spans="1:15" ht="45" x14ac:dyDescent="0.25">
      <c r="A309" s="74">
        <v>13</v>
      </c>
      <c r="B309" s="75" t="s">
        <v>258</v>
      </c>
      <c r="C309" s="74">
        <v>201084018</v>
      </c>
      <c r="D309" s="75" t="s">
        <v>511</v>
      </c>
      <c r="E309" s="76">
        <v>3</v>
      </c>
      <c r="F309" s="78">
        <v>12.54</v>
      </c>
      <c r="G309" s="8">
        <f t="shared" si="38"/>
        <v>0</v>
      </c>
      <c r="H309" s="8">
        <f t="shared" si="39"/>
        <v>0</v>
      </c>
      <c r="I309" s="12">
        <v>3</v>
      </c>
      <c r="J309" s="12">
        <v>12.54</v>
      </c>
      <c r="K309" s="11"/>
      <c r="L309" s="11"/>
      <c r="M309" s="11"/>
      <c r="N309" s="11"/>
      <c r="O309" s="11"/>
    </row>
    <row r="310" spans="1:15" ht="45" x14ac:dyDescent="0.25">
      <c r="A310" s="74">
        <v>14</v>
      </c>
      <c r="B310" s="75" t="s">
        <v>258</v>
      </c>
      <c r="C310" s="74">
        <v>201084018</v>
      </c>
      <c r="D310" s="75" t="s">
        <v>512</v>
      </c>
      <c r="E310" s="76">
        <v>7</v>
      </c>
      <c r="F310" s="77">
        <v>14</v>
      </c>
      <c r="G310" s="8">
        <f t="shared" si="38"/>
        <v>-7</v>
      </c>
      <c r="H310" s="8">
        <f t="shared" si="39"/>
        <v>-14</v>
      </c>
      <c r="I310" s="11"/>
      <c r="J310" s="11"/>
      <c r="K310" s="11"/>
      <c r="L310" s="11"/>
      <c r="M310" s="11"/>
      <c r="N310" s="11"/>
      <c r="O310" s="11" t="s">
        <v>684</v>
      </c>
    </row>
    <row r="311" spans="1:15" ht="60" x14ac:dyDescent="0.25">
      <c r="A311" s="74">
        <v>15</v>
      </c>
      <c r="B311" s="75" t="s">
        <v>258</v>
      </c>
      <c r="C311" s="74">
        <v>201084032</v>
      </c>
      <c r="D311" s="75" t="s">
        <v>513</v>
      </c>
      <c r="E311" s="76">
        <v>36</v>
      </c>
      <c r="F311" s="77">
        <v>120</v>
      </c>
      <c r="G311" s="8">
        <f t="shared" si="38"/>
        <v>6</v>
      </c>
      <c r="H311" s="8">
        <f t="shared" si="39"/>
        <v>187.10000000000002</v>
      </c>
      <c r="I311" s="12">
        <v>42</v>
      </c>
      <c r="J311" s="12">
        <v>307.10000000000002</v>
      </c>
      <c r="K311" s="11"/>
      <c r="L311" s="11"/>
      <c r="M311" s="11"/>
      <c r="N311" s="11"/>
      <c r="O311" s="11"/>
    </row>
    <row r="312" spans="1:15" ht="45" x14ac:dyDescent="0.25">
      <c r="A312" s="74">
        <v>16</v>
      </c>
      <c r="B312" s="75" t="s">
        <v>258</v>
      </c>
      <c r="C312" s="74">
        <v>201084054</v>
      </c>
      <c r="D312" s="75" t="s">
        <v>514</v>
      </c>
      <c r="E312" s="76">
        <v>3</v>
      </c>
      <c r="F312" s="78">
        <v>5.75</v>
      </c>
      <c r="G312" s="8">
        <f t="shared" si="38"/>
        <v>0</v>
      </c>
      <c r="H312" s="8">
        <f t="shared" si="39"/>
        <v>0</v>
      </c>
      <c r="I312" s="12">
        <v>3</v>
      </c>
      <c r="J312" s="12">
        <v>5.75</v>
      </c>
      <c r="K312" s="11"/>
      <c r="L312" s="11"/>
      <c r="M312" s="11"/>
      <c r="N312" s="11"/>
      <c r="O312" s="11"/>
    </row>
    <row r="313" spans="1:15" ht="30" x14ac:dyDescent="0.25">
      <c r="A313" s="74">
        <v>17</v>
      </c>
      <c r="B313" s="75" t="s">
        <v>258</v>
      </c>
      <c r="C313" s="74">
        <v>201084054</v>
      </c>
      <c r="D313" s="75" t="s">
        <v>515</v>
      </c>
      <c r="E313" s="76">
        <v>3</v>
      </c>
      <c r="F313" s="78">
        <v>5.75</v>
      </c>
      <c r="G313" s="8">
        <f t="shared" si="38"/>
        <v>0</v>
      </c>
      <c r="H313" s="8">
        <f t="shared" si="39"/>
        <v>0</v>
      </c>
      <c r="I313" s="12">
        <v>3</v>
      </c>
      <c r="J313" s="12">
        <v>5.75</v>
      </c>
      <c r="K313" s="11"/>
      <c r="L313" s="11"/>
      <c r="M313" s="11"/>
      <c r="N313" s="11"/>
      <c r="O313" s="11"/>
    </row>
    <row r="314" spans="1:15" ht="15.75" customHeight="1" x14ac:dyDescent="0.25">
      <c r="A314" s="216" t="s">
        <v>516</v>
      </c>
      <c r="B314" s="217"/>
      <c r="C314" s="217"/>
      <c r="D314" s="218"/>
      <c r="E314" s="72">
        <v>258</v>
      </c>
      <c r="F314" s="73">
        <v>785.87999999999988</v>
      </c>
      <c r="G314" s="70"/>
      <c r="H314" s="11"/>
      <c r="I314" s="11"/>
      <c r="J314" s="11"/>
      <c r="K314" s="11"/>
      <c r="L314" s="11"/>
      <c r="M314" s="11"/>
      <c r="N314" s="11"/>
      <c r="O314" s="11"/>
    </row>
    <row r="316" spans="1:15" s="39" customFormat="1" ht="23.25" customHeight="1" x14ac:dyDescent="0.25">
      <c r="A316" s="211" t="s">
        <v>689</v>
      </c>
      <c r="B316" s="211"/>
      <c r="C316" s="211"/>
      <c r="D316" s="211"/>
      <c r="E316" s="42"/>
      <c r="F316" s="42"/>
      <c r="G316" s="42"/>
      <c r="H316" s="42"/>
      <c r="I316" s="42"/>
      <c r="J316" s="42"/>
      <c r="K316" s="42"/>
      <c r="L316" s="42"/>
      <c r="M316" s="42"/>
      <c r="N316" s="42"/>
    </row>
    <row r="317" spans="1:15" ht="15.75" x14ac:dyDescent="0.25">
      <c r="A317" s="28">
        <v>1</v>
      </c>
      <c r="B317" s="212" t="s">
        <v>213</v>
      </c>
      <c r="C317" s="213"/>
      <c r="D317" s="29" t="s">
        <v>709</v>
      </c>
      <c r="E317" s="28">
        <v>1</v>
      </c>
      <c r="F317" s="31">
        <v>33</v>
      </c>
      <c r="G317" s="8">
        <f t="shared" ref="G317" si="40">I317-E317</f>
        <v>-1</v>
      </c>
      <c r="H317" s="8">
        <f t="shared" ref="H317" si="41">J317-F317</f>
        <v>-33</v>
      </c>
      <c r="I317" s="31"/>
      <c r="J317" s="31"/>
      <c r="K317" s="31"/>
      <c r="L317" s="31"/>
      <c r="M317" s="31"/>
      <c r="N317" s="121"/>
      <c r="O317" s="11" t="s">
        <v>684</v>
      </c>
    </row>
    <row r="318" spans="1:15" ht="15.75" x14ac:dyDescent="0.25">
      <c r="A318" s="28">
        <v>2</v>
      </c>
      <c r="B318" s="212" t="s">
        <v>702</v>
      </c>
      <c r="C318" s="213"/>
      <c r="D318" s="29" t="s">
        <v>703</v>
      </c>
      <c r="E318" s="28">
        <v>1</v>
      </c>
      <c r="F318" s="31">
        <v>33</v>
      </c>
      <c r="G318" s="8">
        <f t="shared" ref="G318:G322" si="42">I318-E318</f>
        <v>0</v>
      </c>
      <c r="H318" s="8">
        <f t="shared" ref="H318:H322" si="43">J318-F318</f>
        <v>2</v>
      </c>
      <c r="I318" s="120">
        <v>1</v>
      </c>
      <c r="J318" s="31">
        <v>35</v>
      </c>
      <c r="K318" s="31"/>
      <c r="L318" s="31"/>
      <c r="M318" s="31"/>
      <c r="N318" s="121"/>
      <c r="O318" s="121"/>
    </row>
    <row r="319" spans="1:15" ht="15.75" x14ac:dyDescent="0.25">
      <c r="A319" s="28">
        <v>3</v>
      </c>
      <c r="B319" s="212" t="s">
        <v>252</v>
      </c>
      <c r="C319" s="213"/>
      <c r="D319" s="29" t="s">
        <v>704</v>
      </c>
      <c r="E319" s="28">
        <v>1</v>
      </c>
      <c r="F319" s="28">
        <v>32.979999999999997</v>
      </c>
      <c r="G319" s="8">
        <f t="shared" si="42"/>
        <v>0</v>
      </c>
      <c r="H319" s="8">
        <f t="shared" si="43"/>
        <v>2.0200000000000031</v>
      </c>
      <c r="I319" s="120">
        <v>1</v>
      </c>
      <c r="J319" s="31">
        <v>35</v>
      </c>
      <c r="K319" s="31"/>
      <c r="L319" s="31"/>
      <c r="M319" s="31"/>
      <c r="N319" s="121"/>
      <c r="O319" s="121"/>
    </row>
    <row r="320" spans="1:15" ht="15.75" x14ac:dyDescent="0.25">
      <c r="A320" s="28">
        <v>4</v>
      </c>
      <c r="B320" s="212" t="s">
        <v>254</v>
      </c>
      <c r="C320" s="213"/>
      <c r="D320" s="29" t="s">
        <v>710</v>
      </c>
      <c r="E320" s="28">
        <v>1</v>
      </c>
      <c r="F320" s="28">
        <v>14.25</v>
      </c>
      <c r="G320" s="8">
        <f t="shared" si="42"/>
        <v>-1</v>
      </c>
      <c r="H320" s="8">
        <f t="shared" si="43"/>
        <v>-14.25</v>
      </c>
      <c r="I320" s="31"/>
      <c r="J320" s="31"/>
      <c r="K320" s="31"/>
      <c r="L320" s="31"/>
      <c r="M320" s="31"/>
      <c r="N320" s="121"/>
      <c r="O320" s="123" t="s">
        <v>684</v>
      </c>
    </row>
    <row r="321" spans="1:15" ht="15.75" customHeight="1" x14ac:dyDescent="0.25">
      <c r="A321" s="28">
        <v>5</v>
      </c>
      <c r="B321" s="212" t="s">
        <v>235</v>
      </c>
      <c r="C321" s="213"/>
      <c r="D321" s="29" t="s">
        <v>705</v>
      </c>
      <c r="E321" s="28">
        <v>1</v>
      </c>
      <c r="F321" s="31">
        <v>33</v>
      </c>
      <c r="G321" s="8">
        <f t="shared" si="42"/>
        <v>0</v>
      </c>
      <c r="H321" s="8">
        <f t="shared" si="43"/>
        <v>2</v>
      </c>
      <c r="I321" s="126">
        <v>1</v>
      </c>
      <c r="J321" s="115">
        <v>35</v>
      </c>
      <c r="K321" s="115"/>
      <c r="L321" s="115"/>
      <c r="M321" s="31"/>
      <c r="N321" s="121"/>
      <c r="O321" s="121"/>
    </row>
    <row r="322" spans="1:15" ht="15.75" x14ac:dyDescent="0.25">
      <c r="A322" s="28">
        <v>6</v>
      </c>
      <c r="B322" s="212" t="s">
        <v>280</v>
      </c>
      <c r="C322" s="213"/>
      <c r="D322" s="29" t="s">
        <v>706</v>
      </c>
      <c r="E322" s="28">
        <v>1</v>
      </c>
      <c r="F322" s="31">
        <v>27</v>
      </c>
      <c r="G322" s="8">
        <f t="shared" si="42"/>
        <v>0</v>
      </c>
      <c r="H322" s="8">
        <f t="shared" si="43"/>
        <v>1.0000000000001563E-2</v>
      </c>
      <c r="I322" s="127">
        <v>1</v>
      </c>
      <c r="J322" s="125">
        <v>27.01</v>
      </c>
      <c r="K322" s="121"/>
      <c r="L322" s="121"/>
      <c r="M322" s="121"/>
      <c r="N322" s="121"/>
      <c r="O322" s="121"/>
    </row>
    <row r="323" spans="1:15" s="39" customFormat="1" ht="21" customHeight="1" x14ac:dyDescent="0.25">
      <c r="A323" s="28"/>
      <c r="B323" s="214"/>
      <c r="C323" s="215"/>
      <c r="D323" s="41" t="s">
        <v>696</v>
      </c>
      <c r="E323" s="44">
        <f>SUM(E317:E322)</f>
        <v>6</v>
      </c>
      <c r="F323" s="34">
        <f>SUM(F317:F322)</f>
        <v>173.23</v>
      </c>
      <c r="G323" s="44">
        <f t="shared" ref="G323:J323" si="44">SUM(G317:G322)</f>
        <v>-2</v>
      </c>
      <c r="H323" s="34">
        <f t="shared" si="44"/>
        <v>-41.22</v>
      </c>
      <c r="I323" s="44">
        <f t="shared" si="44"/>
        <v>4</v>
      </c>
      <c r="J323" s="34">
        <f t="shared" si="44"/>
        <v>132.01</v>
      </c>
      <c r="K323" s="124"/>
      <c r="L323" s="124"/>
      <c r="M323" s="122"/>
      <c r="N323" s="122"/>
      <c r="O323" s="122"/>
    </row>
    <row r="325" spans="1:15" s="39" customFormat="1" ht="21" customHeight="1" x14ac:dyDescent="0.25">
      <c r="A325" s="211" t="s">
        <v>698</v>
      </c>
      <c r="B325" s="211"/>
      <c r="C325" s="211"/>
      <c r="D325" s="211"/>
      <c r="E325" s="42"/>
      <c r="F325" s="42"/>
      <c r="G325" s="42"/>
      <c r="H325" s="42"/>
      <c r="I325" s="42"/>
      <c r="J325" s="42"/>
      <c r="K325" s="42"/>
      <c r="L325" s="42"/>
      <c r="M325" s="42"/>
      <c r="N325" s="42"/>
    </row>
    <row r="326" spans="1:15" s="116" customFormat="1" x14ac:dyDescent="0.2">
      <c r="A326" s="28">
        <v>1</v>
      </c>
      <c r="B326" s="227" t="s">
        <v>707</v>
      </c>
      <c r="C326" s="228"/>
      <c r="D326" s="29" t="s">
        <v>708</v>
      </c>
      <c r="E326" s="28">
        <v>1</v>
      </c>
      <c r="F326" s="113">
        <v>14.25</v>
      </c>
      <c r="G326" s="8">
        <f t="shared" ref="G326" si="45">I326-E326</f>
        <v>0</v>
      </c>
      <c r="H326" s="8">
        <f t="shared" ref="H326" si="46">J326-F326</f>
        <v>0</v>
      </c>
      <c r="I326" s="32">
        <v>1</v>
      </c>
      <c r="J326" s="32">
        <v>14.25</v>
      </c>
      <c r="K326" s="117"/>
      <c r="L326" s="117"/>
      <c r="M326" s="117"/>
      <c r="N326" s="117"/>
      <c r="O326" s="117"/>
    </row>
    <row r="327" spans="1:15" s="116" customFormat="1" ht="15.75" x14ac:dyDescent="0.2">
      <c r="A327" s="28"/>
      <c r="B327" s="214"/>
      <c r="C327" s="215"/>
      <c r="D327" s="41" t="s">
        <v>696</v>
      </c>
      <c r="E327" s="44">
        <v>1</v>
      </c>
      <c r="F327" s="37">
        <f>SUM(F326)</f>
        <v>14.25</v>
      </c>
      <c r="G327" s="44">
        <v>2</v>
      </c>
      <c r="H327" s="37">
        <f t="shared" ref="H327" si="47">SUM(H326)</f>
        <v>0</v>
      </c>
      <c r="I327" s="44">
        <v>3</v>
      </c>
      <c r="J327" s="37">
        <f t="shared" ref="J327" si="48">SUM(J326)</f>
        <v>14.25</v>
      </c>
      <c r="K327" s="117"/>
      <c r="L327" s="117"/>
      <c r="M327" s="117"/>
      <c r="N327" s="117"/>
      <c r="O327" s="117"/>
    </row>
  </sheetData>
  <mergeCells count="32">
    <mergeCell ref="A325:D325"/>
    <mergeCell ref="B326:C326"/>
    <mergeCell ref="B327:C327"/>
    <mergeCell ref="A316:D316"/>
    <mergeCell ref="B317:C317"/>
    <mergeCell ref="B318:C318"/>
    <mergeCell ref="B319:C319"/>
    <mergeCell ref="B320:C320"/>
    <mergeCell ref="B321:C321"/>
    <mergeCell ref="B322:C322"/>
    <mergeCell ref="B323:C323"/>
    <mergeCell ref="G1:H1"/>
    <mergeCell ref="I1:J1"/>
    <mergeCell ref="K1:L1"/>
    <mergeCell ref="M1:N1"/>
    <mergeCell ref="A61:O61"/>
    <mergeCell ref="A60:D60"/>
    <mergeCell ref="E1:F1"/>
    <mergeCell ref="A295:D295"/>
    <mergeCell ref="A296:O296"/>
    <mergeCell ref="A314:D314"/>
    <mergeCell ref="A4:D4"/>
    <mergeCell ref="A5:D5"/>
    <mergeCell ref="A222:D222"/>
    <mergeCell ref="A223:O223"/>
    <mergeCell ref="A258:O258"/>
    <mergeCell ref="A273:O273"/>
    <mergeCell ref="A74:D74"/>
    <mergeCell ref="A75:D75"/>
    <mergeCell ref="A76:O76"/>
    <mergeCell ref="A209:O209"/>
    <mergeCell ref="A208:D208"/>
  </mergeCells>
  <pageMargins left="0.23622047244094491" right="0" top="0.74803149606299213" bottom="0.51181102362204722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showGridLines="0" zoomScaleNormal="100" zoomScaleSheetLayoutView="100" workbookViewId="0">
      <pane ySplit="3" topLeftCell="A4" activePane="bottomLeft" state="frozen"/>
      <selection pane="bottomLeft" activeCell="D43" sqref="D43"/>
    </sheetView>
  </sheetViews>
  <sheetFormatPr defaultRowHeight="15" x14ac:dyDescent="0.25"/>
  <cols>
    <col min="1" max="1" width="5.140625" style="132" customWidth="1"/>
    <col min="2" max="2" width="13.5703125" style="132" customWidth="1"/>
    <col min="3" max="3" width="12.5703125" style="132" customWidth="1"/>
    <col min="4" max="4" width="36.140625" style="132" customWidth="1"/>
    <col min="5" max="5" width="8.85546875" style="138" customWidth="1"/>
    <col min="6" max="6" width="10.5703125" style="132" customWidth="1"/>
    <col min="7" max="7" width="10.85546875" style="132" customWidth="1"/>
    <col min="8" max="8" width="10.7109375" style="132" customWidth="1"/>
    <col min="9" max="9" width="10.5703125" style="141" customWidth="1"/>
    <col min="10" max="10" width="12" style="141" customWidth="1"/>
    <col min="11" max="11" width="9.140625" style="134"/>
    <col min="12" max="12" width="9.7109375" style="134" customWidth="1"/>
    <col min="13" max="13" width="9.140625" style="134"/>
    <col min="14" max="14" width="10" style="134" customWidth="1"/>
    <col min="15" max="15" width="13.140625" style="139" customWidth="1"/>
    <col min="16" max="16384" width="9.140625" style="132"/>
  </cols>
  <sheetData>
    <row r="1" spans="1:15" ht="31.5" customHeight="1" x14ac:dyDescent="0.25">
      <c r="A1" s="101" t="s">
        <v>0</v>
      </c>
      <c r="B1" s="102" t="s">
        <v>1</v>
      </c>
      <c r="C1" s="102" t="s">
        <v>678</v>
      </c>
      <c r="D1" s="102" t="s">
        <v>677</v>
      </c>
      <c r="E1" s="200" t="s">
        <v>679</v>
      </c>
      <c r="F1" s="201"/>
      <c r="G1" s="203" t="s">
        <v>680</v>
      </c>
      <c r="H1" s="204"/>
      <c r="I1" s="203" t="s">
        <v>681</v>
      </c>
      <c r="J1" s="204"/>
      <c r="K1" s="200" t="s">
        <v>683</v>
      </c>
      <c r="L1" s="201"/>
      <c r="M1" s="200" t="s">
        <v>682</v>
      </c>
      <c r="N1" s="201"/>
      <c r="O1" s="119" t="s">
        <v>2</v>
      </c>
    </row>
    <row r="2" spans="1:15" ht="63" x14ac:dyDescent="0.25">
      <c r="A2" s="104"/>
      <c r="B2" s="105"/>
      <c r="C2" s="105"/>
      <c r="D2" s="105"/>
      <c r="E2" s="13" t="s">
        <v>697</v>
      </c>
      <c r="F2" s="13" t="s">
        <v>687</v>
      </c>
      <c r="G2" s="13" t="s">
        <v>697</v>
      </c>
      <c r="H2" s="13" t="s">
        <v>687</v>
      </c>
      <c r="I2" s="13" t="s">
        <v>697</v>
      </c>
      <c r="J2" s="13" t="s">
        <v>687</v>
      </c>
      <c r="K2" s="13" t="s">
        <v>697</v>
      </c>
      <c r="L2" s="13" t="s">
        <v>687</v>
      </c>
      <c r="M2" s="13" t="s">
        <v>697</v>
      </c>
      <c r="N2" s="13" t="s">
        <v>687</v>
      </c>
      <c r="O2" s="118"/>
    </row>
    <row r="3" spans="1:15" ht="15.75" customHeight="1" x14ac:dyDescent="0.25">
      <c r="A3" s="104">
        <v>1</v>
      </c>
      <c r="B3" s="48">
        <v>2</v>
      </c>
      <c r="C3" s="49">
        <v>3</v>
      </c>
      <c r="D3" s="49">
        <v>4</v>
      </c>
      <c r="E3" s="110">
        <v>5</v>
      </c>
      <c r="F3" s="110">
        <v>6</v>
      </c>
      <c r="G3" s="111">
        <v>7</v>
      </c>
      <c r="H3" s="111">
        <v>8</v>
      </c>
      <c r="I3" s="111">
        <v>9</v>
      </c>
      <c r="J3" s="111">
        <v>10</v>
      </c>
      <c r="K3" s="111">
        <v>11</v>
      </c>
      <c r="L3" s="111">
        <v>12</v>
      </c>
      <c r="M3" s="111">
        <v>13</v>
      </c>
      <c r="N3" s="111">
        <v>14</v>
      </c>
      <c r="O3" s="111">
        <v>15</v>
      </c>
    </row>
    <row r="4" spans="1:15" ht="23.25" customHeight="1" x14ac:dyDescent="0.25">
      <c r="A4" s="242" t="s">
        <v>517</v>
      </c>
      <c r="B4" s="242"/>
      <c r="C4" s="242"/>
      <c r="D4" s="242"/>
      <c r="E4" s="137"/>
      <c r="F4" s="80"/>
      <c r="G4" s="80"/>
    </row>
    <row r="5" spans="1:15" ht="27.75" customHeight="1" x14ac:dyDescent="0.25">
      <c r="A5" s="235" t="s">
        <v>55</v>
      </c>
      <c r="B5" s="235"/>
      <c r="C5" s="235"/>
      <c r="D5" s="235"/>
      <c r="E5" s="235"/>
      <c r="F5" s="235"/>
      <c r="G5" s="235"/>
    </row>
    <row r="6" spans="1:15" ht="45" x14ac:dyDescent="0.25">
      <c r="A6" s="81">
        <v>1</v>
      </c>
      <c r="B6" s="82" t="s">
        <v>519</v>
      </c>
      <c r="C6" s="81">
        <v>287903001</v>
      </c>
      <c r="D6" s="82" t="s">
        <v>520</v>
      </c>
      <c r="E6" s="84">
        <v>1</v>
      </c>
      <c r="F6" s="84">
        <v>38.9</v>
      </c>
      <c r="G6" s="12">
        <f>I6-E6</f>
        <v>0</v>
      </c>
      <c r="H6" s="12">
        <f>J6-F6</f>
        <v>0</v>
      </c>
      <c r="I6" s="133">
        <v>1</v>
      </c>
      <c r="J6" s="133">
        <v>38.9</v>
      </c>
      <c r="K6" s="133"/>
      <c r="L6" s="133"/>
      <c r="M6" s="133"/>
      <c r="N6" s="133"/>
      <c r="O6" s="140"/>
    </row>
    <row r="7" spans="1:15" ht="45" x14ac:dyDescent="0.25">
      <c r="A7" s="81">
        <v>2</v>
      </c>
      <c r="B7" s="82" t="s">
        <v>519</v>
      </c>
      <c r="C7" s="81">
        <v>287903006</v>
      </c>
      <c r="D7" s="82" t="s">
        <v>521</v>
      </c>
      <c r="E7" s="84">
        <v>1</v>
      </c>
      <c r="F7" s="84">
        <v>52.14</v>
      </c>
      <c r="G7" s="12">
        <f t="shared" ref="G7:G40" si="0">I7-E7</f>
        <v>0</v>
      </c>
      <c r="H7" s="12">
        <f t="shared" ref="H7:H40" si="1">J7-F7</f>
        <v>0</v>
      </c>
      <c r="I7" s="133">
        <v>1</v>
      </c>
      <c r="J7" s="133">
        <v>52.14</v>
      </c>
      <c r="K7" s="133"/>
      <c r="L7" s="133"/>
      <c r="M7" s="133"/>
      <c r="N7" s="133"/>
      <c r="O7" s="140"/>
    </row>
    <row r="8" spans="1:15" ht="45" x14ac:dyDescent="0.25">
      <c r="A8" s="81">
        <v>3</v>
      </c>
      <c r="B8" s="82" t="s">
        <v>519</v>
      </c>
      <c r="C8" s="81">
        <v>287903007</v>
      </c>
      <c r="D8" s="82" t="s">
        <v>522</v>
      </c>
      <c r="E8" s="84">
        <v>1</v>
      </c>
      <c r="F8" s="84">
        <v>53.98</v>
      </c>
      <c r="G8" s="12">
        <f t="shared" si="0"/>
        <v>0</v>
      </c>
      <c r="H8" s="12">
        <f t="shared" si="1"/>
        <v>0</v>
      </c>
      <c r="I8" s="133">
        <v>1</v>
      </c>
      <c r="J8" s="133">
        <v>53.98</v>
      </c>
      <c r="K8" s="133"/>
      <c r="L8" s="133"/>
      <c r="M8" s="133"/>
      <c r="N8" s="133"/>
      <c r="O8" s="140"/>
    </row>
    <row r="9" spans="1:15" ht="60" x14ac:dyDescent="0.25">
      <c r="A9" s="81">
        <v>4</v>
      </c>
      <c r="B9" s="82" t="s">
        <v>519</v>
      </c>
      <c r="C9" s="81">
        <v>287903008</v>
      </c>
      <c r="D9" s="83" t="s">
        <v>523</v>
      </c>
      <c r="E9" s="84">
        <v>2</v>
      </c>
      <c r="F9" s="84">
        <v>90</v>
      </c>
      <c r="G9" s="12">
        <f t="shared" si="0"/>
        <v>0</v>
      </c>
      <c r="H9" s="12">
        <f t="shared" si="1"/>
        <v>22</v>
      </c>
      <c r="I9" s="133">
        <v>2</v>
      </c>
      <c r="J9" s="133">
        <v>112</v>
      </c>
      <c r="K9" s="133"/>
      <c r="L9" s="133"/>
      <c r="M9" s="133"/>
      <c r="N9" s="133"/>
      <c r="O9" s="140"/>
    </row>
    <row r="10" spans="1:15" ht="45" x14ac:dyDescent="0.25">
      <c r="A10" s="81">
        <v>5</v>
      </c>
      <c r="B10" s="82" t="s">
        <v>519</v>
      </c>
      <c r="C10" s="81">
        <v>287903010</v>
      </c>
      <c r="D10" s="82" t="s">
        <v>524</v>
      </c>
      <c r="E10" s="84">
        <v>1</v>
      </c>
      <c r="F10" s="84">
        <v>45</v>
      </c>
      <c r="G10" s="12">
        <f t="shared" si="0"/>
        <v>-1</v>
      </c>
      <c r="H10" s="12">
        <f t="shared" si="1"/>
        <v>-45</v>
      </c>
      <c r="I10" s="133"/>
      <c r="J10" s="133"/>
      <c r="K10" s="133"/>
      <c r="L10" s="133"/>
      <c r="M10" s="133"/>
      <c r="N10" s="133"/>
      <c r="O10" s="140" t="s">
        <v>684</v>
      </c>
    </row>
    <row r="11" spans="1:15" ht="30" x14ac:dyDescent="0.25">
      <c r="A11" s="81">
        <v>6</v>
      </c>
      <c r="B11" s="82" t="s">
        <v>519</v>
      </c>
      <c r="C11" s="81">
        <v>287903011</v>
      </c>
      <c r="D11" s="82" t="s">
        <v>525</v>
      </c>
      <c r="E11" s="84">
        <v>1</v>
      </c>
      <c r="F11" s="84">
        <v>45</v>
      </c>
      <c r="G11" s="12">
        <f t="shared" si="0"/>
        <v>0</v>
      </c>
      <c r="H11" s="12">
        <f t="shared" si="1"/>
        <v>-2.2999999999999972</v>
      </c>
      <c r="I11" s="133">
        <v>1</v>
      </c>
      <c r="J11" s="133">
        <v>42.7</v>
      </c>
      <c r="K11" s="133"/>
      <c r="L11" s="133"/>
      <c r="M11" s="133"/>
      <c r="N11" s="133"/>
      <c r="O11" s="140"/>
    </row>
    <row r="12" spans="1:15" ht="45" x14ac:dyDescent="0.25">
      <c r="A12" s="81">
        <v>7</v>
      </c>
      <c r="B12" s="82" t="s">
        <v>519</v>
      </c>
      <c r="C12" s="81">
        <v>287903013</v>
      </c>
      <c r="D12" s="82" t="s">
        <v>526</v>
      </c>
      <c r="E12" s="84">
        <v>1.35</v>
      </c>
      <c r="F12" s="84">
        <v>52.34</v>
      </c>
      <c r="G12" s="12">
        <f t="shared" si="0"/>
        <v>0</v>
      </c>
      <c r="H12" s="12">
        <f t="shared" si="1"/>
        <v>6.269999999999996</v>
      </c>
      <c r="I12" s="133">
        <v>1.35</v>
      </c>
      <c r="J12" s="133">
        <v>58.61</v>
      </c>
      <c r="K12" s="133"/>
      <c r="L12" s="133"/>
      <c r="M12" s="133"/>
      <c r="N12" s="133"/>
      <c r="O12" s="140"/>
    </row>
    <row r="13" spans="1:15" ht="45" x14ac:dyDescent="0.25">
      <c r="A13" s="81">
        <v>8</v>
      </c>
      <c r="B13" s="82" t="s">
        <v>527</v>
      </c>
      <c r="C13" s="81">
        <v>287433006</v>
      </c>
      <c r="D13" s="83" t="s">
        <v>528</v>
      </c>
      <c r="E13" s="84">
        <v>2</v>
      </c>
      <c r="F13" s="84">
        <v>94.21</v>
      </c>
      <c r="G13" s="12">
        <f t="shared" si="0"/>
        <v>0</v>
      </c>
      <c r="H13" s="12">
        <f t="shared" si="1"/>
        <v>0.96000000000000796</v>
      </c>
      <c r="I13" s="133">
        <v>2</v>
      </c>
      <c r="J13" s="133">
        <v>95.17</v>
      </c>
      <c r="K13" s="133"/>
      <c r="L13" s="133"/>
      <c r="M13" s="133"/>
      <c r="N13" s="133"/>
      <c r="O13" s="140"/>
    </row>
    <row r="14" spans="1:15" ht="45" x14ac:dyDescent="0.25">
      <c r="A14" s="81">
        <v>9</v>
      </c>
      <c r="B14" s="82" t="s">
        <v>527</v>
      </c>
      <c r="C14" s="81">
        <v>287433010</v>
      </c>
      <c r="D14" s="83" t="s">
        <v>529</v>
      </c>
      <c r="E14" s="84">
        <v>2</v>
      </c>
      <c r="F14" s="84">
        <v>90</v>
      </c>
      <c r="G14" s="12">
        <f t="shared" si="0"/>
        <v>-0.65999999999999992</v>
      </c>
      <c r="H14" s="12">
        <f t="shared" si="1"/>
        <v>-2.4599999999999937</v>
      </c>
      <c r="I14" s="133">
        <v>1.34</v>
      </c>
      <c r="J14" s="133">
        <v>87.54</v>
      </c>
      <c r="K14" s="133"/>
      <c r="L14" s="133"/>
      <c r="M14" s="133"/>
      <c r="N14" s="133"/>
      <c r="O14" s="140"/>
    </row>
    <row r="15" spans="1:15" ht="45" x14ac:dyDescent="0.25">
      <c r="A15" s="81">
        <v>10</v>
      </c>
      <c r="B15" s="82" t="s">
        <v>527</v>
      </c>
      <c r="C15" s="81">
        <v>287433014</v>
      </c>
      <c r="D15" s="83" t="s">
        <v>530</v>
      </c>
      <c r="E15" s="84">
        <v>0.91</v>
      </c>
      <c r="F15" s="84">
        <v>40.950000000000003</v>
      </c>
      <c r="G15" s="12">
        <f t="shared" si="0"/>
        <v>-8.9000000000000079E-2</v>
      </c>
      <c r="H15" s="12">
        <f t="shared" si="1"/>
        <v>1.9599999999999937</v>
      </c>
      <c r="I15" s="133">
        <v>0.82099999999999995</v>
      </c>
      <c r="J15" s="133">
        <v>42.91</v>
      </c>
      <c r="K15" s="133"/>
      <c r="L15" s="133"/>
      <c r="M15" s="133"/>
      <c r="N15" s="133"/>
      <c r="O15" s="140"/>
    </row>
    <row r="16" spans="1:15" ht="30" x14ac:dyDescent="0.25">
      <c r="A16" s="81">
        <v>11</v>
      </c>
      <c r="B16" s="82" t="s">
        <v>527</v>
      </c>
      <c r="C16" s="81">
        <v>287433016</v>
      </c>
      <c r="D16" s="83" t="s">
        <v>531</v>
      </c>
      <c r="E16" s="84">
        <v>1</v>
      </c>
      <c r="F16" s="84">
        <v>41.97</v>
      </c>
      <c r="G16" s="12">
        <f t="shared" si="0"/>
        <v>0</v>
      </c>
      <c r="H16" s="12">
        <f t="shared" si="1"/>
        <v>-1.3100000000000023</v>
      </c>
      <c r="I16" s="133">
        <v>1</v>
      </c>
      <c r="J16" s="133">
        <v>40.659999999999997</v>
      </c>
      <c r="K16" s="133"/>
      <c r="L16" s="133"/>
      <c r="M16" s="133"/>
      <c r="N16" s="133"/>
      <c r="O16" s="140"/>
    </row>
    <row r="17" spans="1:15" ht="45" x14ac:dyDescent="0.25">
      <c r="A17" s="81">
        <v>12</v>
      </c>
      <c r="B17" s="82" t="s">
        <v>527</v>
      </c>
      <c r="C17" s="81">
        <v>287433020</v>
      </c>
      <c r="D17" s="83" t="s">
        <v>532</v>
      </c>
      <c r="E17" s="84">
        <v>0.35</v>
      </c>
      <c r="F17" s="84">
        <v>14.18</v>
      </c>
      <c r="G17" s="12">
        <f t="shared" si="0"/>
        <v>0</v>
      </c>
      <c r="H17" s="12">
        <f t="shared" si="1"/>
        <v>0</v>
      </c>
      <c r="I17" s="133">
        <v>0.35</v>
      </c>
      <c r="J17" s="133">
        <v>14.18</v>
      </c>
      <c r="K17" s="133"/>
      <c r="L17" s="133"/>
      <c r="M17" s="133"/>
      <c r="N17" s="133"/>
      <c r="O17" s="140"/>
    </row>
    <row r="18" spans="1:15" ht="45" x14ac:dyDescent="0.25">
      <c r="A18" s="81">
        <v>13</v>
      </c>
      <c r="B18" s="82" t="s">
        <v>258</v>
      </c>
      <c r="C18" s="81">
        <v>287823001</v>
      </c>
      <c r="D18" s="82" t="s">
        <v>533</v>
      </c>
      <c r="E18" s="84">
        <v>2.88</v>
      </c>
      <c r="F18" s="84">
        <v>120</v>
      </c>
      <c r="G18" s="12">
        <f t="shared" si="0"/>
        <v>3.6999999999999922E-2</v>
      </c>
      <c r="H18" s="12">
        <f t="shared" si="1"/>
        <v>23.460000000000008</v>
      </c>
      <c r="I18" s="133">
        <v>2.9169999999999998</v>
      </c>
      <c r="J18" s="133">
        <v>143.46</v>
      </c>
      <c r="K18" s="133"/>
      <c r="L18" s="133"/>
      <c r="M18" s="133"/>
      <c r="N18" s="133"/>
      <c r="O18" s="140"/>
    </row>
    <row r="19" spans="1:15" ht="75" x14ac:dyDescent="0.25">
      <c r="A19" s="81">
        <v>14</v>
      </c>
      <c r="B19" s="82" t="s">
        <v>258</v>
      </c>
      <c r="C19" s="81">
        <v>287823002</v>
      </c>
      <c r="D19" s="83" t="s">
        <v>534</v>
      </c>
      <c r="E19" s="84">
        <v>1.31</v>
      </c>
      <c r="F19" s="84">
        <v>55.81</v>
      </c>
      <c r="G19" s="12">
        <f t="shared" si="0"/>
        <v>0</v>
      </c>
      <c r="H19" s="12">
        <f t="shared" si="1"/>
        <v>0</v>
      </c>
      <c r="I19" s="133">
        <v>1.31</v>
      </c>
      <c r="J19" s="133">
        <v>55.81</v>
      </c>
      <c r="K19" s="133"/>
      <c r="L19" s="133"/>
      <c r="M19" s="133"/>
      <c r="N19" s="133"/>
      <c r="O19" s="140"/>
    </row>
    <row r="20" spans="1:15" ht="45" x14ac:dyDescent="0.25">
      <c r="A20" s="81">
        <v>15</v>
      </c>
      <c r="B20" s="82" t="s">
        <v>258</v>
      </c>
      <c r="C20" s="81">
        <v>287823004</v>
      </c>
      <c r="D20" s="82" t="s">
        <v>535</v>
      </c>
      <c r="E20" s="84">
        <v>1.83</v>
      </c>
      <c r="F20" s="84">
        <v>37.619999999999997</v>
      </c>
      <c r="G20" s="12">
        <f t="shared" si="0"/>
        <v>0.29599999999999982</v>
      </c>
      <c r="H20" s="12">
        <f t="shared" si="1"/>
        <v>49.410000000000004</v>
      </c>
      <c r="I20" s="133">
        <v>2.1259999999999999</v>
      </c>
      <c r="J20" s="133">
        <v>87.03</v>
      </c>
      <c r="K20" s="133"/>
      <c r="L20" s="133"/>
      <c r="M20" s="133"/>
      <c r="N20" s="133"/>
      <c r="O20" s="140"/>
    </row>
    <row r="21" spans="1:15" ht="45" x14ac:dyDescent="0.25">
      <c r="A21" s="81">
        <v>16</v>
      </c>
      <c r="B21" s="82" t="s">
        <v>258</v>
      </c>
      <c r="C21" s="81">
        <v>287823007</v>
      </c>
      <c r="D21" s="82" t="s">
        <v>536</v>
      </c>
      <c r="E21" s="84">
        <v>1.18</v>
      </c>
      <c r="F21" s="84">
        <v>39.78</v>
      </c>
      <c r="G21" s="12">
        <f t="shared" si="0"/>
        <v>0</v>
      </c>
      <c r="H21" s="12">
        <f t="shared" si="1"/>
        <v>0</v>
      </c>
      <c r="I21" s="133">
        <v>1.18</v>
      </c>
      <c r="J21" s="133">
        <v>39.78</v>
      </c>
      <c r="K21" s="133"/>
      <c r="L21" s="133"/>
      <c r="M21" s="133"/>
      <c r="N21" s="133"/>
      <c r="O21" s="140"/>
    </row>
    <row r="22" spans="1:15" ht="45" x14ac:dyDescent="0.25">
      <c r="A22" s="81">
        <v>17</v>
      </c>
      <c r="B22" s="82" t="s">
        <v>258</v>
      </c>
      <c r="C22" s="81">
        <v>287823008</v>
      </c>
      <c r="D22" s="82" t="s">
        <v>537</v>
      </c>
      <c r="E22" s="84">
        <v>1.45</v>
      </c>
      <c r="F22" s="84">
        <v>68.885999999999996</v>
      </c>
      <c r="G22" s="12">
        <f t="shared" si="0"/>
        <v>0</v>
      </c>
      <c r="H22" s="12">
        <f t="shared" si="1"/>
        <v>0</v>
      </c>
      <c r="I22" s="133">
        <v>1.45</v>
      </c>
      <c r="J22" s="133">
        <v>68.885999999999996</v>
      </c>
      <c r="K22" s="133"/>
      <c r="L22" s="133"/>
      <c r="M22" s="133"/>
      <c r="N22" s="133"/>
      <c r="O22" s="140"/>
    </row>
    <row r="23" spans="1:15" ht="45" x14ac:dyDescent="0.25">
      <c r="A23" s="81">
        <v>18</v>
      </c>
      <c r="B23" s="82" t="s">
        <v>258</v>
      </c>
      <c r="C23" s="81">
        <v>287823009</v>
      </c>
      <c r="D23" s="82" t="s">
        <v>538</v>
      </c>
      <c r="E23" s="84">
        <v>0.5</v>
      </c>
      <c r="F23" s="84">
        <v>22.5</v>
      </c>
      <c r="G23" s="12">
        <f t="shared" si="0"/>
        <v>-0.5</v>
      </c>
      <c r="H23" s="12">
        <f t="shared" si="1"/>
        <v>-22.5</v>
      </c>
      <c r="I23" s="133"/>
      <c r="J23" s="133"/>
      <c r="K23" s="133"/>
      <c r="L23" s="133"/>
      <c r="M23" s="133"/>
      <c r="N23" s="133"/>
      <c r="O23" s="140" t="s">
        <v>684</v>
      </c>
    </row>
    <row r="24" spans="1:15" ht="45" x14ac:dyDescent="0.25">
      <c r="A24" s="81">
        <v>19</v>
      </c>
      <c r="B24" s="82" t="s">
        <v>258</v>
      </c>
      <c r="C24" s="81">
        <v>287823010</v>
      </c>
      <c r="D24" s="82" t="s">
        <v>539</v>
      </c>
      <c r="E24" s="84">
        <v>1</v>
      </c>
      <c r="F24" s="84">
        <v>45</v>
      </c>
      <c r="G24" s="12">
        <f t="shared" si="0"/>
        <v>-0.13700000000000001</v>
      </c>
      <c r="H24" s="12">
        <f t="shared" si="1"/>
        <v>2.1799999999999997</v>
      </c>
      <c r="I24" s="133">
        <v>0.86299999999999999</v>
      </c>
      <c r="J24" s="133">
        <v>47.18</v>
      </c>
      <c r="K24" s="133"/>
      <c r="L24" s="133"/>
      <c r="M24" s="133"/>
      <c r="N24" s="133"/>
      <c r="O24" s="140"/>
    </row>
    <row r="25" spans="1:15" ht="30" x14ac:dyDescent="0.25">
      <c r="A25" s="81">
        <v>20</v>
      </c>
      <c r="B25" s="82" t="s">
        <v>258</v>
      </c>
      <c r="C25" s="81">
        <v>287823012</v>
      </c>
      <c r="D25" s="82" t="s">
        <v>540</v>
      </c>
      <c r="E25" s="84">
        <v>0.4</v>
      </c>
      <c r="F25" s="84">
        <v>18</v>
      </c>
      <c r="G25" s="12">
        <f t="shared" si="0"/>
        <v>0</v>
      </c>
      <c r="H25" s="12">
        <f t="shared" si="1"/>
        <v>4.5</v>
      </c>
      <c r="I25" s="133">
        <v>0.4</v>
      </c>
      <c r="J25" s="133">
        <v>22.5</v>
      </c>
      <c r="K25" s="133"/>
      <c r="L25" s="133"/>
      <c r="M25" s="133"/>
      <c r="N25" s="133"/>
      <c r="O25" s="140"/>
    </row>
    <row r="26" spans="1:15" ht="45" x14ac:dyDescent="0.25">
      <c r="A26" s="81">
        <v>21</v>
      </c>
      <c r="B26" s="82" t="s">
        <v>258</v>
      </c>
      <c r="C26" s="81">
        <v>287823017</v>
      </c>
      <c r="D26" s="82" t="s">
        <v>715</v>
      </c>
      <c r="E26" s="84">
        <v>0</v>
      </c>
      <c r="F26" s="84">
        <v>0</v>
      </c>
      <c r="G26" s="12">
        <f t="shared" ref="G26:G27" si="2">I26-E26</f>
        <v>0.4</v>
      </c>
      <c r="H26" s="12">
        <f t="shared" ref="H26:H27" si="3">J26-F26</f>
        <v>22.5</v>
      </c>
      <c r="I26" s="133">
        <v>0.4</v>
      </c>
      <c r="J26" s="133">
        <v>22.5</v>
      </c>
      <c r="K26" s="133"/>
      <c r="L26" s="133"/>
      <c r="M26" s="133"/>
      <c r="N26" s="133"/>
      <c r="O26" s="140"/>
    </row>
    <row r="27" spans="1:15" ht="45" x14ac:dyDescent="0.25">
      <c r="A27" s="81">
        <v>22</v>
      </c>
      <c r="B27" s="82" t="s">
        <v>258</v>
      </c>
      <c r="C27" s="81">
        <v>287823019</v>
      </c>
      <c r="D27" s="82" t="s">
        <v>716</v>
      </c>
      <c r="E27" s="84">
        <v>0</v>
      </c>
      <c r="F27" s="84">
        <v>0</v>
      </c>
      <c r="G27" s="12">
        <f t="shared" si="2"/>
        <v>0.57999999999999996</v>
      </c>
      <c r="H27" s="12">
        <f t="shared" si="3"/>
        <v>32.5</v>
      </c>
      <c r="I27" s="133">
        <v>0.57999999999999996</v>
      </c>
      <c r="J27" s="133">
        <v>32.5</v>
      </c>
      <c r="K27" s="133"/>
      <c r="L27" s="133"/>
      <c r="M27" s="133"/>
      <c r="N27" s="133"/>
      <c r="O27" s="140"/>
    </row>
    <row r="28" spans="1:15" ht="60" x14ac:dyDescent="0.25">
      <c r="A28" s="81">
        <v>23</v>
      </c>
      <c r="B28" s="82" t="s">
        <v>541</v>
      </c>
      <c r="C28" s="81">
        <v>287253002</v>
      </c>
      <c r="D28" s="83" t="s">
        <v>542</v>
      </c>
      <c r="E28" s="84">
        <v>1</v>
      </c>
      <c r="F28" s="84">
        <v>37.164999999999999</v>
      </c>
      <c r="G28" s="12">
        <f t="shared" si="0"/>
        <v>0.94700000000000006</v>
      </c>
      <c r="H28" s="12">
        <f t="shared" si="1"/>
        <v>53.835000000000001</v>
      </c>
      <c r="I28" s="133">
        <v>1.9470000000000001</v>
      </c>
      <c r="J28" s="133">
        <v>91</v>
      </c>
      <c r="K28" s="133"/>
      <c r="L28" s="133"/>
      <c r="M28" s="133"/>
      <c r="N28" s="133"/>
      <c r="O28" s="140"/>
    </row>
    <row r="29" spans="1:15" ht="45" x14ac:dyDescent="0.25">
      <c r="A29" s="81">
        <v>24</v>
      </c>
      <c r="B29" s="82" t="s">
        <v>541</v>
      </c>
      <c r="C29" s="81">
        <v>287253003</v>
      </c>
      <c r="D29" s="82" t="s">
        <v>543</v>
      </c>
      <c r="E29" s="84">
        <v>4.0999999999999996</v>
      </c>
      <c r="F29" s="84">
        <v>184.5</v>
      </c>
      <c r="G29" s="12">
        <f t="shared" si="0"/>
        <v>-1.0599999999999996</v>
      </c>
      <c r="H29" s="12">
        <f t="shared" si="1"/>
        <v>-9.5</v>
      </c>
      <c r="I29" s="133">
        <v>3.04</v>
      </c>
      <c r="J29" s="133">
        <v>175</v>
      </c>
      <c r="K29" s="133"/>
      <c r="L29" s="133"/>
      <c r="M29" s="133"/>
      <c r="N29" s="133"/>
      <c r="O29" s="140"/>
    </row>
    <row r="30" spans="1:15" ht="60" x14ac:dyDescent="0.25">
      <c r="A30" s="81">
        <v>25</v>
      </c>
      <c r="B30" s="82" t="s">
        <v>541</v>
      </c>
      <c r="C30" s="81">
        <v>287253005</v>
      </c>
      <c r="D30" s="83" t="s">
        <v>544</v>
      </c>
      <c r="E30" s="84">
        <v>2.95</v>
      </c>
      <c r="F30" s="84">
        <v>132.75</v>
      </c>
      <c r="G30" s="12">
        <f t="shared" si="0"/>
        <v>-0.55000000000000027</v>
      </c>
      <c r="H30" s="12">
        <f t="shared" si="1"/>
        <v>0</v>
      </c>
      <c r="I30" s="133">
        <v>2.4</v>
      </c>
      <c r="J30" s="133">
        <v>132.75</v>
      </c>
      <c r="K30" s="133"/>
      <c r="L30" s="133"/>
      <c r="M30" s="133"/>
      <c r="N30" s="133"/>
      <c r="O30" s="140"/>
    </row>
    <row r="31" spans="1:15" ht="45" x14ac:dyDescent="0.25">
      <c r="A31" s="81">
        <v>26</v>
      </c>
      <c r="B31" s="82" t="s">
        <v>545</v>
      </c>
      <c r="C31" s="81">
        <v>287043001</v>
      </c>
      <c r="D31" s="82" t="s">
        <v>546</v>
      </c>
      <c r="E31" s="84">
        <v>6.7789999999999999</v>
      </c>
      <c r="F31" s="84">
        <v>284.71800000000002</v>
      </c>
      <c r="G31" s="12">
        <f t="shared" si="0"/>
        <v>-2.2290000000000001</v>
      </c>
      <c r="H31" s="12">
        <f t="shared" si="1"/>
        <v>-29.718000000000018</v>
      </c>
      <c r="I31" s="133">
        <v>4.55</v>
      </c>
      <c r="J31" s="133">
        <v>255</v>
      </c>
      <c r="K31" s="133"/>
      <c r="L31" s="133"/>
      <c r="M31" s="133"/>
      <c r="N31" s="133"/>
      <c r="O31" s="140"/>
    </row>
    <row r="32" spans="1:15" ht="45" x14ac:dyDescent="0.25">
      <c r="A32" s="81">
        <v>27</v>
      </c>
      <c r="B32" s="82" t="s">
        <v>545</v>
      </c>
      <c r="C32" s="81">
        <v>287043009</v>
      </c>
      <c r="D32" s="82" t="s">
        <v>547</v>
      </c>
      <c r="E32" s="84">
        <v>1.05</v>
      </c>
      <c r="F32" s="84">
        <v>73.69</v>
      </c>
      <c r="G32" s="12">
        <f t="shared" si="0"/>
        <v>0</v>
      </c>
      <c r="H32" s="12">
        <f t="shared" si="1"/>
        <v>0</v>
      </c>
      <c r="I32" s="133">
        <v>1.05</v>
      </c>
      <c r="J32" s="133">
        <v>73.69</v>
      </c>
      <c r="K32" s="133"/>
      <c r="L32" s="133"/>
      <c r="M32" s="133"/>
      <c r="N32" s="133"/>
      <c r="O32" s="140"/>
    </row>
    <row r="33" spans="1:15" ht="45" x14ac:dyDescent="0.25">
      <c r="A33" s="81">
        <v>28</v>
      </c>
      <c r="B33" s="82" t="s">
        <v>545</v>
      </c>
      <c r="C33" s="81">
        <v>287043007</v>
      </c>
      <c r="D33" s="82" t="s">
        <v>548</v>
      </c>
      <c r="E33" s="84"/>
      <c r="F33" s="84"/>
      <c r="G33" s="12">
        <f t="shared" si="0"/>
        <v>0.66200000000000003</v>
      </c>
      <c r="H33" s="12">
        <f t="shared" si="1"/>
        <v>37.07</v>
      </c>
      <c r="I33" s="133">
        <v>0.66200000000000003</v>
      </c>
      <c r="J33" s="133">
        <v>37.07</v>
      </c>
      <c r="K33" s="133"/>
      <c r="L33" s="133"/>
      <c r="M33" s="133"/>
      <c r="N33" s="133"/>
      <c r="O33" s="140"/>
    </row>
    <row r="34" spans="1:15" ht="45" x14ac:dyDescent="0.25">
      <c r="A34" s="81">
        <v>29</v>
      </c>
      <c r="B34" s="82" t="s">
        <v>549</v>
      </c>
      <c r="C34" s="81">
        <v>287473002</v>
      </c>
      <c r="D34" s="82" t="s">
        <v>550</v>
      </c>
      <c r="E34" s="84">
        <v>1.01</v>
      </c>
      <c r="F34" s="84">
        <v>38.979999999999997</v>
      </c>
      <c r="G34" s="12">
        <f t="shared" si="0"/>
        <v>0</v>
      </c>
      <c r="H34" s="12">
        <f t="shared" si="1"/>
        <v>0</v>
      </c>
      <c r="I34" s="133">
        <v>1.01</v>
      </c>
      <c r="J34" s="133">
        <v>38.979999999999997</v>
      </c>
      <c r="K34" s="133"/>
      <c r="L34" s="133"/>
      <c r="M34" s="133"/>
      <c r="N34" s="133"/>
      <c r="O34" s="140"/>
    </row>
    <row r="35" spans="1:15" ht="45" x14ac:dyDescent="0.25">
      <c r="A35" s="81">
        <v>30</v>
      </c>
      <c r="B35" s="82" t="s">
        <v>549</v>
      </c>
      <c r="C35" s="81">
        <v>287473005</v>
      </c>
      <c r="D35" s="82" t="s">
        <v>551</v>
      </c>
      <c r="E35" s="84">
        <v>0.5</v>
      </c>
      <c r="F35" s="84">
        <v>22.5</v>
      </c>
      <c r="G35" s="12">
        <f t="shared" si="0"/>
        <v>9.9999999999999978E-2</v>
      </c>
      <c r="H35" s="12">
        <f t="shared" si="1"/>
        <v>11.100000000000001</v>
      </c>
      <c r="I35" s="133">
        <v>0.6</v>
      </c>
      <c r="J35" s="133">
        <v>33.6</v>
      </c>
      <c r="K35" s="133"/>
      <c r="L35" s="133"/>
      <c r="M35" s="133"/>
      <c r="N35" s="133"/>
      <c r="O35" s="140"/>
    </row>
    <row r="36" spans="1:15" ht="30" x14ac:dyDescent="0.25">
      <c r="A36" s="81">
        <v>31</v>
      </c>
      <c r="B36" s="82" t="s">
        <v>549</v>
      </c>
      <c r="C36" s="81">
        <v>287473011</v>
      </c>
      <c r="D36" s="82" t="s">
        <v>552</v>
      </c>
      <c r="E36" s="84">
        <v>3.1</v>
      </c>
      <c r="F36" s="84">
        <v>139.5</v>
      </c>
      <c r="G36" s="12">
        <f t="shared" si="0"/>
        <v>-2.4500000000000002</v>
      </c>
      <c r="H36" s="12">
        <f t="shared" si="1"/>
        <v>-103.1</v>
      </c>
      <c r="I36" s="133">
        <v>0.65</v>
      </c>
      <c r="J36" s="133">
        <v>36.4</v>
      </c>
      <c r="K36" s="133"/>
      <c r="L36" s="133"/>
      <c r="M36" s="133"/>
      <c r="N36" s="133"/>
      <c r="O36" s="140"/>
    </row>
    <row r="37" spans="1:15" ht="45" x14ac:dyDescent="0.25">
      <c r="A37" s="81">
        <v>32</v>
      </c>
      <c r="B37" s="82" t="s">
        <v>549</v>
      </c>
      <c r="C37" s="81">
        <v>287473007</v>
      </c>
      <c r="D37" s="82" t="s">
        <v>553</v>
      </c>
      <c r="E37" s="84">
        <v>0.6</v>
      </c>
      <c r="F37" s="84">
        <v>27</v>
      </c>
      <c r="G37" s="12">
        <f t="shared" si="0"/>
        <v>0</v>
      </c>
      <c r="H37" s="12">
        <f t="shared" si="1"/>
        <v>6.6000000000000014</v>
      </c>
      <c r="I37" s="133">
        <v>0.6</v>
      </c>
      <c r="J37" s="133">
        <v>33.6</v>
      </c>
      <c r="K37" s="133"/>
      <c r="L37" s="133"/>
      <c r="M37" s="133"/>
      <c r="N37" s="133"/>
      <c r="O37" s="140"/>
    </row>
    <row r="38" spans="1:15" ht="45" x14ac:dyDescent="0.25">
      <c r="A38" s="81">
        <v>33</v>
      </c>
      <c r="B38" s="82" t="s">
        <v>549</v>
      </c>
      <c r="C38" s="81">
        <v>287473010</v>
      </c>
      <c r="D38" s="82" t="s">
        <v>554</v>
      </c>
      <c r="E38" s="84">
        <v>1.65</v>
      </c>
      <c r="F38" s="84">
        <v>74.25</v>
      </c>
      <c r="G38" s="12">
        <f t="shared" si="0"/>
        <v>0.35000000000000009</v>
      </c>
      <c r="H38" s="12">
        <f t="shared" si="1"/>
        <v>37.75</v>
      </c>
      <c r="I38" s="133">
        <v>2</v>
      </c>
      <c r="J38" s="133">
        <v>112</v>
      </c>
      <c r="K38" s="133"/>
      <c r="L38" s="133"/>
      <c r="M38" s="133"/>
      <c r="N38" s="133"/>
      <c r="O38" s="140"/>
    </row>
    <row r="39" spans="1:15" ht="30" x14ac:dyDescent="0.25">
      <c r="A39" s="81">
        <v>34</v>
      </c>
      <c r="B39" s="82" t="s">
        <v>555</v>
      </c>
      <c r="C39" s="81">
        <v>287863007</v>
      </c>
      <c r="D39" s="82" t="s">
        <v>556</v>
      </c>
      <c r="E39" s="87">
        <v>1</v>
      </c>
      <c r="F39" s="84">
        <v>37.795999999999999</v>
      </c>
      <c r="G39" s="12">
        <f t="shared" si="0"/>
        <v>0</v>
      </c>
      <c r="H39" s="12">
        <f t="shared" si="1"/>
        <v>0</v>
      </c>
      <c r="I39" s="133">
        <v>1</v>
      </c>
      <c r="J39" s="133">
        <v>37.795999999999999</v>
      </c>
      <c r="K39" s="133"/>
      <c r="L39" s="133"/>
      <c r="M39" s="133"/>
      <c r="N39" s="133"/>
      <c r="O39" s="140"/>
    </row>
    <row r="40" spans="1:15" ht="45" x14ac:dyDescent="0.25">
      <c r="A40" s="81">
        <v>35</v>
      </c>
      <c r="B40" s="82" t="s">
        <v>555</v>
      </c>
      <c r="C40" s="81">
        <v>287863016</v>
      </c>
      <c r="D40" s="82" t="s">
        <v>557</v>
      </c>
      <c r="E40" s="87">
        <v>2</v>
      </c>
      <c r="F40" s="84">
        <v>90</v>
      </c>
      <c r="G40" s="12">
        <f t="shared" si="0"/>
        <v>-1.665</v>
      </c>
      <c r="H40" s="12">
        <f t="shared" si="1"/>
        <v>-71.960000000000008</v>
      </c>
      <c r="I40" s="133">
        <v>0.33500000000000002</v>
      </c>
      <c r="J40" s="133">
        <v>18.04</v>
      </c>
      <c r="K40" s="133"/>
      <c r="L40" s="133"/>
      <c r="M40" s="133"/>
      <c r="N40" s="133"/>
      <c r="O40" s="140"/>
    </row>
    <row r="41" spans="1:15" ht="15.75" x14ac:dyDescent="0.25">
      <c r="A41" s="238" t="s">
        <v>558</v>
      </c>
      <c r="B41" s="239"/>
      <c r="C41" s="239"/>
      <c r="D41" s="240"/>
      <c r="E41" s="85">
        <v>50.898999999999987</v>
      </c>
      <c r="F41" s="85">
        <v>2209.1150000000002</v>
      </c>
      <c r="G41" s="85">
        <v>4367.3310000000001</v>
      </c>
      <c r="H41" s="85">
        <v>6525.5469999999996</v>
      </c>
      <c r="I41" s="85">
        <v>8683.7630000000008</v>
      </c>
      <c r="J41" s="85">
        <v>10841.978999999999</v>
      </c>
      <c r="K41" s="133"/>
      <c r="L41" s="133"/>
      <c r="M41" s="133"/>
      <c r="N41" s="133"/>
      <c r="O41" s="140"/>
    </row>
    <row r="42" spans="1:15" ht="23.25" customHeight="1" x14ac:dyDescent="0.25">
      <c r="A42" s="241" t="s">
        <v>56</v>
      </c>
      <c r="B42" s="241"/>
      <c r="C42" s="241"/>
      <c r="D42" s="241"/>
      <c r="E42" s="128"/>
      <c r="F42" s="128"/>
      <c r="G42" s="128"/>
    </row>
    <row r="43" spans="1:15" ht="45" x14ac:dyDescent="0.25">
      <c r="A43" s="81">
        <v>1</v>
      </c>
      <c r="B43" s="82" t="s">
        <v>545</v>
      </c>
      <c r="C43" s="81">
        <v>287043006</v>
      </c>
      <c r="D43" s="82" t="s">
        <v>559</v>
      </c>
      <c r="E43" s="84">
        <v>0.42</v>
      </c>
      <c r="F43" s="84">
        <v>35</v>
      </c>
      <c r="G43" s="12">
        <f t="shared" ref="G43" si="4">I43-E43</f>
        <v>0</v>
      </c>
      <c r="H43" s="12">
        <f t="shared" ref="H43" si="5">J43-F43</f>
        <v>0.46000000000000085</v>
      </c>
      <c r="I43" s="133">
        <v>0.42</v>
      </c>
      <c r="J43" s="133">
        <v>35.46</v>
      </c>
      <c r="K43" s="133"/>
      <c r="L43" s="133"/>
      <c r="M43" s="133"/>
      <c r="N43" s="133"/>
      <c r="O43" s="140"/>
    </row>
    <row r="44" spans="1:15" ht="45" x14ac:dyDescent="0.25">
      <c r="A44" s="81">
        <v>2</v>
      </c>
      <c r="B44" s="82" t="s">
        <v>555</v>
      </c>
      <c r="C44" s="81">
        <v>287863015</v>
      </c>
      <c r="D44" s="86" t="s">
        <v>560</v>
      </c>
      <c r="E44" s="84">
        <v>0.45</v>
      </c>
      <c r="F44" s="84">
        <v>28.8</v>
      </c>
      <c r="G44" s="12">
        <f t="shared" ref="G44:G47" si="6">I44-E44</f>
        <v>-0.11199999999999999</v>
      </c>
      <c r="H44" s="12">
        <f t="shared" ref="H44:H47" si="7">J44-F44</f>
        <v>-2.3200000000000003</v>
      </c>
      <c r="I44" s="133">
        <v>0.33800000000000002</v>
      </c>
      <c r="J44" s="133">
        <v>26.48</v>
      </c>
      <c r="K44" s="133"/>
      <c r="L44" s="133"/>
      <c r="M44" s="133"/>
      <c r="N44" s="133"/>
      <c r="O44" s="140"/>
    </row>
    <row r="45" spans="1:15" ht="45" x14ac:dyDescent="0.25">
      <c r="A45" s="81">
        <v>3</v>
      </c>
      <c r="B45" s="82" t="s">
        <v>555</v>
      </c>
      <c r="C45" s="81">
        <v>287863010</v>
      </c>
      <c r="D45" s="82" t="s">
        <v>561</v>
      </c>
      <c r="E45" s="84">
        <v>0.45</v>
      </c>
      <c r="F45" s="84">
        <v>28.8</v>
      </c>
      <c r="G45" s="12">
        <f t="shared" si="6"/>
        <v>-7.3000000000000009E-2</v>
      </c>
      <c r="H45" s="12">
        <f t="shared" si="7"/>
        <v>-3</v>
      </c>
      <c r="I45" s="133">
        <v>0.377</v>
      </c>
      <c r="J45" s="133">
        <v>25.8</v>
      </c>
      <c r="K45" s="133"/>
      <c r="L45" s="133"/>
      <c r="M45" s="133"/>
      <c r="N45" s="133"/>
      <c r="O45" s="140"/>
    </row>
    <row r="46" spans="1:15" ht="45" x14ac:dyDescent="0.25">
      <c r="A46" s="81">
        <v>4</v>
      </c>
      <c r="B46" s="82" t="s">
        <v>527</v>
      </c>
      <c r="C46" s="81">
        <v>287433009</v>
      </c>
      <c r="D46" s="83" t="s">
        <v>562</v>
      </c>
      <c r="E46" s="84">
        <v>0.7</v>
      </c>
      <c r="F46" s="84">
        <v>44.8</v>
      </c>
      <c r="G46" s="12">
        <f t="shared" si="6"/>
        <v>0</v>
      </c>
      <c r="H46" s="12">
        <f t="shared" si="7"/>
        <v>5.25</v>
      </c>
      <c r="I46" s="133">
        <v>0.7</v>
      </c>
      <c r="J46" s="133">
        <v>50.05</v>
      </c>
      <c r="K46" s="133"/>
      <c r="L46" s="133"/>
      <c r="M46" s="133"/>
      <c r="N46" s="133"/>
      <c r="O46" s="140"/>
    </row>
    <row r="47" spans="1:15" ht="45" x14ac:dyDescent="0.25">
      <c r="A47" s="81">
        <v>6</v>
      </c>
      <c r="B47" s="82" t="s">
        <v>541</v>
      </c>
      <c r="C47" s="81">
        <v>287253005</v>
      </c>
      <c r="D47" s="83" t="s">
        <v>563</v>
      </c>
      <c r="E47" s="84">
        <v>0.45</v>
      </c>
      <c r="F47" s="84">
        <v>28.8</v>
      </c>
      <c r="G47" s="12">
        <f t="shared" si="6"/>
        <v>0</v>
      </c>
      <c r="H47" s="12">
        <f t="shared" si="7"/>
        <v>3.379999999999999</v>
      </c>
      <c r="I47" s="133">
        <v>0.45</v>
      </c>
      <c r="J47" s="133">
        <v>32.18</v>
      </c>
      <c r="K47" s="133"/>
      <c r="L47" s="133"/>
      <c r="M47" s="133"/>
      <c r="N47" s="133"/>
      <c r="O47" s="140"/>
    </row>
    <row r="48" spans="1:15" ht="15.75" x14ac:dyDescent="0.25">
      <c r="A48" s="238" t="s">
        <v>558</v>
      </c>
      <c r="B48" s="239"/>
      <c r="C48" s="239"/>
      <c r="D48" s="240"/>
      <c r="E48" s="85">
        <v>2.4700000000000002</v>
      </c>
      <c r="F48" s="85">
        <v>166.2</v>
      </c>
      <c r="G48" s="85">
        <v>329.93</v>
      </c>
      <c r="H48" s="85">
        <v>493.66</v>
      </c>
      <c r="I48" s="85">
        <v>657.39</v>
      </c>
      <c r="J48" s="85">
        <v>821.12</v>
      </c>
      <c r="K48" s="133"/>
      <c r="L48" s="133"/>
      <c r="M48" s="133"/>
      <c r="N48" s="133"/>
      <c r="O48" s="140"/>
    </row>
    <row r="49" spans="1:15" ht="15.75" x14ac:dyDescent="0.25">
      <c r="A49" s="238" t="s">
        <v>564</v>
      </c>
      <c r="B49" s="239"/>
      <c r="C49" s="239"/>
      <c r="D49" s="240"/>
      <c r="E49" s="85">
        <v>53.368999999999986</v>
      </c>
      <c r="F49" s="85">
        <v>2375.3150000000001</v>
      </c>
      <c r="G49" s="85">
        <v>4697.2610000000004</v>
      </c>
      <c r="H49" s="85">
        <v>7019.2070000000003</v>
      </c>
      <c r="I49" s="85">
        <v>9341.1530000000002</v>
      </c>
      <c r="J49" s="85">
        <v>11663.099</v>
      </c>
      <c r="K49" s="133"/>
      <c r="L49" s="133"/>
      <c r="M49" s="133"/>
      <c r="N49" s="133"/>
      <c r="O49" s="140"/>
    </row>
    <row r="51" spans="1:15" ht="21" customHeight="1" x14ac:dyDescent="0.25">
      <c r="A51" s="234" t="s">
        <v>518</v>
      </c>
      <c r="B51" s="234"/>
      <c r="C51" s="234"/>
      <c r="D51" s="234"/>
      <c r="E51" s="88"/>
      <c r="F51" s="88"/>
      <c r="G51" s="98"/>
    </row>
    <row r="52" spans="1:15" ht="45" x14ac:dyDescent="0.25">
      <c r="A52" s="89">
        <v>1</v>
      </c>
      <c r="B52" s="90" t="s">
        <v>519</v>
      </c>
      <c r="C52" s="89">
        <v>287904047</v>
      </c>
      <c r="D52" s="90" t="s">
        <v>567</v>
      </c>
      <c r="E52" s="92">
        <v>1</v>
      </c>
      <c r="F52" s="92">
        <v>32</v>
      </c>
      <c r="G52" s="12">
        <f t="shared" ref="G52" si="8">I52-E52</f>
        <v>-0.19599999999999995</v>
      </c>
      <c r="H52" s="12">
        <f t="shared" ref="H52" si="9">J52-F52</f>
        <v>-2.1700000000000017</v>
      </c>
      <c r="I52" s="133">
        <v>0.80400000000000005</v>
      </c>
      <c r="J52" s="133">
        <v>29.83</v>
      </c>
      <c r="K52" s="135"/>
      <c r="L52" s="135"/>
      <c r="M52" s="135"/>
      <c r="N52" s="135"/>
      <c r="O52" s="136"/>
    </row>
    <row r="53" spans="1:15" ht="45" x14ac:dyDescent="0.25">
      <c r="A53" s="89">
        <v>2</v>
      </c>
      <c r="B53" s="90" t="s">
        <v>519</v>
      </c>
      <c r="C53" s="89">
        <v>287904041</v>
      </c>
      <c r="D53" s="90" t="s">
        <v>568</v>
      </c>
      <c r="E53" s="92">
        <v>1</v>
      </c>
      <c r="F53" s="92">
        <v>30.91</v>
      </c>
      <c r="G53" s="12">
        <f t="shared" ref="G53:G116" si="10">I53-E53</f>
        <v>-0.17000000000000004</v>
      </c>
      <c r="H53" s="12">
        <f t="shared" ref="H53:H116" si="11">J53-F53</f>
        <v>-0.48000000000000043</v>
      </c>
      <c r="I53" s="133">
        <v>0.83</v>
      </c>
      <c r="J53" s="133">
        <v>30.43</v>
      </c>
      <c r="K53" s="135"/>
      <c r="L53" s="135"/>
      <c r="M53" s="135"/>
      <c r="N53" s="135"/>
      <c r="O53" s="136"/>
    </row>
    <row r="54" spans="1:15" ht="45" x14ac:dyDescent="0.25">
      <c r="A54" s="89">
        <v>3</v>
      </c>
      <c r="B54" s="90" t="s">
        <v>519</v>
      </c>
      <c r="C54" s="89">
        <v>287905081</v>
      </c>
      <c r="D54" s="90" t="s">
        <v>569</v>
      </c>
      <c r="E54" s="92">
        <v>1</v>
      </c>
      <c r="F54" s="92">
        <v>32</v>
      </c>
      <c r="G54" s="12">
        <f t="shared" si="10"/>
        <v>-0.13</v>
      </c>
      <c r="H54" s="12">
        <f t="shared" si="11"/>
        <v>-1.5799999999999983</v>
      </c>
      <c r="I54" s="133">
        <v>0.87</v>
      </c>
      <c r="J54" s="133">
        <v>30.42</v>
      </c>
      <c r="K54" s="135"/>
      <c r="L54" s="135"/>
      <c r="M54" s="135"/>
      <c r="N54" s="135"/>
      <c r="O54" s="136"/>
    </row>
    <row r="55" spans="1:15" ht="45" x14ac:dyDescent="0.25">
      <c r="A55" s="89">
        <v>4</v>
      </c>
      <c r="B55" s="90" t="s">
        <v>519</v>
      </c>
      <c r="C55" s="89">
        <v>287905103</v>
      </c>
      <c r="D55" s="90" t="s">
        <v>570</v>
      </c>
      <c r="E55" s="92">
        <v>1</v>
      </c>
      <c r="F55" s="92">
        <v>33.033000000000001</v>
      </c>
      <c r="G55" s="12">
        <f t="shared" si="10"/>
        <v>0</v>
      </c>
      <c r="H55" s="12">
        <f t="shared" si="11"/>
        <v>-0.88300000000000267</v>
      </c>
      <c r="I55" s="133">
        <v>1</v>
      </c>
      <c r="J55" s="133">
        <v>32.15</v>
      </c>
      <c r="K55" s="135"/>
      <c r="L55" s="135"/>
      <c r="M55" s="135"/>
      <c r="N55" s="135"/>
      <c r="O55" s="136"/>
    </row>
    <row r="56" spans="1:15" ht="45" x14ac:dyDescent="0.25">
      <c r="A56" s="89">
        <v>5</v>
      </c>
      <c r="B56" s="90" t="s">
        <v>519</v>
      </c>
      <c r="C56" s="89">
        <v>287904050</v>
      </c>
      <c r="D56" s="90" t="s">
        <v>571</v>
      </c>
      <c r="E56" s="92">
        <v>0.5</v>
      </c>
      <c r="F56" s="92">
        <v>16</v>
      </c>
      <c r="G56" s="12">
        <f t="shared" si="10"/>
        <v>0.15900000000000003</v>
      </c>
      <c r="H56" s="12">
        <f t="shared" si="11"/>
        <v>0.19999999999999929</v>
      </c>
      <c r="I56" s="133">
        <v>0.65900000000000003</v>
      </c>
      <c r="J56" s="133">
        <v>16.2</v>
      </c>
      <c r="K56" s="135"/>
      <c r="L56" s="135"/>
      <c r="M56" s="135"/>
      <c r="N56" s="135"/>
      <c r="O56" s="136"/>
    </row>
    <row r="57" spans="1:15" ht="60" x14ac:dyDescent="0.25">
      <c r="A57" s="89">
        <v>6</v>
      </c>
      <c r="B57" s="90" t="s">
        <v>519</v>
      </c>
      <c r="C57" s="89">
        <v>287905015</v>
      </c>
      <c r="D57" s="90" t="s">
        <v>572</v>
      </c>
      <c r="E57" s="92">
        <v>1</v>
      </c>
      <c r="F57" s="92">
        <v>33.198999999999998</v>
      </c>
      <c r="G57" s="12">
        <f t="shared" si="10"/>
        <v>0</v>
      </c>
      <c r="H57" s="12">
        <f t="shared" si="11"/>
        <v>0</v>
      </c>
      <c r="I57" s="133">
        <v>1</v>
      </c>
      <c r="J57" s="133">
        <v>33.198999999999998</v>
      </c>
      <c r="K57" s="135"/>
      <c r="L57" s="135"/>
      <c r="M57" s="135"/>
      <c r="N57" s="135"/>
      <c r="O57" s="136"/>
    </row>
    <row r="58" spans="1:15" ht="30" x14ac:dyDescent="0.25">
      <c r="A58" s="89">
        <v>7</v>
      </c>
      <c r="B58" s="90" t="s">
        <v>519</v>
      </c>
      <c r="C58" s="89">
        <v>287904044</v>
      </c>
      <c r="D58" s="90" t="s">
        <v>573</v>
      </c>
      <c r="E58" s="92">
        <v>1</v>
      </c>
      <c r="F58" s="92">
        <v>32</v>
      </c>
      <c r="G58" s="12">
        <f t="shared" si="10"/>
        <v>-0.41600000000000004</v>
      </c>
      <c r="H58" s="12">
        <f t="shared" si="11"/>
        <v>-3.8299999999999983</v>
      </c>
      <c r="I58" s="133">
        <v>0.58399999999999996</v>
      </c>
      <c r="J58" s="133">
        <v>28.17</v>
      </c>
      <c r="K58" s="135"/>
      <c r="L58" s="135"/>
      <c r="M58" s="135"/>
      <c r="N58" s="135"/>
      <c r="O58" s="136"/>
    </row>
    <row r="59" spans="1:15" ht="45" x14ac:dyDescent="0.25">
      <c r="A59" s="89">
        <v>8</v>
      </c>
      <c r="B59" s="90" t="s">
        <v>519</v>
      </c>
      <c r="C59" s="89">
        <v>287904063</v>
      </c>
      <c r="D59" s="90" t="s">
        <v>574</v>
      </c>
      <c r="E59" s="92">
        <v>1</v>
      </c>
      <c r="F59" s="92">
        <v>32</v>
      </c>
      <c r="G59" s="12">
        <f t="shared" si="10"/>
        <v>-0.32699999999999996</v>
      </c>
      <c r="H59" s="12">
        <f t="shared" si="11"/>
        <v>-0.96000000000000085</v>
      </c>
      <c r="I59" s="133">
        <v>0.67300000000000004</v>
      </c>
      <c r="J59" s="133">
        <v>31.04</v>
      </c>
      <c r="K59" s="135"/>
      <c r="L59" s="135"/>
      <c r="M59" s="135"/>
      <c r="N59" s="135"/>
      <c r="O59" s="136" t="s">
        <v>717</v>
      </c>
    </row>
    <row r="60" spans="1:15" ht="30" x14ac:dyDescent="0.25">
      <c r="A60" s="89">
        <v>9</v>
      </c>
      <c r="B60" s="90" t="s">
        <v>519</v>
      </c>
      <c r="C60" s="89">
        <v>287904055</v>
      </c>
      <c r="D60" s="90" t="s">
        <v>575</v>
      </c>
      <c r="E60" s="92">
        <v>1</v>
      </c>
      <c r="F60" s="92">
        <v>29.998000000000001</v>
      </c>
      <c r="G60" s="12">
        <f t="shared" si="10"/>
        <v>0</v>
      </c>
      <c r="H60" s="12">
        <f t="shared" si="11"/>
        <v>0</v>
      </c>
      <c r="I60" s="133">
        <v>1</v>
      </c>
      <c r="J60" s="133">
        <v>29.998000000000001</v>
      </c>
      <c r="K60" s="135"/>
      <c r="L60" s="135"/>
      <c r="M60" s="135"/>
      <c r="N60" s="135"/>
      <c r="O60" s="136" t="s">
        <v>718</v>
      </c>
    </row>
    <row r="61" spans="1:15" ht="45" x14ac:dyDescent="0.25">
      <c r="A61" s="89">
        <v>10</v>
      </c>
      <c r="B61" s="90" t="s">
        <v>519</v>
      </c>
      <c r="C61" s="89">
        <v>287905105</v>
      </c>
      <c r="D61" s="90" t="s">
        <v>576</v>
      </c>
      <c r="E61" s="92">
        <v>1</v>
      </c>
      <c r="F61" s="92">
        <v>59.65</v>
      </c>
      <c r="G61" s="12">
        <f t="shared" si="10"/>
        <v>0</v>
      </c>
      <c r="H61" s="12">
        <f t="shared" si="11"/>
        <v>0</v>
      </c>
      <c r="I61" s="133">
        <v>1</v>
      </c>
      <c r="J61" s="133">
        <v>59.65</v>
      </c>
      <c r="K61" s="135"/>
      <c r="L61" s="135"/>
      <c r="M61" s="135"/>
      <c r="N61" s="135"/>
      <c r="O61" s="136"/>
    </row>
    <row r="62" spans="1:15" ht="30" x14ac:dyDescent="0.25">
      <c r="A62" s="89">
        <v>11</v>
      </c>
      <c r="B62" s="90" t="s">
        <v>519</v>
      </c>
      <c r="C62" s="89">
        <v>287904045</v>
      </c>
      <c r="D62" s="90" t="s">
        <v>577</v>
      </c>
      <c r="E62" s="92">
        <v>1</v>
      </c>
      <c r="F62" s="92">
        <v>32</v>
      </c>
      <c r="G62" s="12">
        <f t="shared" si="10"/>
        <v>-1</v>
      </c>
      <c r="H62" s="12">
        <f t="shared" si="11"/>
        <v>-32</v>
      </c>
      <c r="I62" s="133"/>
      <c r="J62" s="133"/>
      <c r="K62" s="135"/>
      <c r="L62" s="135"/>
      <c r="M62" s="135"/>
      <c r="N62" s="135"/>
      <c r="O62" s="136" t="s">
        <v>684</v>
      </c>
    </row>
    <row r="63" spans="1:15" ht="30" x14ac:dyDescent="0.25">
      <c r="A63" s="89">
        <v>12</v>
      </c>
      <c r="B63" s="90" t="s">
        <v>519</v>
      </c>
      <c r="C63" s="89">
        <v>287904029</v>
      </c>
      <c r="D63" s="90" t="s">
        <v>578</v>
      </c>
      <c r="E63" s="92">
        <v>0.96</v>
      </c>
      <c r="F63" s="92">
        <v>30.88</v>
      </c>
      <c r="G63" s="12">
        <f t="shared" si="10"/>
        <v>0</v>
      </c>
      <c r="H63" s="12">
        <f t="shared" si="11"/>
        <v>0</v>
      </c>
      <c r="I63" s="133">
        <v>0.96</v>
      </c>
      <c r="J63" s="133">
        <v>30.88</v>
      </c>
      <c r="K63" s="135"/>
      <c r="L63" s="135"/>
      <c r="M63" s="135"/>
      <c r="N63" s="135"/>
      <c r="O63" s="136"/>
    </row>
    <row r="64" spans="1:15" ht="60" x14ac:dyDescent="0.25">
      <c r="A64" s="89">
        <v>13</v>
      </c>
      <c r="B64" s="90" t="s">
        <v>519</v>
      </c>
      <c r="C64" s="89">
        <v>287905116</v>
      </c>
      <c r="D64" s="90" t="s">
        <v>579</v>
      </c>
      <c r="E64" s="92">
        <v>0.75</v>
      </c>
      <c r="F64" s="92">
        <v>32.01</v>
      </c>
      <c r="G64" s="12">
        <f t="shared" si="10"/>
        <v>-0.75</v>
      </c>
      <c r="H64" s="12">
        <f t="shared" si="11"/>
        <v>-32.01</v>
      </c>
      <c r="I64" s="133"/>
      <c r="J64" s="133"/>
      <c r="K64" s="135"/>
      <c r="L64" s="135"/>
      <c r="M64" s="135"/>
      <c r="N64" s="135"/>
      <c r="O64" s="136" t="s">
        <v>686</v>
      </c>
    </row>
    <row r="65" spans="1:15" ht="45" x14ac:dyDescent="0.25">
      <c r="A65" s="89">
        <v>14</v>
      </c>
      <c r="B65" s="90" t="s">
        <v>580</v>
      </c>
      <c r="C65" s="89">
        <v>287434061</v>
      </c>
      <c r="D65" s="90" t="s">
        <v>581</v>
      </c>
      <c r="E65" s="92">
        <v>1</v>
      </c>
      <c r="F65" s="92">
        <v>40.726999999999997</v>
      </c>
      <c r="G65" s="12">
        <f t="shared" si="10"/>
        <v>0</v>
      </c>
      <c r="H65" s="12">
        <f t="shared" si="11"/>
        <v>0</v>
      </c>
      <c r="I65" s="133">
        <v>1</v>
      </c>
      <c r="J65" s="133">
        <v>40.726999999999997</v>
      </c>
      <c r="K65" s="135"/>
      <c r="L65" s="135"/>
      <c r="M65" s="135"/>
      <c r="N65" s="135"/>
      <c r="O65" s="136"/>
    </row>
    <row r="66" spans="1:15" ht="30" x14ac:dyDescent="0.25">
      <c r="A66" s="89">
        <v>15</v>
      </c>
      <c r="B66" s="90" t="s">
        <v>580</v>
      </c>
      <c r="C66" s="89">
        <v>287434085</v>
      </c>
      <c r="D66" s="90" t="s">
        <v>582</v>
      </c>
      <c r="E66" s="92">
        <v>0.75</v>
      </c>
      <c r="F66" s="92">
        <v>27.43</v>
      </c>
      <c r="G66" s="12">
        <f t="shared" si="10"/>
        <v>0</v>
      </c>
      <c r="H66" s="12">
        <f t="shared" si="11"/>
        <v>0</v>
      </c>
      <c r="I66" s="133">
        <v>0.75</v>
      </c>
      <c r="J66" s="133">
        <v>27.43</v>
      </c>
      <c r="K66" s="135"/>
      <c r="L66" s="135"/>
      <c r="M66" s="135"/>
      <c r="N66" s="135"/>
      <c r="O66" s="136"/>
    </row>
    <row r="67" spans="1:15" ht="30" x14ac:dyDescent="0.25">
      <c r="A67" s="89">
        <v>16</v>
      </c>
      <c r="B67" s="90" t="s">
        <v>527</v>
      </c>
      <c r="C67" s="99">
        <v>287434065</v>
      </c>
      <c r="D67" s="91" t="s">
        <v>583</v>
      </c>
      <c r="E67" s="92">
        <v>0.6</v>
      </c>
      <c r="F67" s="92">
        <v>24.55</v>
      </c>
      <c r="G67" s="12">
        <f t="shared" si="10"/>
        <v>0</v>
      </c>
      <c r="H67" s="12">
        <f t="shared" si="11"/>
        <v>0</v>
      </c>
      <c r="I67" s="133">
        <v>0.6</v>
      </c>
      <c r="J67" s="133">
        <v>24.55</v>
      </c>
      <c r="K67" s="135"/>
      <c r="L67" s="135"/>
      <c r="M67" s="135"/>
      <c r="N67" s="135"/>
      <c r="O67" s="136"/>
    </row>
    <row r="68" spans="1:15" ht="30" x14ac:dyDescent="0.25">
      <c r="A68" s="89">
        <v>17</v>
      </c>
      <c r="B68" s="90" t="s">
        <v>580</v>
      </c>
      <c r="C68" s="89">
        <v>287434028</v>
      </c>
      <c r="D68" s="90" t="s">
        <v>584</v>
      </c>
      <c r="E68" s="92">
        <v>1.25</v>
      </c>
      <c r="F68" s="92">
        <v>40</v>
      </c>
      <c r="G68" s="12">
        <f t="shared" si="10"/>
        <v>-0.5</v>
      </c>
      <c r="H68" s="12">
        <f t="shared" si="11"/>
        <v>-0.59000000000000341</v>
      </c>
      <c r="I68" s="133">
        <v>0.75</v>
      </c>
      <c r="J68" s="133">
        <v>39.409999999999997</v>
      </c>
      <c r="K68" s="135"/>
      <c r="L68" s="135"/>
      <c r="M68" s="135"/>
      <c r="N68" s="135"/>
      <c r="O68" s="136"/>
    </row>
    <row r="69" spans="1:15" ht="30" x14ac:dyDescent="0.25">
      <c r="A69" s="89">
        <v>18</v>
      </c>
      <c r="B69" s="90" t="s">
        <v>580</v>
      </c>
      <c r="C69" s="89">
        <v>287434002</v>
      </c>
      <c r="D69" s="90" t="s">
        <v>585</v>
      </c>
      <c r="E69" s="92">
        <v>0.76</v>
      </c>
      <c r="F69" s="92">
        <v>29.398</v>
      </c>
      <c r="G69" s="12">
        <f t="shared" si="10"/>
        <v>1.4999999999999998</v>
      </c>
      <c r="H69" s="12">
        <f t="shared" si="11"/>
        <v>65.602000000000004</v>
      </c>
      <c r="I69" s="133">
        <v>2.2599999999999998</v>
      </c>
      <c r="J69" s="133">
        <v>95</v>
      </c>
      <c r="K69" s="135"/>
      <c r="L69" s="135"/>
      <c r="M69" s="135"/>
      <c r="N69" s="135"/>
      <c r="O69" s="136"/>
    </row>
    <row r="70" spans="1:15" ht="30" x14ac:dyDescent="0.25">
      <c r="A70" s="89">
        <v>19</v>
      </c>
      <c r="B70" s="90" t="s">
        <v>580</v>
      </c>
      <c r="C70" s="89">
        <v>287434077</v>
      </c>
      <c r="D70" s="90" t="s">
        <v>586</v>
      </c>
      <c r="E70" s="92">
        <v>0.78</v>
      </c>
      <c r="F70" s="92">
        <v>39.65</v>
      </c>
      <c r="G70" s="12">
        <f t="shared" si="10"/>
        <v>0</v>
      </c>
      <c r="H70" s="12">
        <f t="shared" si="11"/>
        <v>-7.5300000000000011</v>
      </c>
      <c r="I70" s="133">
        <v>0.78</v>
      </c>
      <c r="J70" s="133">
        <v>32.119999999999997</v>
      </c>
      <c r="K70" s="135"/>
      <c r="L70" s="135"/>
      <c r="M70" s="135"/>
      <c r="N70" s="135"/>
      <c r="O70" s="136"/>
    </row>
    <row r="71" spans="1:15" ht="45" x14ac:dyDescent="0.25">
      <c r="A71" s="89">
        <v>20</v>
      </c>
      <c r="B71" s="90" t="s">
        <v>580</v>
      </c>
      <c r="C71" s="89">
        <v>287434031</v>
      </c>
      <c r="D71" s="90" t="s">
        <v>587</v>
      </c>
      <c r="E71" s="92">
        <v>0.63</v>
      </c>
      <c r="F71" s="92">
        <v>40.29</v>
      </c>
      <c r="G71" s="12">
        <f t="shared" si="10"/>
        <v>0.21399999999999997</v>
      </c>
      <c r="H71" s="12">
        <f t="shared" si="11"/>
        <v>11.469999999999999</v>
      </c>
      <c r="I71" s="133">
        <v>0.84399999999999997</v>
      </c>
      <c r="J71" s="133">
        <v>51.76</v>
      </c>
      <c r="K71" s="135"/>
      <c r="L71" s="135"/>
      <c r="M71" s="135"/>
      <c r="N71" s="135"/>
      <c r="O71" s="136"/>
    </row>
    <row r="72" spans="1:15" ht="45" x14ac:dyDescent="0.25">
      <c r="A72" s="89">
        <v>21</v>
      </c>
      <c r="B72" s="90" t="s">
        <v>580</v>
      </c>
      <c r="C72" s="89">
        <v>287435044</v>
      </c>
      <c r="D72" s="90" t="s">
        <v>588</v>
      </c>
      <c r="E72" s="92">
        <v>2</v>
      </c>
      <c r="F72" s="92">
        <v>61.82</v>
      </c>
      <c r="G72" s="12">
        <f t="shared" si="10"/>
        <v>0.29000000000000004</v>
      </c>
      <c r="H72" s="12">
        <f t="shared" si="11"/>
        <v>48.46</v>
      </c>
      <c r="I72" s="133">
        <v>2.29</v>
      </c>
      <c r="J72" s="133">
        <v>110.28</v>
      </c>
      <c r="K72" s="135"/>
      <c r="L72" s="135"/>
      <c r="M72" s="135"/>
      <c r="N72" s="135"/>
      <c r="O72" s="136"/>
    </row>
    <row r="73" spans="1:15" ht="30" x14ac:dyDescent="0.25">
      <c r="A73" s="89">
        <v>22</v>
      </c>
      <c r="B73" s="90" t="s">
        <v>580</v>
      </c>
      <c r="C73" s="89">
        <v>287435059</v>
      </c>
      <c r="D73" s="90" t="s">
        <v>589</v>
      </c>
      <c r="E73" s="92">
        <v>0.75</v>
      </c>
      <c r="F73" s="92">
        <v>28.673999999999999</v>
      </c>
      <c r="G73" s="12">
        <f t="shared" si="10"/>
        <v>0</v>
      </c>
      <c r="H73" s="12">
        <f t="shared" si="11"/>
        <v>0</v>
      </c>
      <c r="I73" s="133">
        <v>0.75</v>
      </c>
      <c r="J73" s="133">
        <v>28.673999999999999</v>
      </c>
      <c r="K73" s="135"/>
      <c r="L73" s="135"/>
      <c r="M73" s="135"/>
      <c r="N73" s="135"/>
      <c r="O73" s="136"/>
    </row>
    <row r="74" spans="1:15" ht="45" x14ac:dyDescent="0.25">
      <c r="A74" s="89">
        <v>23</v>
      </c>
      <c r="B74" s="90" t="s">
        <v>580</v>
      </c>
      <c r="C74" s="89">
        <v>287435087</v>
      </c>
      <c r="D74" s="90" t="s">
        <v>590</v>
      </c>
      <c r="E74" s="92">
        <v>0.61499999999999999</v>
      </c>
      <c r="F74" s="92">
        <v>19.68</v>
      </c>
      <c r="G74" s="12">
        <f t="shared" si="10"/>
        <v>-0.61499999999999999</v>
      </c>
      <c r="H74" s="12">
        <f t="shared" si="11"/>
        <v>-19.68</v>
      </c>
      <c r="I74" s="133"/>
      <c r="J74" s="133"/>
      <c r="K74" s="135"/>
      <c r="L74" s="135"/>
      <c r="M74" s="135"/>
      <c r="N74" s="135"/>
      <c r="O74" s="136" t="s">
        <v>684</v>
      </c>
    </row>
    <row r="75" spans="1:15" ht="60" x14ac:dyDescent="0.25">
      <c r="A75" s="89">
        <v>24</v>
      </c>
      <c r="B75" s="90" t="s">
        <v>580</v>
      </c>
      <c r="C75" s="89">
        <v>287434035</v>
      </c>
      <c r="D75" s="90" t="s">
        <v>591</v>
      </c>
      <c r="E75" s="92">
        <v>0.7</v>
      </c>
      <c r="F75" s="92">
        <v>22.4</v>
      </c>
      <c r="G75" s="12">
        <f t="shared" si="10"/>
        <v>-0.25999999999999995</v>
      </c>
      <c r="H75" s="12">
        <f t="shared" si="11"/>
        <v>-0.36999999999999744</v>
      </c>
      <c r="I75" s="133">
        <v>0.44</v>
      </c>
      <c r="J75" s="133">
        <v>22.03</v>
      </c>
      <c r="K75" s="135"/>
      <c r="L75" s="135"/>
      <c r="M75" s="135"/>
      <c r="N75" s="135"/>
      <c r="O75" s="136"/>
    </row>
    <row r="76" spans="1:15" ht="45" x14ac:dyDescent="0.25">
      <c r="A76" s="89">
        <v>25</v>
      </c>
      <c r="B76" s="90" t="s">
        <v>258</v>
      </c>
      <c r="C76" s="89">
        <v>287824016</v>
      </c>
      <c r="D76" s="90" t="s">
        <v>592</v>
      </c>
      <c r="E76" s="92">
        <v>0.5</v>
      </c>
      <c r="F76" s="92">
        <v>16</v>
      </c>
      <c r="G76" s="12">
        <f t="shared" si="10"/>
        <v>0</v>
      </c>
      <c r="H76" s="12">
        <f t="shared" si="11"/>
        <v>5.75</v>
      </c>
      <c r="I76" s="133">
        <v>0.5</v>
      </c>
      <c r="J76" s="133">
        <v>21.75</v>
      </c>
      <c r="K76" s="135"/>
      <c r="L76" s="135"/>
      <c r="M76" s="135"/>
      <c r="N76" s="135"/>
      <c r="O76" s="136"/>
    </row>
    <row r="77" spans="1:15" ht="45" x14ac:dyDescent="0.25">
      <c r="A77" s="89">
        <v>26</v>
      </c>
      <c r="B77" s="90" t="s">
        <v>258</v>
      </c>
      <c r="C77" s="89">
        <v>287824020</v>
      </c>
      <c r="D77" s="90" t="s">
        <v>593</v>
      </c>
      <c r="E77" s="92">
        <v>0.5</v>
      </c>
      <c r="F77" s="92">
        <v>16</v>
      </c>
      <c r="G77" s="12">
        <f t="shared" si="10"/>
        <v>-0.5</v>
      </c>
      <c r="H77" s="12">
        <f t="shared" si="11"/>
        <v>-16</v>
      </c>
      <c r="I77" s="133"/>
      <c r="J77" s="133"/>
      <c r="K77" s="135"/>
      <c r="L77" s="135"/>
      <c r="M77" s="135"/>
      <c r="N77" s="135"/>
      <c r="O77" s="136" t="s">
        <v>684</v>
      </c>
    </row>
    <row r="78" spans="1:15" ht="90" x14ac:dyDescent="0.25">
      <c r="A78" s="89">
        <v>27</v>
      </c>
      <c r="B78" s="90" t="s">
        <v>258</v>
      </c>
      <c r="C78" s="89">
        <v>287824034</v>
      </c>
      <c r="D78" s="91" t="s">
        <v>594</v>
      </c>
      <c r="E78" s="92">
        <v>0.5</v>
      </c>
      <c r="F78" s="92">
        <v>18.45</v>
      </c>
      <c r="G78" s="12">
        <f t="shared" si="10"/>
        <v>0.80200000000000005</v>
      </c>
      <c r="H78" s="12">
        <f t="shared" si="11"/>
        <v>34.799999999999997</v>
      </c>
      <c r="I78" s="133">
        <v>1.302</v>
      </c>
      <c r="J78" s="133">
        <v>53.25</v>
      </c>
      <c r="K78" s="135"/>
      <c r="L78" s="135"/>
      <c r="M78" s="135"/>
      <c r="N78" s="135"/>
      <c r="O78" s="136"/>
    </row>
    <row r="79" spans="1:15" ht="105" x14ac:dyDescent="0.25">
      <c r="A79" s="89">
        <v>28</v>
      </c>
      <c r="B79" s="90" t="s">
        <v>258</v>
      </c>
      <c r="C79" s="99">
        <v>287824038</v>
      </c>
      <c r="D79" s="91" t="s">
        <v>595</v>
      </c>
      <c r="E79" s="92">
        <v>0.64</v>
      </c>
      <c r="F79" s="92">
        <v>30.5</v>
      </c>
      <c r="G79" s="12">
        <f t="shared" si="10"/>
        <v>7.0000000000000062E-3</v>
      </c>
      <c r="H79" s="12">
        <f t="shared" si="11"/>
        <v>0</v>
      </c>
      <c r="I79" s="133">
        <v>0.64700000000000002</v>
      </c>
      <c r="J79" s="133">
        <v>30.5</v>
      </c>
      <c r="K79" s="135"/>
      <c r="L79" s="135"/>
      <c r="M79" s="135"/>
      <c r="N79" s="135"/>
      <c r="O79" s="136"/>
    </row>
    <row r="80" spans="1:15" ht="45" x14ac:dyDescent="0.25">
      <c r="A80" s="89">
        <v>29</v>
      </c>
      <c r="B80" s="90" t="s">
        <v>258</v>
      </c>
      <c r="C80" s="89">
        <v>287824037</v>
      </c>
      <c r="D80" s="90" t="s">
        <v>596</v>
      </c>
      <c r="E80" s="92">
        <v>0.5</v>
      </c>
      <c r="F80" s="92">
        <v>20.95</v>
      </c>
      <c r="G80" s="12">
        <f t="shared" si="10"/>
        <v>0</v>
      </c>
      <c r="H80" s="12">
        <f t="shared" si="11"/>
        <v>0</v>
      </c>
      <c r="I80" s="133">
        <v>0.5</v>
      </c>
      <c r="J80" s="133">
        <v>20.95</v>
      </c>
      <c r="K80" s="135"/>
      <c r="L80" s="135"/>
      <c r="M80" s="135"/>
      <c r="N80" s="135"/>
      <c r="O80" s="136"/>
    </row>
    <row r="81" spans="1:15" ht="45" x14ac:dyDescent="0.25">
      <c r="A81" s="89">
        <v>30</v>
      </c>
      <c r="B81" s="90" t="s">
        <v>258</v>
      </c>
      <c r="C81" s="89">
        <v>287824047</v>
      </c>
      <c r="D81" s="90" t="s">
        <v>597</v>
      </c>
      <c r="E81" s="92">
        <v>0.5</v>
      </c>
      <c r="F81" s="92">
        <v>15.46</v>
      </c>
      <c r="G81" s="12">
        <f t="shared" si="10"/>
        <v>-0.5</v>
      </c>
      <c r="H81" s="12">
        <f t="shared" si="11"/>
        <v>-15.46</v>
      </c>
      <c r="I81" s="133"/>
      <c r="J81" s="133"/>
      <c r="K81" s="135"/>
      <c r="L81" s="135"/>
      <c r="M81" s="135"/>
      <c r="N81" s="135"/>
      <c r="O81" s="136" t="s">
        <v>684</v>
      </c>
    </row>
    <row r="82" spans="1:15" ht="45" x14ac:dyDescent="0.25">
      <c r="A82" s="89">
        <v>31</v>
      </c>
      <c r="B82" s="90" t="s">
        <v>258</v>
      </c>
      <c r="C82" s="89">
        <v>287825016</v>
      </c>
      <c r="D82" s="90" t="s">
        <v>598</v>
      </c>
      <c r="E82" s="92">
        <v>0.5</v>
      </c>
      <c r="F82" s="92">
        <v>31.51</v>
      </c>
      <c r="G82" s="12">
        <f t="shared" si="10"/>
        <v>0</v>
      </c>
      <c r="H82" s="12">
        <f t="shared" si="11"/>
        <v>-1.0000000000001563E-2</v>
      </c>
      <c r="I82" s="133">
        <v>0.5</v>
      </c>
      <c r="J82" s="133">
        <v>31.5</v>
      </c>
      <c r="K82" s="135"/>
      <c r="L82" s="135"/>
      <c r="M82" s="135"/>
      <c r="N82" s="135"/>
      <c r="O82" s="136"/>
    </row>
    <row r="83" spans="1:15" ht="45" x14ac:dyDescent="0.25">
      <c r="A83" s="89">
        <v>32</v>
      </c>
      <c r="B83" s="90" t="s">
        <v>258</v>
      </c>
      <c r="C83" s="89">
        <v>287825003</v>
      </c>
      <c r="D83" s="90" t="s">
        <v>599</v>
      </c>
      <c r="E83" s="92">
        <v>0.5</v>
      </c>
      <c r="F83" s="92">
        <v>16</v>
      </c>
      <c r="G83" s="12">
        <f t="shared" si="10"/>
        <v>0</v>
      </c>
      <c r="H83" s="12">
        <f t="shared" si="11"/>
        <v>5.75</v>
      </c>
      <c r="I83" s="133">
        <v>0.5</v>
      </c>
      <c r="J83" s="133">
        <v>21.75</v>
      </c>
      <c r="K83" s="135"/>
      <c r="L83" s="135"/>
      <c r="M83" s="135"/>
      <c r="N83" s="135"/>
      <c r="O83" s="136"/>
    </row>
    <row r="84" spans="1:15" ht="60" x14ac:dyDescent="0.25">
      <c r="A84" s="89">
        <v>33</v>
      </c>
      <c r="B84" s="90" t="s">
        <v>258</v>
      </c>
      <c r="C84" s="89">
        <v>287825019</v>
      </c>
      <c r="D84" s="90" t="s">
        <v>600</v>
      </c>
      <c r="E84" s="92">
        <v>0.7</v>
      </c>
      <c r="F84" s="92">
        <v>22.4</v>
      </c>
      <c r="G84" s="12">
        <f t="shared" si="10"/>
        <v>0</v>
      </c>
      <c r="H84" s="12">
        <f t="shared" si="11"/>
        <v>2.360000000000003</v>
      </c>
      <c r="I84" s="133">
        <v>0.7</v>
      </c>
      <c r="J84" s="133">
        <v>24.76</v>
      </c>
      <c r="K84" s="135"/>
      <c r="L84" s="135"/>
      <c r="M84" s="135"/>
      <c r="N84" s="135"/>
      <c r="O84" s="136"/>
    </row>
    <row r="85" spans="1:15" ht="60" x14ac:dyDescent="0.25">
      <c r="A85" s="89">
        <v>34</v>
      </c>
      <c r="B85" s="90" t="s">
        <v>258</v>
      </c>
      <c r="C85" s="89">
        <v>287825020</v>
      </c>
      <c r="D85" s="90" t="s">
        <v>601</v>
      </c>
      <c r="E85" s="92">
        <v>0.5</v>
      </c>
      <c r="F85" s="92">
        <v>16</v>
      </c>
      <c r="G85" s="12">
        <f t="shared" si="10"/>
        <v>0.13300000000000001</v>
      </c>
      <c r="H85" s="12">
        <f t="shared" si="11"/>
        <v>-0.22000000000000064</v>
      </c>
      <c r="I85" s="133">
        <v>0.63300000000000001</v>
      </c>
      <c r="J85" s="133">
        <v>15.78</v>
      </c>
      <c r="K85" s="135"/>
      <c r="L85" s="135"/>
      <c r="M85" s="135"/>
      <c r="N85" s="135"/>
      <c r="O85" s="136" t="s">
        <v>685</v>
      </c>
    </row>
    <row r="86" spans="1:15" ht="45" x14ac:dyDescent="0.25">
      <c r="A86" s="89">
        <v>35</v>
      </c>
      <c r="B86" s="90" t="s">
        <v>258</v>
      </c>
      <c r="C86" s="93">
        <v>287825025</v>
      </c>
      <c r="D86" s="94" t="s">
        <v>602</v>
      </c>
      <c r="E86" s="92">
        <v>0.43</v>
      </c>
      <c r="F86" s="92">
        <v>15.46</v>
      </c>
      <c r="G86" s="12">
        <f t="shared" si="10"/>
        <v>0</v>
      </c>
      <c r="H86" s="12">
        <f t="shared" si="11"/>
        <v>0</v>
      </c>
      <c r="I86" s="133">
        <v>0.43</v>
      </c>
      <c r="J86" s="133">
        <v>15.46</v>
      </c>
      <c r="K86" s="135"/>
      <c r="L86" s="135"/>
      <c r="M86" s="135"/>
      <c r="N86" s="135"/>
      <c r="O86" s="136"/>
    </row>
    <row r="87" spans="1:15" ht="30" x14ac:dyDescent="0.25">
      <c r="A87" s="89">
        <v>36</v>
      </c>
      <c r="B87" s="90" t="s">
        <v>258</v>
      </c>
      <c r="C87" s="89">
        <v>287825037</v>
      </c>
      <c r="D87" s="90" t="s">
        <v>603</v>
      </c>
      <c r="E87" s="92">
        <v>0.7</v>
      </c>
      <c r="F87" s="92">
        <v>22.4</v>
      </c>
      <c r="G87" s="12">
        <f t="shared" si="10"/>
        <v>-0.11599999999999999</v>
      </c>
      <c r="H87" s="12">
        <f t="shared" si="11"/>
        <v>-6.139999999999997</v>
      </c>
      <c r="I87" s="133">
        <v>0.58399999999999996</v>
      </c>
      <c r="J87" s="133">
        <v>16.260000000000002</v>
      </c>
      <c r="K87" s="135"/>
      <c r="L87" s="135"/>
      <c r="M87" s="135"/>
      <c r="N87" s="135"/>
      <c r="O87" s="136"/>
    </row>
    <row r="88" spans="1:15" ht="60" x14ac:dyDescent="0.25">
      <c r="A88" s="89">
        <v>37</v>
      </c>
      <c r="B88" s="90" t="s">
        <v>258</v>
      </c>
      <c r="C88" s="89">
        <v>287825060</v>
      </c>
      <c r="D88" s="90" t="s">
        <v>604</v>
      </c>
      <c r="E88" s="92">
        <v>0.5</v>
      </c>
      <c r="F88" s="92">
        <v>20.867999999999999</v>
      </c>
      <c r="G88" s="12">
        <f t="shared" si="10"/>
        <v>0</v>
      </c>
      <c r="H88" s="12">
        <f t="shared" si="11"/>
        <v>0</v>
      </c>
      <c r="I88" s="133">
        <v>0.5</v>
      </c>
      <c r="J88" s="133">
        <v>20.867999999999999</v>
      </c>
      <c r="K88" s="135"/>
      <c r="L88" s="135"/>
      <c r="M88" s="135"/>
      <c r="N88" s="135"/>
      <c r="O88" s="136"/>
    </row>
    <row r="89" spans="1:15" ht="45" x14ac:dyDescent="0.25">
      <c r="A89" s="89">
        <v>38</v>
      </c>
      <c r="B89" s="90" t="s">
        <v>258</v>
      </c>
      <c r="C89" s="93">
        <v>287825070</v>
      </c>
      <c r="D89" s="94" t="s">
        <v>605</v>
      </c>
      <c r="E89" s="92">
        <v>0.5</v>
      </c>
      <c r="F89" s="92">
        <v>16</v>
      </c>
      <c r="G89" s="12">
        <f t="shared" si="10"/>
        <v>0</v>
      </c>
      <c r="H89" s="12">
        <f t="shared" si="11"/>
        <v>5.75</v>
      </c>
      <c r="I89" s="133">
        <v>0.5</v>
      </c>
      <c r="J89" s="133">
        <v>21.75</v>
      </c>
      <c r="K89" s="135"/>
      <c r="L89" s="135"/>
      <c r="M89" s="135"/>
      <c r="N89" s="135"/>
      <c r="O89" s="136"/>
    </row>
    <row r="90" spans="1:15" ht="45" x14ac:dyDescent="0.25">
      <c r="A90" s="89">
        <v>39</v>
      </c>
      <c r="B90" s="90" t="s">
        <v>258</v>
      </c>
      <c r="C90" s="89">
        <v>287825076</v>
      </c>
      <c r="D90" s="90" t="s">
        <v>606</v>
      </c>
      <c r="E90" s="92">
        <v>0.5</v>
      </c>
      <c r="F90" s="92">
        <v>16</v>
      </c>
      <c r="G90" s="12">
        <f t="shared" si="10"/>
        <v>-0.29500000000000004</v>
      </c>
      <c r="H90" s="12">
        <f t="shared" si="11"/>
        <v>-5.5</v>
      </c>
      <c r="I90" s="133">
        <v>0.20499999999999999</v>
      </c>
      <c r="J90" s="133">
        <v>10.5</v>
      </c>
      <c r="K90" s="135"/>
      <c r="L90" s="135"/>
      <c r="M90" s="135"/>
      <c r="N90" s="135"/>
      <c r="O90" s="136"/>
    </row>
    <row r="91" spans="1:15" ht="45" x14ac:dyDescent="0.25">
      <c r="A91" s="89">
        <v>40</v>
      </c>
      <c r="B91" s="90" t="s">
        <v>258</v>
      </c>
      <c r="C91" s="89">
        <v>287825088</v>
      </c>
      <c r="D91" s="90" t="s">
        <v>607</v>
      </c>
      <c r="E91" s="92">
        <v>0.5</v>
      </c>
      <c r="F91" s="92">
        <v>16</v>
      </c>
      <c r="G91" s="12">
        <f t="shared" si="10"/>
        <v>-0.5</v>
      </c>
      <c r="H91" s="12">
        <f t="shared" si="11"/>
        <v>-16</v>
      </c>
      <c r="I91" s="133"/>
      <c r="J91" s="133"/>
      <c r="K91" s="135"/>
      <c r="L91" s="135"/>
      <c r="M91" s="135"/>
      <c r="N91" s="135"/>
      <c r="O91" s="136" t="s">
        <v>684</v>
      </c>
    </row>
    <row r="92" spans="1:15" ht="45" x14ac:dyDescent="0.25">
      <c r="A92" s="89">
        <v>41</v>
      </c>
      <c r="B92" s="90" t="s">
        <v>258</v>
      </c>
      <c r="C92" s="89">
        <v>287824060</v>
      </c>
      <c r="D92" s="94" t="s">
        <v>608</v>
      </c>
      <c r="E92" s="92">
        <v>0.5</v>
      </c>
      <c r="F92" s="92">
        <v>28</v>
      </c>
      <c r="G92" s="12">
        <f t="shared" si="10"/>
        <v>-0.5</v>
      </c>
      <c r="H92" s="12">
        <f t="shared" si="11"/>
        <v>-28</v>
      </c>
      <c r="I92" s="133"/>
      <c r="J92" s="133"/>
      <c r="K92" s="135"/>
      <c r="L92" s="135"/>
      <c r="M92" s="135"/>
      <c r="N92" s="135"/>
      <c r="O92" s="136" t="s">
        <v>684</v>
      </c>
    </row>
    <row r="93" spans="1:15" ht="45" x14ac:dyDescent="0.25">
      <c r="A93" s="89">
        <v>42</v>
      </c>
      <c r="B93" s="90" t="s">
        <v>258</v>
      </c>
      <c r="C93" s="89">
        <v>287824057</v>
      </c>
      <c r="D93" s="94" t="s">
        <v>609</v>
      </c>
      <c r="E93" s="92">
        <v>0.5</v>
      </c>
      <c r="F93" s="92">
        <v>28</v>
      </c>
      <c r="G93" s="12">
        <f t="shared" si="10"/>
        <v>-0.5</v>
      </c>
      <c r="H93" s="12">
        <f t="shared" si="11"/>
        <v>-28</v>
      </c>
      <c r="I93" s="133"/>
      <c r="J93" s="133"/>
      <c r="K93" s="135"/>
      <c r="L93" s="135"/>
      <c r="M93" s="135"/>
      <c r="N93" s="135"/>
      <c r="O93" s="136" t="s">
        <v>684</v>
      </c>
    </row>
    <row r="94" spans="1:15" ht="45" x14ac:dyDescent="0.25">
      <c r="A94" s="89">
        <v>43</v>
      </c>
      <c r="B94" s="90" t="s">
        <v>258</v>
      </c>
      <c r="C94" s="93">
        <v>287825133</v>
      </c>
      <c r="D94" s="94" t="s">
        <v>610</v>
      </c>
      <c r="E94" s="92">
        <v>0.5</v>
      </c>
      <c r="F94" s="92">
        <v>15.455</v>
      </c>
      <c r="G94" s="12">
        <f t="shared" si="10"/>
        <v>0</v>
      </c>
      <c r="H94" s="12">
        <f t="shared" si="11"/>
        <v>6.0250000000000004</v>
      </c>
      <c r="I94" s="133">
        <v>0.5</v>
      </c>
      <c r="J94" s="133">
        <v>21.48</v>
      </c>
      <c r="K94" s="135"/>
      <c r="L94" s="135"/>
      <c r="M94" s="135"/>
      <c r="N94" s="135"/>
      <c r="O94" s="136"/>
    </row>
    <row r="95" spans="1:15" ht="45" x14ac:dyDescent="0.25">
      <c r="A95" s="89">
        <v>44</v>
      </c>
      <c r="B95" s="90" t="s">
        <v>258</v>
      </c>
      <c r="C95" s="93">
        <v>287825108</v>
      </c>
      <c r="D95" s="94" t="s">
        <v>611</v>
      </c>
      <c r="E95" s="92">
        <v>0.5</v>
      </c>
      <c r="F95" s="92">
        <v>29.6</v>
      </c>
      <c r="G95" s="12">
        <f t="shared" si="10"/>
        <v>0</v>
      </c>
      <c r="H95" s="12">
        <f t="shared" si="11"/>
        <v>0.76999999999999957</v>
      </c>
      <c r="I95" s="133">
        <v>0.5</v>
      </c>
      <c r="J95" s="133">
        <v>30.37</v>
      </c>
      <c r="K95" s="135"/>
      <c r="L95" s="135"/>
      <c r="M95" s="135"/>
      <c r="N95" s="135"/>
      <c r="O95" s="136"/>
    </row>
    <row r="96" spans="1:15" ht="45" x14ac:dyDescent="0.25">
      <c r="A96" s="89">
        <v>45</v>
      </c>
      <c r="B96" s="90" t="s">
        <v>258</v>
      </c>
      <c r="C96" s="89">
        <v>287825147</v>
      </c>
      <c r="D96" s="90" t="s">
        <v>612</v>
      </c>
      <c r="E96" s="92">
        <v>0.78</v>
      </c>
      <c r="F96" s="92">
        <v>27.64</v>
      </c>
      <c r="G96" s="12">
        <f t="shared" si="10"/>
        <v>8.0000000000000071E-3</v>
      </c>
      <c r="H96" s="12">
        <f t="shared" si="11"/>
        <v>0</v>
      </c>
      <c r="I96" s="133">
        <v>0.78800000000000003</v>
      </c>
      <c r="J96" s="133">
        <v>27.64</v>
      </c>
      <c r="K96" s="135"/>
      <c r="L96" s="135"/>
      <c r="M96" s="135"/>
      <c r="N96" s="135"/>
      <c r="O96" s="136"/>
    </row>
    <row r="97" spans="1:15" ht="45" x14ac:dyDescent="0.25">
      <c r="A97" s="89">
        <v>46</v>
      </c>
      <c r="B97" s="90" t="s">
        <v>541</v>
      </c>
      <c r="C97" s="89">
        <v>287254038</v>
      </c>
      <c r="D97" s="90" t="s">
        <v>613</v>
      </c>
      <c r="E97" s="92">
        <v>1.4</v>
      </c>
      <c r="F97" s="92">
        <v>44.8</v>
      </c>
      <c r="G97" s="12">
        <f t="shared" si="10"/>
        <v>0</v>
      </c>
      <c r="H97" s="12">
        <f t="shared" si="11"/>
        <v>0</v>
      </c>
      <c r="I97" s="133">
        <v>1.4</v>
      </c>
      <c r="J97" s="133">
        <v>44.8</v>
      </c>
      <c r="K97" s="135"/>
      <c r="L97" s="135"/>
      <c r="M97" s="135"/>
      <c r="N97" s="135"/>
      <c r="O97" s="136"/>
    </row>
    <row r="98" spans="1:15" ht="45" x14ac:dyDescent="0.25">
      <c r="A98" s="89">
        <v>47</v>
      </c>
      <c r="B98" s="90" t="s">
        <v>541</v>
      </c>
      <c r="C98" s="89">
        <v>287254040</v>
      </c>
      <c r="D98" s="90" t="s">
        <v>614</v>
      </c>
      <c r="E98" s="92">
        <v>0.85</v>
      </c>
      <c r="F98" s="92">
        <v>40.709000000000003</v>
      </c>
      <c r="G98" s="12">
        <f t="shared" si="10"/>
        <v>0</v>
      </c>
      <c r="H98" s="12">
        <f t="shared" si="11"/>
        <v>0</v>
      </c>
      <c r="I98" s="133">
        <v>0.85</v>
      </c>
      <c r="J98" s="133">
        <v>40.709000000000003</v>
      </c>
      <c r="K98" s="135"/>
      <c r="L98" s="135"/>
      <c r="M98" s="135"/>
      <c r="N98" s="135"/>
      <c r="O98" s="136"/>
    </row>
    <row r="99" spans="1:15" ht="30" x14ac:dyDescent="0.25">
      <c r="A99" s="89">
        <v>48</v>
      </c>
      <c r="B99" s="90" t="s">
        <v>541</v>
      </c>
      <c r="C99" s="89">
        <v>287254016</v>
      </c>
      <c r="D99" s="90" t="s">
        <v>615</v>
      </c>
      <c r="E99" s="92">
        <v>1</v>
      </c>
      <c r="F99" s="92">
        <v>52.5</v>
      </c>
      <c r="G99" s="12">
        <f t="shared" si="10"/>
        <v>0</v>
      </c>
      <c r="H99" s="12">
        <f t="shared" si="11"/>
        <v>6.1000000000000014</v>
      </c>
      <c r="I99" s="133">
        <v>1</v>
      </c>
      <c r="J99" s="133">
        <v>58.6</v>
      </c>
      <c r="K99" s="135"/>
      <c r="L99" s="135"/>
      <c r="M99" s="135"/>
      <c r="N99" s="135"/>
      <c r="O99" s="136"/>
    </row>
    <row r="100" spans="1:15" ht="45" x14ac:dyDescent="0.25">
      <c r="A100" s="89">
        <v>49</v>
      </c>
      <c r="B100" s="90" t="s">
        <v>541</v>
      </c>
      <c r="C100" s="89">
        <v>287255029</v>
      </c>
      <c r="D100" s="90" t="s">
        <v>616</v>
      </c>
      <c r="E100" s="92">
        <v>1</v>
      </c>
      <c r="F100" s="92">
        <v>40.51</v>
      </c>
      <c r="G100" s="12">
        <f t="shared" si="10"/>
        <v>0</v>
      </c>
      <c r="H100" s="12">
        <f t="shared" si="11"/>
        <v>2.3599999999999994</v>
      </c>
      <c r="I100" s="133">
        <v>1</v>
      </c>
      <c r="J100" s="133">
        <v>42.87</v>
      </c>
      <c r="K100" s="135"/>
      <c r="L100" s="135"/>
      <c r="M100" s="135"/>
      <c r="N100" s="135"/>
      <c r="O100" s="136"/>
    </row>
    <row r="101" spans="1:15" ht="30" x14ac:dyDescent="0.25">
      <c r="A101" s="89">
        <v>50</v>
      </c>
      <c r="B101" s="90" t="s">
        <v>541</v>
      </c>
      <c r="C101" s="89">
        <v>287255060</v>
      </c>
      <c r="D101" s="90" t="s">
        <v>617</v>
      </c>
      <c r="E101" s="92">
        <v>1.5</v>
      </c>
      <c r="F101" s="92">
        <v>48</v>
      </c>
      <c r="G101" s="12">
        <f t="shared" si="10"/>
        <v>0</v>
      </c>
      <c r="H101" s="12">
        <f t="shared" si="11"/>
        <v>17.25</v>
      </c>
      <c r="I101" s="133">
        <v>1.5</v>
      </c>
      <c r="J101" s="133">
        <v>65.25</v>
      </c>
      <c r="K101" s="135"/>
      <c r="L101" s="135"/>
      <c r="M101" s="135"/>
      <c r="N101" s="135"/>
      <c r="O101" s="136"/>
    </row>
    <row r="102" spans="1:15" ht="30" x14ac:dyDescent="0.25">
      <c r="A102" s="89">
        <v>51</v>
      </c>
      <c r="B102" s="90" t="s">
        <v>541</v>
      </c>
      <c r="C102" s="89">
        <v>287255036</v>
      </c>
      <c r="D102" s="90" t="s">
        <v>618</v>
      </c>
      <c r="E102" s="92">
        <v>0.94</v>
      </c>
      <c r="F102" s="92">
        <v>30.08</v>
      </c>
      <c r="G102" s="12">
        <f t="shared" si="10"/>
        <v>1.0000000000000009E-2</v>
      </c>
      <c r="H102" s="12">
        <f t="shared" si="11"/>
        <v>13.420000000000002</v>
      </c>
      <c r="I102" s="133">
        <v>0.95</v>
      </c>
      <c r="J102" s="133">
        <v>43.5</v>
      </c>
      <c r="K102" s="135"/>
      <c r="L102" s="135"/>
      <c r="M102" s="135"/>
      <c r="N102" s="135"/>
      <c r="O102" s="136"/>
    </row>
    <row r="103" spans="1:15" ht="75" x14ac:dyDescent="0.25">
      <c r="A103" s="89">
        <v>52</v>
      </c>
      <c r="B103" s="90" t="s">
        <v>541</v>
      </c>
      <c r="C103" s="89">
        <v>287255098</v>
      </c>
      <c r="D103" s="90" t="s">
        <v>619</v>
      </c>
      <c r="E103" s="92">
        <v>1.2</v>
      </c>
      <c r="F103" s="92">
        <v>63.03</v>
      </c>
      <c r="G103" s="12">
        <f t="shared" si="10"/>
        <v>5.0000000000000044E-2</v>
      </c>
      <c r="H103" s="12">
        <f t="shared" si="11"/>
        <v>5.7399999999999949</v>
      </c>
      <c r="I103" s="133">
        <v>1.25</v>
      </c>
      <c r="J103" s="133">
        <v>68.77</v>
      </c>
      <c r="K103" s="135"/>
      <c r="L103" s="135"/>
      <c r="M103" s="135"/>
      <c r="N103" s="135"/>
      <c r="O103" s="136"/>
    </row>
    <row r="104" spans="1:15" ht="45" x14ac:dyDescent="0.25">
      <c r="A104" s="89">
        <v>53</v>
      </c>
      <c r="B104" s="90" t="s">
        <v>545</v>
      </c>
      <c r="C104" s="89">
        <v>287474082</v>
      </c>
      <c r="D104" s="91" t="s">
        <v>620</v>
      </c>
      <c r="E104" s="92">
        <v>0.99</v>
      </c>
      <c r="F104" s="92">
        <v>28.21</v>
      </c>
      <c r="G104" s="12">
        <f t="shared" si="10"/>
        <v>-0.34440000000000004</v>
      </c>
      <c r="H104" s="12">
        <f t="shared" si="11"/>
        <v>0</v>
      </c>
      <c r="I104" s="133">
        <v>0.64559999999999995</v>
      </c>
      <c r="J104" s="133">
        <v>28.21</v>
      </c>
      <c r="K104" s="135"/>
      <c r="L104" s="135"/>
      <c r="M104" s="135"/>
      <c r="N104" s="135"/>
      <c r="O104" s="136"/>
    </row>
    <row r="105" spans="1:15" ht="30" x14ac:dyDescent="0.25">
      <c r="A105" s="89">
        <v>54</v>
      </c>
      <c r="B105" s="90" t="s">
        <v>545</v>
      </c>
      <c r="C105" s="89">
        <v>287475011</v>
      </c>
      <c r="D105" s="91" t="s">
        <v>621</v>
      </c>
      <c r="E105" s="92">
        <v>0.6</v>
      </c>
      <c r="F105" s="92">
        <v>20.58</v>
      </c>
      <c r="G105" s="12">
        <f t="shared" si="10"/>
        <v>0</v>
      </c>
      <c r="H105" s="12">
        <f t="shared" si="11"/>
        <v>0</v>
      </c>
      <c r="I105" s="133">
        <v>0.6</v>
      </c>
      <c r="J105" s="133">
        <v>20.58</v>
      </c>
      <c r="K105" s="135"/>
      <c r="L105" s="135"/>
      <c r="M105" s="135"/>
      <c r="N105" s="135"/>
      <c r="O105" s="136"/>
    </row>
    <row r="106" spans="1:15" ht="30" x14ac:dyDescent="0.25">
      <c r="A106" s="89">
        <v>55</v>
      </c>
      <c r="B106" s="90" t="s">
        <v>545</v>
      </c>
      <c r="C106" s="89">
        <v>287044004</v>
      </c>
      <c r="D106" s="91" t="s">
        <v>622</v>
      </c>
      <c r="E106" s="92">
        <v>1.28</v>
      </c>
      <c r="F106" s="92">
        <v>26.3</v>
      </c>
      <c r="G106" s="12">
        <f t="shared" si="10"/>
        <v>0</v>
      </c>
      <c r="H106" s="12">
        <f t="shared" si="11"/>
        <v>0</v>
      </c>
      <c r="I106" s="133">
        <v>1.28</v>
      </c>
      <c r="J106" s="133">
        <v>26.3</v>
      </c>
      <c r="K106" s="135"/>
      <c r="L106" s="135"/>
      <c r="M106" s="135"/>
      <c r="N106" s="135"/>
      <c r="O106" s="136" t="s">
        <v>685</v>
      </c>
    </row>
    <row r="107" spans="1:15" ht="30" x14ac:dyDescent="0.25">
      <c r="A107" s="89">
        <v>56</v>
      </c>
      <c r="B107" s="90" t="s">
        <v>545</v>
      </c>
      <c r="C107" s="89">
        <v>287044007</v>
      </c>
      <c r="D107" s="91" t="s">
        <v>623</v>
      </c>
      <c r="E107" s="92">
        <v>0.86</v>
      </c>
      <c r="F107" s="92">
        <v>18.2</v>
      </c>
      <c r="G107" s="12">
        <f t="shared" si="10"/>
        <v>0</v>
      </c>
      <c r="H107" s="12">
        <f t="shared" si="11"/>
        <v>0</v>
      </c>
      <c r="I107" s="133">
        <v>0.86</v>
      </c>
      <c r="J107" s="133">
        <v>18.2</v>
      </c>
      <c r="K107" s="135"/>
      <c r="L107" s="135"/>
      <c r="M107" s="135"/>
      <c r="N107" s="135"/>
      <c r="O107" s="136" t="s">
        <v>685</v>
      </c>
    </row>
    <row r="108" spans="1:15" ht="45" x14ac:dyDescent="0.25">
      <c r="A108" s="89">
        <v>57</v>
      </c>
      <c r="B108" s="90" t="s">
        <v>545</v>
      </c>
      <c r="C108" s="89">
        <v>287044065</v>
      </c>
      <c r="D108" s="90" t="s">
        <v>624</v>
      </c>
      <c r="E108" s="92">
        <v>1.03</v>
      </c>
      <c r="F108" s="92">
        <v>45.71</v>
      </c>
      <c r="G108" s="12">
        <f t="shared" si="10"/>
        <v>9.9999999999999867E-2</v>
      </c>
      <c r="H108" s="12">
        <f t="shared" si="11"/>
        <v>12.93</v>
      </c>
      <c r="I108" s="133">
        <v>1.1299999999999999</v>
      </c>
      <c r="J108" s="133">
        <v>58.64</v>
      </c>
      <c r="K108" s="135"/>
      <c r="L108" s="135"/>
      <c r="M108" s="135"/>
      <c r="N108" s="135"/>
      <c r="O108" s="136"/>
    </row>
    <row r="109" spans="1:15" ht="45" x14ac:dyDescent="0.25">
      <c r="A109" s="89">
        <v>58</v>
      </c>
      <c r="B109" s="90" t="s">
        <v>545</v>
      </c>
      <c r="C109" s="89">
        <v>287044033</v>
      </c>
      <c r="D109" s="91" t="s">
        <v>625</v>
      </c>
      <c r="E109" s="92">
        <v>1</v>
      </c>
      <c r="F109" s="92">
        <v>32</v>
      </c>
      <c r="G109" s="12">
        <f t="shared" si="10"/>
        <v>0</v>
      </c>
      <c r="H109" s="12">
        <f t="shared" si="11"/>
        <v>11.5</v>
      </c>
      <c r="I109" s="133">
        <v>1</v>
      </c>
      <c r="J109" s="133">
        <v>43.5</v>
      </c>
      <c r="K109" s="135"/>
      <c r="L109" s="135"/>
      <c r="M109" s="135"/>
      <c r="N109" s="135"/>
      <c r="O109" s="136"/>
    </row>
    <row r="110" spans="1:15" ht="45" x14ac:dyDescent="0.25">
      <c r="A110" s="89">
        <v>59</v>
      </c>
      <c r="B110" s="90" t="s">
        <v>545</v>
      </c>
      <c r="C110" s="89">
        <v>287044128</v>
      </c>
      <c r="D110" s="91" t="s">
        <v>626</v>
      </c>
      <c r="E110" s="92">
        <v>0.63</v>
      </c>
      <c r="F110" s="92">
        <v>28.28</v>
      </c>
      <c r="G110" s="12">
        <f t="shared" si="10"/>
        <v>-1.0000000000000009E-3</v>
      </c>
      <c r="H110" s="12">
        <f t="shared" si="11"/>
        <v>0</v>
      </c>
      <c r="I110" s="133">
        <v>0.629</v>
      </c>
      <c r="J110" s="133">
        <v>28.28</v>
      </c>
      <c r="K110" s="135"/>
      <c r="L110" s="135"/>
      <c r="M110" s="135"/>
      <c r="N110" s="135"/>
      <c r="O110" s="136"/>
    </row>
    <row r="111" spans="1:15" ht="30" x14ac:dyDescent="0.25">
      <c r="A111" s="89">
        <v>60</v>
      </c>
      <c r="B111" s="90" t="s">
        <v>545</v>
      </c>
      <c r="C111" s="89">
        <v>287044090</v>
      </c>
      <c r="D111" s="90" t="s">
        <v>627</v>
      </c>
      <c r="E111" s="92">
        <v>0.5</v>
      </c>
      <c r="F111" s="92">
        <v>16</v>
      </c>
      <c r="G111" s="12">
        <f t="shared" si="10"/>
        <v>0</v>
      </c>
      <c r="H111" s="12">
        <f t="shared" si="11"/>
        <v>5.75</v>
      </c>
      <c r="I111" s="133">
        <v>0.5</v>
      </c>
      <c r="J111" s="133">
        <v>21.75</v>
      </c>
      <c r="K111" s="135"/>
      <c r="L111" s="135"/>
      <c r="M111" s="135"/>
      <c r="N111" s="135"/>
      <c r="O111" s="136" t="s">
        <v>719</v>
      </c>
    </row>
    <row r="112" spans="1:15" ht="30" x14ac:dyDescent="0.25">
      <c r="A112" s="89">
        <v>61</v>
      </c>
      <c r="B112" s="90" t="s">
        <v>545</v>
      </c>
      <c r="C112" s="89">
        <v>287044056</v>
      </c>
      <c r="D112" s="91" t="s">
        <v>628</v>
      </c>
      <c r="E112" s="92">
        <v>0.49</v>
      </c>
      <c r="F112" s="92">
        <v>16</v>
      </c>
      <c r="G112" s="12">
        <f t="shared" si="10"/>
        <v>0</v>
      </c>
      <c r="H112" s="12">
        <f t="shared" si="11"/>
        <v>5.75</v>
      </c>
      <c r="I112" s="133">
        <v>0.49</v>
      </c>
      <c r="J112" s="133">
        <v>21.75</v>
      </c>
      <c r="K112" s="135"/>
      <c r="L112" s="135"/>
      <c r="M112" s="135"/>
      <c r="N112" s="135"/>
      <c r="O112" s="136"/>
    </row>
    <row r="113" spans="1:15" ht="30" x14ac:dyDescent="0.25">
      <c r="A113" s="89">
        <v>62</v>
      </c>
      <c r="B113" s="90" t="s">
        <v>545</v>
      </c>
      <c r="C113" s="89">
        <v>287044089</v>
      </c>
      <c r="D113" s="91" t="s">
        <v>629</v>
      </c>
      <c r="E113" s="92">
        <v>0.7</v>
      </c>
      <c r="F113" s="92">
        <v>21.64</v>
      </c>
      <c r="G113" s="12">
        <f t="shared" si="10"/>
        <v>-0.31199999999999994</v>
      </c>
      <c r="H113" s="12">
        <f t="shared" si="11"/>
        <v>-2.9299999999999997</v>
      </c>
      <c r="I113" s="133">
        <v>0.38800000000000001</v>
      </c>
      <c r="J113" s="133">
        <v>18.71</v>
      </c>
      <c r="K113" s="135"/>
      <c r="L113" s="135"/>
      <c r="M113" s="135"/>
      <c r="N113" s="135"/>
      <c r="O113" s="136"/>
    </row>
    <row r="114" spans="1:15" ht="45" x14ac:dyDescent="0.25">
      <c r="A114" s="89">
        <v>63</v>
      </c>
      <c r="B114" s="90" t="s">
        <v>549</v>
      </c>
      <c r="C114" s="89">
        <v>287474006</v>
      </c>
      <c r="D114" s="91" t="s">
        <v>630</v>
      </c>
      <c r="E114" s="92">
        <v>0.45</v>
      </c>
      <c r="F114" s="92">
        <v>14.4</v>
      </c>
      <c r="G114" s="12">
        <f t="shared" si="10"/>
        <v>-0.45</v>
      </c>
      <c r="H114" s="12">
        <f t="shared" si="11"/>
        <v>-14.4</v>
      </c>
      <c r="I114" s="133"/>
      <c r="J114" s="133"/>
      <c r="K114" s="135"/>
      <c r="L114" s="135"/>
      <c r="M114" s="135"/>
      <c r="N114" s="135"/>
      <c r="O114" s="136" t="s">
        <v>684</v>
      </c>
    </row>
    <row r="115" spans="1:15" ht="45" x14ac:dyDescent="0.25">
      <c r="A115" s="89">
        <v>64</v>
      </c>
      <c r="B115" s="90" t="s">
        <v>549</v>
      </c>
      <c r="C115" s="89">
        <v>287474013</v>
      </c>
      <c r="D115" s="91" t="s">
        <v>631</v>
      </c>
      <c r="E115" s="92">
        <v>0.5</v>
      </c>
      <c r="F115" s="92">
        <v>16</v>
      </c>
      <c r="G115" s="12">
        <f t="shared" si="10"/>
        <v>-0.5</v>
      </c>
      <c r="H115" s="12">
        <f t="shared" si="11"/>
        <v>-16</v>
      </c>
      <c r="I115" s="133"/>
      <c r="J115" s="133"/>
      <c r="K115" s="135"/>
      <c r="L115" s="135"/>
      <c r="M115" s="135"/>
      <c r="N115" s="135"/>
      <c r="O115" s="136" t="s">
        <v>684</v>
      </c>
    </row>
    <row r="116" spans="1:15" ht="45" x14ac:dyDescent="0.25">
      <c r="A116" s="89">
        <v>65</v>
      </c>
      <c r="B116" s="90" t="s">
        <v>549</v>
      </c>
      <c r="C116" s="89">
        <v>287474016</v>
      </c>
      <c r="D116" s="91" t="s">
        <v>632</v>
      </c>
      <c r="E116" s="92">
        <v>0.45</v>
      </c>
      <c r="F116" s="92">
        <v>25</v>
      </c>
      <c r="G116" s="12">
        <f t="shared" si="10"/>
        <v>6.0000000000000053E-3</v>
      </c>
      <c r="H116" s="12">
        <f t="shared" si="11"/>
        <v>0</v>
      </c>
      <c r="I116" s="133">
        <v>0.45600000000000002</v>
      </c>
      <c r="J116" s="133">
        <v>25</v>
      </c>
      <c r="K116" s="135"/>
      <c r="L116" s="135"/>
      <c r="M116" s="135"/>
      <c r="N116" s="135"/>
      <c r="O116" s="136"/>
    </row>
    <row r="117" spans="1:15" ht="30" x14ac:dyDescent="0.25">
      <c r="A117" s="89">
        <v>66</v>
      </c>
      <c r="B117" s="90" t="s">
        <v>549</v>
      </c>
      <c r="C117" s="89">
        <v>287474023</v>
      </c>
      <c r="D117" s="91" t="s">
        <v>633</v>
      </c>
      <c r="E117" s="92">
        <v>0.8</v>
      </c>
      <c r="F117" s="92">
        <v>39.68</v>
      </c>
      <c r="G117" s="12">
        <f t="shared" ref="G117:G136" si="12">I117-E117</f>
        <v>0</v>
      </c>
      <c r="H117" s="12">
        <f t="shared" ref="H117:H136" si="13">J117-F117</f>
        <v>0.68999999999999773</v>
      </c>
      <c r="I117" s="133">
        <v>0.8</v>
      </c>
      <c r="J117" s="133">
        <v>40.369999999999997</v>
      </c>
      <c r="K117" s="135"/>
      <c r="L117" s="135"/>
      <c r="M117" s="135"/>
      <c r="N117" s="135"/>
      <c r="O117" s="136"/>
    </row>
    <row r="118" spans="1:15" ht="45" x14ac:dyDescent="0.25">
      <c r="A118" s="89">
        <v>67</v>
      </c>
      <c r="B118" s="90" t="s">
        <v>549</v>
      </c>
      <c r="C118" s="89">
        <v>287474028</v>
      </c>
      <c r="D118" s="91" t="s">
        <v>634</v>
      </c>
      <c r="E118" s="92">
        <v>0.65</v>
      </c>
      <c r="F118" s="92">
        <v>20.8</v>
      </c>
      <c r="G118" s="12">
        <f t="shared" si="12"/>
        <v>0.95000000000000007</v>
      </c>
      <c r="H118" s="12">
        <f t="shared" si="13"/>
        <v>53.269999999999996</v>
      </c>
      <c r="I118" s="133">
        <v>1.6</v>
      </c>
      <c r="J118" s="133">
        <v>74.069999999999993</v>
      </c>
      <c r="K118" s="135"/>
      <c r="L118" s="135"/>
      <c r="M118" s="135"/>
      <c r="N118" s="135"/>
      <c r="O118" s="136"/>
    </row>
    <row r="119" spans="1:15" ht="45" x14ac:dyDescent="0.25">
      <c r="A119" s="89">
        <v>68</v>
      </c>
      <c r="B119" s="90" t="s">
        <v>549</v>
      </c>
      <c r="C119" s="89">
        <v>287474049</v>
      </c>
      <c r="D119" s="91" t="s">
        <v>635</v>
      </c>
      <c r="E119" s="92">
        <v>0.43</v>
      </c>
      <c r="F119" s="92">
        <v>23.17</v>
      </c>
      <c r="G119" s="12">
        <f t="shared" si="12"/>
        <v>5.0000000000000044E-3</v>
      </c>
      <c r="H119" s="12">
        <f t="shared" si="13"/>
        <v>-0.27000000000000313</v>
      </c>
      <c r="I119" s="133">
        <v>0.435</v>
      </c>
      <c r="J119" s="133">
        <v>22.9</v>
      </c>
      <c r="K119" s="135"/>
      <c r="L119" s="135"/>
      <c r="M119" s="135"/>
      <c r="N119" s="135"/>
      <c r="O119" s="136"/>
    </row>
    <row r="120" spans="1:15" ht="60" x14ac:dyDescent="0.25">
      <c r="A120" s="89">
        <v>69</v>
      </c>
      <c r="B120" s="90" t="s">
        <v>549</v>
      </c>
      <c r="C120" s="89">
        <v>287475155</v>
      </c>
      <c r="D120" s="91" t="s">
        <v>636</v>
      </c>
      <c r="E120" s="92">
        <v>0.4</v>
      </c>
      <c r="F120" s="92">
        <v>12.8</v>
      </c>
      <c r="G120" s="12">
        <f t="shared" si="12"/>
        <v>-0.4</v>
      </c>
      <c r="H120" s="12">
        <f t="shared" si="13"/>
        <v>-12.8</v>
      </c>
      <c r="I120" s="133"/>
      <c r="J120" s="133"/>
      <c r="K120" s="135"/>
      <c r="L120" s="135"/>
      <c r="M120" s="135"/>
      <c r="N120" s="135"/>
      <c r="O120" s="136" t="s">
        <v>684</v>
      </c>
    </row>
    <row r="121" spans="1:15" ht="30" x14ac:dyDescent="0.25">
      <c r="A121" s="89">
        <v>70</v>
      </c>
      <c r="B121" s="90" t="s">
        <v>549</v>
      </c>
      <c r="C121" s="89">
        <v>287475140</v>
      </c>
      <c r="D121" s="90" t="s">
        <v>637</v>
      </c>
      <c r="E121" s="92">
        <v>0.45</v>
      </c>
      <c r="F121" s="92">
        <v>20.966999999999999</v>
      </c>
      <c r="G121" s="12">
        <f t="shared" si="12"/>
        <v>0</v>
      </c>
      <c r="H121" s="12">
        <f t="shared" si="13"/>
        <v>0</v>
      </c>
      <c r="I121" s="133">
        <v>0.45</v>
      </c>
      <c r="J121" s="133">
        <v>20.966999999999999</v>
      </c>
      <c r="K121" s="135"/>
      <c r="L121" s="135"/>
      <c r="M121" s="135"/>
      <c r="N121" s="135"/>
      <c r="O121" s="136"/>
    </row>
    <row r="122" spans="1:15" ht="45" x14ac:dyDescent="0.25">
      <c r="A122" s="89">
        <v>71</v>
      </c>
      <c r="B122" s="90" t="s">
        <v>549</v>
      </c>
      <c r="C122" s="89">
        <v>287475240</v>
      </c>
      <c r="D122" s="91" t="s">
        <v>638</v>
      </c>
      <c r="E122" s="92">
        <v>0.7</v>
      </c>
      <c r="F122" s="92">
        <v>21.64</v>
      </c>
      <c r="G122" s="12">
        <f t="shared" si="12"/>
        <v>0</v>
      </c>
      <c r="H122" s="12">
        <f t="shared" si="13"/>
        <v>17.71</v>
      </c>
      <c r="I122" s="133">
        <v>0.7</v>
      </c>
      <c r="J122" s="133">
        <v>39.35</v>
      </c>
      <c r="K122" s="135"/>
      <c r="L122" s="135"/>
      <c r="M122" s="135"/>
      <c r="N122" s="135"/>
      <c r="O122" s="136"/>
    </row>
    <row r="123" spans="1:15" ht="45" x14ac:dyDescent="0.25">
      <c r="A123" s="89">
        <v>72</v>
      </c>
      <c r="B123" s="90" t="s">
        <v>549</v>
      </c>
      <c r="C123" s="89">
        <v>287475231</v>
      </c>
      <c r="D123" s="91" t="s">
        <v>639</v>
      </c>
      <c r="E123" s="92">
        <v>0.4</v>
      </c>
      <c r="F123" s="92">
        <v>12.8</v>
      </c>
      <c r="G123" s="12">
        <f t="shared" si="12"/>
        <v>-0.4</v>
      </c>
      <c r="H123" s="12">
        <f t="shared" si="13"/>
        <v>-12.8</v>
      </c>
      <c r="I123" s="133"/>
      <c r="J123" s="133"/>
      <c r="K123" s="135"/>
      <c r="L123" s="135"/>
      <c r="M123" s="135"/>
      <c r="N123" s="135"/>
      <c r="O123" s="136" t="s">
        <v>684</v>
      </c>
    </row>
    <row r="124" spans="1:15" ht="75" x14ac:dyDescent="0.25">
      <c r="A124" s="89">
        <v>73</v>
      </c>
      <c r="B124" s="90" t="s">
        <v>549</v>
      </c>
      <c r="C124" s="99">
        <v>287475189</v>
      </c>
      <c r="D124" s="90" t="s">
        <v>640</v>
      </c>
      <c r="E124" s="92">
        <v>1.1000000000000001</v>
      </c>
      <c r="F124" s="92">
        <v>33.5</v>
      </c>
      <c r="G124" s="12">
        <f t="shared" si="12"/>
        <v>0</v>
      </c>
      <c r="H124" s="12">
        <f t="shared" si="13"/>
        <v>0</v>
      </c>
      <c r="I124" s="133">
        <v>1.1000000000000001</v>
      </c>
      <c r="J124" s="133">
        <v>33.5</v>
      </c>
      <c r="K124" s="135"/>
      <c r="L124" s="135"/>
      <c r="M124" s="135"/>
      <c r="N124" s="135"/>
      <c r="O124" s="136"/>
    </row>
    <row r="125" spans="1:15" ht="45" x14ac:dyDescent="0.25">
      <c r="A125" s="89">
        <v>74</v>
      </c>
      <c r="B125" s="90" t="s">
        <v>549</v>
      </c>
      <c r="C125" s="89">
        <v>287475289</v>
      </c>
      <c r="D125" s="91" t="s">
        <v>641</v>
      </c>
      <c r="E125" s="92">
        <v>1</v>
      </c>
      <c r="F125" s="92">
        <v>32</v>
      </c>
      <c r="G125" s="12">
        <f t="shared" si="12"/>
        <v>-1</v>
      </c>
      <c r="H125" s="12">
        <f t="shared" si="13"/>
        <v>-32</v>
      </c>
      <c r="I125" s="133"/>
      <c r="J125" s="133"/>
      <c r="K125" s="135"/>
      <c r="L125" s="135"/>
      <c r="M125" s="135"/>
      <c r="N125" s="135"/>
      <c r="O125" s="136" t="s">
        <v>684</v>
      </c>
    </row>
    <row r="126" spans="1:15" ht="90" x14ac:dyDescent="0.25">
      <c r="A126" s="89">
        <v>75</v>
      </c>
      <c r="B126" s="90" t="s">
        <v>549</v>
      </c>
      <c r="C126" s="89">
        <v>287475005</v>
      </c>
      <c r="D126" s="91" t="s">
        <v>642</v>
      </c>
      <c r="E126" s="92">
        <v>0.8</v>
      </c>
      <c r="F126" s="92">
        <v>29.2</v>
      </c>
      <c r="G126" s="12">
        <f t="shared" si="12"/>
        <v>-0.8</v>
      </c>
      <c r="H126" s="12">
        <f t="shared" si="13"/>
        <v>-29.2</v>
      </c>
      <c r="I126" s="133"/>
      <c r="J126" s="133"/>
      <c r="K126" s="135"/>
      <c r="L126" s="135"/>
      <c r="M126" s="135"/>
      <c r="N126" s="135"/>
      <c r="O126" s="136" t="s">
        <v>686</v>
      </c>
    </row>
    <row r="127" spans="1:15" ht="90" x14ac:dyDescent="0.25">
      <c r="A127" s="89">
        <v>76</v>
      </c>
      <c r="B127" s="90" t="s">
        <v>549</v>
      </c>
      <c r="C127" s="99">
        <v>287475006</v>
      </c>
      <c r="D127" s="91" t="s">
        <v>643</v>
      </c>
      <c r="E127" s="92">
        <v>0.8</v>
      </c>
      <c r="F127" s="92">
        <v>29.2</v>
      </c>
      <c r="G127" s="12">
        <f t="shared" si="12"/>
        <v>0</v>
      </c>
      <c r="H127" s="12">
        <f t="shared" si="13"/>
        <v>0</v>
      </c>
      <c r="I127" s="142">
        <v>0.8</v>
      </c>
      <c r="J127" s="142">
        <v>29.2</v>
      </c>
      <c r="K127" s="135"/>
      <c r="L127" s="135"/>
      <c r="M127" s="135"/>
      <c r="N127" s="135"/>
      <c r="O127" s="136"/>
    </row>
    <row r="128" spans="1:15" ht="45" x14ac:dyDescent="0.25">
      <c r="A128" s="89">
        <v>77</v>
      </c>
      <c r="B128" s="90" t="s">
        <v>549</v>
      </c>
      <c r="C128" s="89">
        <v>287475016</v>
      </c>
      <c r="D128" s="91" t="s">
        <v>644</v>
      </c>
      <c r="E128" s="92">
        <v>0.4</v>
      </c>
      <c r="F128" s="92">
        <v>12.8</v>
      </c>
      <c r="G128" s="12">
        <f t="shared" si="12"/>
        <v>-0.4</v>
      </c>
      <c r="H128" s="12">
        <f t="shared" si="13"/>
        <v>-12.8</v>
      </c>
      <c r="I128" s="133"/>
      <c r="J128" s="133"/>
      <c r="K128" s="135"/>
      <c r="L128" s="135"/>
      <c r="M128" s="135"/>
      <c r="N128" s="135"/>
      <c r="O128" s="136" t="s">
        <v>684</v>
      </c>
    </row>
    <row r="129" spans="1:15" ht="45" x14ac:dyDescent="0.25">
      <c r="A129" s="89">
        <v>78</v>
      </c>
      <c r="B129" s="90" t="s">
        <v>549</v>
      </c>
      <c r="C129" s="89">
        <v>287865036</v>
      </c>
      <c r="D129" s="91" t="s">
        <v>645</v>
      </c>
      <c r="E129" s="92">
        <v>0.96</v>
      </c>
      <c r="F129" s="92">
        <v>34.22</v>
      </c>
      <c r="G129" s="12">
        <f t="shared" si="12"/>
        <v>5.0000000000000044E-3</v>
      </c>
      <c r="H129" s="12">
        <f t="shared" si="13"/>
        <v>0</v>
      </c>
      <c r="I129" s="143">
        <v>0.96499999999999997</v>
      </c>
      <c r="J129" s="143">
        <v>34.22</v>
      </c>
      <c r="K129" s="135"/>
      <c r="L129" s="135"/>
      <c r="M129" s="135"/>
      <c r="N129" s="135"/>
      <c r="O129" s="136" t="s">
        <v>720</v>
      </c>
    </row>
    <row r="130" spans="1:15" ht="30" x14ac:dyDescent="0.25">
      <c r="A130" s="89">
        <v>79</v>
      </c>
      <c r="B130" s="90" t="s">
        <v>555</v>
      </c>
      <c r="C130" s="89">
        <v>287864026</v>
      </c>
      <c r="D130" s="91" t="s">
        <v>646</v>
      </c>
      <c r="E130" s="92">
        <v>1</v>
      </c>
      <c r="F130" s="92">
        <v>39.366999999999997</v>
      </c>
      <c r="G130" s="12">
        <f t="shared" si="12"/>
        <v>2</v>
      </c>
      <c r="H130" s="12">
        <f t="shared" si="13"/>
        <v>79.003000000000014</v>
      </c>
      <c r="I130" s="133">
        <v>3</v>
      </c>
      <c r="J130" s="133">
        <v>118.37</v>
      </c>
      <c r="K130" s="135"/>
      <c r="L130" s="135"/>
      <c r="M130" s="135"/>
      <c r="N130" s="135"/>
      <c r="O130" s="136"/>
    </row>
    <row r="131" spans="1:15" ht="30" x14ac:dyDescent="0.25">
      <c r="A131" s="89">
        <v>80</v>
      </c>
      <c r="B131" s="90" t="s">
        <v>555</v>
      </c>
      <c r="C131" s="89">
        <v>287864039</v>
      </c>
      <c r="D131" s="91" t="s">
        <v>647</v>
      </c>
      <c r="E131" s="92">
        <v>1</v>
      </c>
      <c r="F131" s="92">
        <v>32</v>
      </c>
      <c r="G131" s="12">
        <f t="shared" si="12"/>
        <v>0</v>
      </c>
      <c r="H131" s="12">
        <f t="shared" si="13"/>
        <v>11.5</v>
      </c>
      <c r="I131" s="133">
        <v>1</v>
      </c>
      <c r="J131" s="133">
        <v>43.5</v>
      </c>
      <c r="K131" s="135"/>
      <c r="L131" s="135"/>
      <c r="M131" s="135"/>
      <c r="N131" s="135"/>
      <c r="O131" s="136"/>
    </row>
    <row r="132" spans="1:15" ht="60" x14ac:dyDescent="0.25">
      <c r="A132" s="89">
        <v>81</v>
      </c>
      <c r="B132" s="90" t="s">
        <v>555</v>
      </c>
      <c r="C132" s="89">
        <v>287864047</v>
      </c>
      <c r="D132" s="91" t="s">
        <v>648</v>
      </c>
      <c r="E132" s="92">
        <v>1.1200000000000001</v>
      </c>
      <c r="F132" s="92">
        <v>50.05</v>
      </c>
      <c r="G132" s="12">
        <f t="shared" si="12"/>
        <v>0</v>
      </c>
      <c r="H132" s="12">
        <f t="shared" si="13"/>
        <v>0</v>
      </c>
      <c r="I132" s="133">
        <v>1.1200000000000001</v>
      </c>
      <c r="J132" s="133">
        <v>50.05</v>
      </c>
      <c r="K132" s="135"/>
      <c r="L132" s="135"/>
      <c r="M132" s="135"/>
      <c r="N132" s="135"/>
      <c r="O132" s="136"/>
    </row>
    <row r="133" spans="1:15" ht="45" x14ac:dyDescent="0.25">
      <c r="A133" s="89">
        <v>82</v>
      </c>
      <c r="B133" s="90" t="s">
        <v>555</v>
      </c>
      <c r="C133" s="89">
        <v>287864057</v>
      </c>
      <c r="D133" s="91" t="s">
        <v>649</v>
      </c>
      <c r="E133" s="92">
        <v>1</v>
      </c>
      <c r="F133" s="92">
        <v>32</v>
      </c>
      <c r="G133" s="12">
        <f t="shared" si="12"/>
        <v>0.62999999999999989</v>
      </c>
      <c r="H133" s="12">
        <f t="shared" si="13"/>
        <v>38.799999999999997</v>
      </c>
      <c r="I133" s="133">
        <v>1.63</v>
      </c>
      <c r="J133" s="133">
        <v>70.8</v>
      </c>
      <c r="K133" s="135"/>
      <c r="L133" s="135"/>
      <c r="M133" s="135"/>
      <c r="N133" s="135"/>
      <c r="O133" s="136"/>
    </row>
    <row r="134" spans="1:15" ht="30" x14ac:dyDescent="0.25">
      <c r="A134" s="89">
        <v>83</v>
      </c>
      <c r="B134" s="90" t="s">
        <v>555</v>
      </c>
      <c r="C134" s="89">
        <v>287865002</v>
      </c>
      <c r="D134" s="91" t="s">
        <v>650</v>
      </c>
      <c r="E134" s="92">
        <v>1.84</v>
      </c>
      <c r="F134" s="92">
        <v>58.88</v>
      </c>
      <c r="G134" s="12">
        <f t="shared" si="12"/>
        <v>-0.82000000000000006</v>
      </c>
      <c r="H134" s="12">
        <f t="shared" si="13"/>
        <v>-14.21</v>
      </c>
      <c r="I134" s="133">
        <v>1.02</v>
      </c>
      <c r="J134" s="133">
        <v>44.67</v>
      </c>
      <c r="K134" s="135"/>
      <c r="L134" s="135"/>
      <c r="M134" s="135"/>
      <c r="N134" s="135"/>
      <c r="O134" s="136"/>
    </row>
    <row r="135" spans="1:15" ht="45" x14ac:dyDescent="0.25">
      <c r="A135" s="89">
        <v>84</v>
      </c>
      <c r="B135" s="90" t="s">
        <v>555</v>
      </c>
      <c r="C135" s="89">
        <v>287865140</v>
      </c>
      <c r="D135" s="91" t="s">
        <v>651</v>
      </c>
      <c r="E135" s="92">
        <v>1</v>
      </c>
      <c r="F135" s="92">
        <v>32</v>
      </c>
      <c r="G135" s="12">
        <f t="shared" si="12"/>
        <v>-0.24</v>
      </c>
      <c r="H135" s="12">
        <f t="shared" si="13"/>
        <v>-0.69000000000000128</v>
      </c>
      <c r="I135" s="133">
        <v>0.76</v>
      </c>
      <c r="J135" s="133">
        <v>31.31</v>
      </c>
      <c r="K135" s="135"/>
      <c r="L135" s="135"/>
      <c r="M135" s="135"/>
      <c r="N135" s="135"/>
      <c r="O135" s="136"/>
    </row>
    <row r="136" spans="1:15" ht="30" x14ac:dyDescent="0.25">
      <c r="A136" s="89">
        <v>85</v>
      </c>
      <c r="B136" s="90" t="s">
        <v>555</v>
      </c>
      <c r="C136" s="89">
        <v>287865008</v>
      </c>
      <c r="D136" s="91" t="s">
        <v>652</v>
      </c>
      <c r="E136" s="92">
        <v>0.28999999999999998</v>
      </c>
      <c r="F136" s="92">
        <v>9.2799999999999994</v>
      </c>
      <c r="G136" s="12">
        <f t="shared" si="12"/>
        <v>0</v>
      </c>
      <c r="H136" s="12">
        <f t="shared" si="13"/>
        <v>4.3600000000000012</v>
      </c>
      <c r="I136" s="133">
        <v>0.28999999999999998</v>
      </c>
      <c r="J136" s="133">
        <v>13.64</v>
      </c>
      <c r="K136" s="135"/>
      <c r="L136" s="135"/>
      <c r="M136" s="135"/>
      <c r="N136" s="135"/>
      <c r="O136" s="136"/>
    </row>
    <row r="137" spans="1:15" ht="18.75" customHeight="1" x14ac:dyDescent="0.25">
      <c r="A137" s="219" t="s">
        <v>171</v>
      </c>
      <c r="B137" s="220"/>
      <c r="C137" s="220"/>
      <c r="D137" s="221"/>
      <c r="E137" s="97">
        <v>66.805000000000021</v>
      </c>
      <c r="F137" s="95">
        <v>2443.2950000000005</v>
      </c>
      <c r="G137" s="97">
        <v>4819.7849999999999</v>
      </c>
      <c r="H137" s="95">
        <v>7196.2749999999996</v>
      </c>
      <c r="I137" s="97">
        <v>9572.7649999999994</v>
      </c>
      <c r="J137" s="95">
        <v>11949.254999999999</v>
      </c>
      <c r="K137" s="135"/>
      <c r="L137" s="135"/>
      <c r="M137" s="135"/>
      <c r="N137" s="135"/>
      <c r="O137" s="136"/>
    </row>
    <row r="138" spans="1:15" ht="26.25" customHeight="1" x14ac:dyDescent="0.25">
      <c r="A138" s="237" t="s">
        <v>52</v>
      </c>
      <c r="B138" s="237"/>
      <c r="C138" s="237"/>
      <c r="D138" s="237"/>
      <c r="E138" s="129"/>
      <c r="F138" s="129"/>
      <c r="G138" s="131"/>
    </row>
    <row r="139" spans="1:15" ht="45" x14ac:dyDescent="0.25">
      <c r="A139" s="89">
        <v>1</v>
      </c>
      <c r="B139" s="90" t="s">
        <v>519</v>
      </c>
      <c r="C139" s="89">
        <v>287905118</v>
      </c>
      <c r="D139" s="91" t="s">
        <v>653</v>
      </c>
      <c r="E139" s="92">
        <v>0.57999999999999996</v>
      </c>
      <c r="F139" s="92">
        <v>32.479999999999997</v>
      </c>
      <c r="G139" s="12">
        <f t="shared" ref="G139" si="14">I139-E139</f>
        <v>0.17000000000000004</v>
      </c>
      <c r="H139" s="12">
        <f t="shared" ref="H139" si="15">J139-F139</f>
        <v>-0.46999999999999886</v>
      </c>
      <c r="I139" s="133">
        <v>0.75</v>
      </c>
      <c r="J139" s="133">
        <v>32.01</v>
      </c>
      <c r="K139" s="135"/>
      <c r="L139" s="135"/>
      <c r="M139" s="135"/>
      <c r="N139" s="135"/>
      <c r="O139" s="136" t="s">
        <v>721</v>
      </c>
    </row>
    <row r="140" spans="1:15" ht="30" x14ac:dyDescent="0.25">
      <c r="A140" s="89">
        <v>2</v>
      </c>
      <c r="B140" s="90" t="s">
        <v>545</v>
      </c>
      <c r="C140" s="89">
        <v>287475056</v>
      </c>
      <c r="D140" s="91" t="s">
        <v>654</v>
      </c>
      <c r="E140" s="92">
        <v>0.85</v>
      </c>
      <c r="F140" s="92">
        <v>75</v>
      </c>
      <c r="G140" s="12">
        <f t="shared" ref="G140:G146" si="16">I140-E140</f>
        <v>-0.49</v>
      </c>
      <c r="H140" s="12">
        <f t="shared" ref="H140:H146" si="17">J140-F140</f>
        <v>-44.59</v>
      </c>
      <c r="I140" s="133">
        <v>0.36</v>
      </c>
      <c r="J140" s="133">
        <v>30.41</v>
      </c>
      <c r="K140" s="135"/>
      <c r="L140" s="135"/>
      <c r="M140" s="135"/>
      <c r="N140" s="135"/>
      <c r="O140" s="136"/>
    </row>
    <row r="141" spans="1:15" ht="30" x14ac:dyDescent="0.25">
      <c r="A141" s="89">
        <v>3</v>
      </c>
      <c r="B141" s="90" t="s">
        <v>580</v>
      </c>
      <c r="C141" s="89">
        <v>287434088</v>
      </c>
      <c r="D141" s="91" t="s">
        <v>655</v>
      </c>
      <c r="E141" s="92">
        <v>0.57999999999999996</v>
      </c>
      <c r="F141" s="92">
        <v>32.479999999999997</v>
      </c>
      <c r="G141" s="12">
        <f t="shared" si="16"/>
        <v>-0.57999999999999996</v>
      </c>
      <c r="H141" s="12">
        <f t="shared" si="17"/>
        <v>-32.479999999999997</v>
      </c>
      <c r="I141" s="133"/>
      <c r="J141" s="133"/>
      <c r="K141" s="135"/>
      <c r="L141" s="135"/>
      <c r="M141" s="135"/>
      <c r="N141" s="135"/>
      <c r="O141" s="136" t="s">
        <v>684</v>
      </c>
    </row>
    <row r="142" spans="1:15" ht="45" x14ac:dyDescent="0.25">
      <c r="A142" s="89">
        <v>4</v>
      </c>
      <c r="B142" s="90" t="s">
        <v>258</v>
      </c>
      <c r="C142" s="89">
        <v>287824017</v>
      </c>
      <c r="D142" s="91" t="s">
        <v>656</v>
      </c>
      <c r="E142" s="92">
        <v>0.57999999999999996</v>
      </c>
      <c r="F142" s="92">
        <v>32.479999999999997</v>
      </c>
      <c r="G142" s="12">
        <f t="shared" si="16"/>
        <v>0</v>
      </c>
      <c r="H142" s="12">
        <f t="shared" si="17"/>
        <v>-7.1799999999999962</v>
      </c>
      <c r="I142" s="133">
        <v>0.57999999999999996</v>
      </c>
      <c r="J142" s="133">
        <v>25.3</v>
      </c>
      <c r="K142" s="135"/>
      <c r="L142" s="135"/>
      <c r="M142" s="135"/>
      <c r="N142" s="135"/>
      <c r="O142" s="136" t="s">
        <v>722</v>
      </c>
    </row>
    <row r="143" spans="1:15" ht="45" x14ac:dyDescent="0.25">
      <c r="A143" s="89">
        <v>5</v>
      </c>
      <c r="B143" s="90" t="s">
        <v>541</v>
      </c>
      <c r="C143" s="89">
        <v>287255120</v>
      </c>
      <c r="D143" s="91" t="s">
        <v>657</v>
      </c>
      <c r="E143" s="92">
        <v>0.57999999999999996</v>
      </c>
      <c r="F143" s="92">
        <v>32.479999999999997</v>
      </c>
      <c r="G143" s="12">
        <f t="shared" si="16"/>
        <v>0</v>
      </c>
      <c r="H143" s="12">
        <f t="shared" si="17"/>
        <v>0.87000000000000455</v>
      </c>
      <c r="I143" s="133">
        <v>0.57999999999999996</v>
      </c>
      <c r="J143" s="133">
        <v>33.35</v>
      </c>
      <c r="K143" s="135"/>
      <c r="L143" s="135"/>
      <c r="M143" s="135"/>
      <c r="N143" s="135"/>
      <c r="O143" s="136"/>
    </row>
    <row r="144" spans="1:15" ht="30" x14ac:dyDescent="0.25">
      <c r="A144" s="89">
        <v>6</v>
      </c>
      <c r="B144" s="90" t="s">
        <v>549</v>
      </c>
      <c r="C144" s="89">
        <v>287475183</v>
      </c>
      <c r="D144" s="91" t="s">
        <v>658</v>
      </c>
      <c r="E144" s="92">
        <v>0.57999999999999996</v>
      </c>
      <c r="F144" s="92">
        <v>31.475999999999999</v>
      </c>
      <c r="G144" s="12">
        <f t="shared" si="16"/>
        <v>0</v>
      </c>
      <c r="H144" s="12">
        <f t="shared" si="17"/>
        <v>4.0000000000013358E-3</v>
      </c>
      <c r="I144" s="133">
        <v>0.57999999999999996</v>
      </c>
      <c r="J144" s="133">
        <v>31.48</v>
      </c>
      <c r="K144" s="135"/>
      <c r="L144" s="135"/>
      <c r="M144" s="135"/>
      <c r="N144" s="135"/>
      <c r="O144" s="136"/>
    </row>
    <row r="145" spans="1:15" ht="30" x14ac:dyDescent="0.25">
      <c r="A145" s="89">
        <v>7</v>
      </c>
      <c r="B145" s="90" t="s">
        <v>555</v>
      </c>
      <c r="C145" s="89">
        <v>287865161</v>
      </c>
      <c r="D145" s="91" t="s">
        <v>659</v>
      </c>
      <c r="E145" s="92">
        <v>0.38</v>
      </c>
      <c r="F145" s="92">
        <v>21.28</v>
      </c>
      <c r="G145" s="12">
        <f t="shared" si="16"/>
        <v>0</v>
      </c>
      <c r="H145" s="12">
        <f t="shared" si="17"/>
        <v>2.0999999999999979</v>
      </c>
      <c r="I145" s="133">
        <v>0.38</v>
      </c>
      <c r="J145" s="133">
        <v>23.38</v>
      </c>
      <c r="K145" s="135"/>
      <c r="L145" s="135"/>
      <c r="M145" s="135"/>
      <c r="N145" s="135"/>
      <c r="O145" s="136"/>
    </row>
    <row r="146" spans="1:15" ht="60" x14ac:dyDescent="0.25">
      <c r="A146" s="89">
        <v>8</v>
      </c>
      <c r="B146" s="90" t="s">
        <v>555</v>
      </c>
      <c r="C146" s="89">
        <v>287865133</v>
      </c>
      <c r="D146" s="91" t="s">
        <v>660</v>
      </c>
      <c r="E146" s="92">
        <v>0.24</v>
      </c>
      <c r="F146" s="92">
        <v>13.44</v>
      </c>
      <c r="G146" s="12">
        <f t="shared" si="16"/>
        <v>0</v>
      </c>
      <c r="H146" s="12">
        <f t="shared" si="17"/>
        <v>3.0999999999999996</v>
      </c>
      <c r="I146" s="133">
        <v>0.24</v>
      </c>
      <c r="J146" s="133">
        <v>16.54</v>
      </c>
      <c r="K146" s="135"/>
      <c r="L146" s="135"/>
      <c r="M146" s="135"/>
      <c r="N146" s="135"/>
      <c r="O146" s="136"/>
    </row>
    <row r="147" spans="1:15" ht="15.75" x14ac:dyDescent="0.25">
      <c r="A147" s="219" t="s">
        <v>171</v>
      </c>
      <c r="B147" s="220"/>
      <c r="C147" s="220"/>
      <c r="D147" s="221"/>
      <c r="E147" s="95">
        <v>4.37</v>
      </c>
      <c r="F147" s="95">
        <v>271.11599999999993</v>
      </c>
      <c r="G147" s="95">
        <v>537.86199999999997</v>
      </c>
      <c r="H147" s="95">
        <v>804.60799999999995</v>
      </c>
      <c r="I147" s="95">
        <v>1071.354</v>
      </c>
      <c r="J147" s="95">
        <v>1338.1</v>
      </c>
      <c r="K147" s="135"/>
      <c r="L147" s="135"/>
      <c r="M147" s="135"/>
      <c r="N147" s="135"/>
      <c r="O147" s="136"/>
    </row>
    <row r="148" spans="1:15" ht="22.5" customHeight="1" x14ac:dyDescent="0.25">
      <c r="A148" s="236" t="s">
        <v>661</v>
      </c>
      <c r="B148" s="237"/>
      <c r="C148" s="237"/>
      <c r="D148" s="237"/>
      <c r="E148" s="129"/>
      <c r="F148" s="129"/>
      <c r="G148" s="130"/>
    </row>
    <row r="149" spans="1:15" ht="45" x14ac:dyDescent="0.25">
      <c r="A149" s="89">
        <v>1</v>
      </c>
      <c r="B149" s="90" t="s">
        <v>555</v>
      </c>
      <c r="C149" s="89">
        <v>287864038</v>
      </c>
      <c r="D149" s="90" t="s">
        <v>662</v>
      </c>
      <c r="E149" s="92">
        <v>0.3</v>
      </c>
      <c r="F149" s="92">
        <v>6</v>
      </c>
      <c r="G149" s="12">
        <f t="shared" ref="G149" si="18">I149-E149</f>
        <v>0</v>
      </c>
      <c r="H149" s="12">
        <f t="shared" ref="H149" si="19">J149-F149</f>
        <v>-0.58000000000000007</v>
      </c>
      <c r="I149" s="133">
        <v>0.3</v>
      </c>
      <c r="J149" s="133">
        <v>5.42</v>
      </c>
      <c r="K149" s="135"/>
      <c r="L149" s="135"/>
      <c r="M149" s="135"/>
      <c r="N149" s="135"/>
      <c r="O149" s="136"/>
    </row>
    <row r="150" spans="1:15" ht="45" x14ac:dyDescent="0.25">
      <c r="A150" s="89">
        <v>2</v>
      </c>
      <c r="B150" s="90" t="s">
        <v>555</v>
      </c>
      <c r="C150" s="89">
        <v>287864062</v>
      </c>
      <c r="D150" s="90" t="s">
        <v>663</v>
      </c>
      <c r="E150" s="92">
        <v>0.7</v>
      </c>
      <c r="F150" s="92">
        <v>14</v>
      </c>
      <c r="G150" s="12">
        <f t="shared" ref="G150:G162" si="20">I150-E150</f>
        <v>-7.999999999999996E-2</v>
      </c>
      <c r="H150" s="12">
        <f t="shared" ref="H150:H162" si="21">J150-F150</f>
        <v>4</v>
      </c>
      <c r="I150" s="133">
        <v>0.62</v>
      </c>
      <c r="J150" s="133">
        <v>18</v>
      </c>
      <c r="K150" s="135"/>
      <c r="L150" s="135"/>
      <c r="M150" s="135"/>
      <c r="N150" s="135"/>
      <c r="O150" s="136"/>
    </row>
    <row r="151" spans="1:15" ht="30" x14ac:dyDescent="0.25">
      <c r="A151" s="89">
        <v>3</v>
      </c>
      <c r="B151" s="90" t="s">
        <v>555</v>
      </c>
      <c r="C151" s="89">
        <v>287864056</v>
      </c>
      <c r="D151" s="90" t="s">
        <v>664</v>
      </c>
      <c r="E151" s="92">
        <v>0.37</v>
      </c>
      <c r="F151" s="92">
        <v>7.4</v>
      </c>
      <c r="G151" s="12">
        <f t="shared" si="20"/>
        <v>-0.18</v>
      </c>
      <c r="H151" s="12">
        <f t="shared" si="21"/>
        <v>-4.1100000000000003</v>
      </c>
      <c r="I151" s="133">
        <v>0.19</v>
      </c>
      <c r="J151" s="133">
        <v>3.29</v>
      </c>
      <c r="K151" s="135"/>
      <c r="L151" s="135"/>
      <c r="M151" s="135"/>
      <c r="N151" s="135"/>
      <c r="O151" s="136"/>
    </row>
    <row r="152" spans="1:15" ht="30" x14ac:dyDescent="0.25">
      <c r="A152" s="89">
        <v>4</v>
      </c>
      <c r="B152" s="90" t="s">
        <v>545</v>
      </c>
      <c r="C152" s="89">
        <v>287044023</v>
      </c>
      <c r="D152" s="90" t="s">
        <v>665</v>
      </c>
      <c r="E152" s="92">
        <v>0.6</v>
      </c>
      <c r="F152" s="92">
        <v>15</v>
      </c>
      <c r="G152" s="12">
        <f t="shared" si="20"/>
        <v>0</v>
      </c>
      <c r="H152" s="12">
        <f t="shared" si="21"/>
        <v>0</v>
      </c>
      <c r="I152" s="133">
        <v>0.6</v>
      </c>
      <c r="J152" s="133">
        <v>15</v>
      </c>
      <c r="K152" s="135"/>
      <c r="L152" s="135"/>
      <c r="M152" s="135"/>
      <c r="N152" s="135"/>
      <c r="O152" s="136"/>
    </row>
    <row r="153" spans="1:15" ht="45" x14ac:dyDescent="0.25">
      <c r="A153" s="89">
        <v>5</v>
      </c>
      <c r="B153" s="90" t="s">
        <v>545</v>
      </c>
      <c r="C153" s="89">
        <v>287044032</v>
      </c>
      <c r="D153" s="90" t="s">
        <v>666</v>
      </c>
      <c r="E153" s="92">
        <v>0.3</v>
      </c>
      <c r="F153" s="92">
        <v>6</v>
      </c>
      <c r="G153" s="12">
        <f t="shared" si="20"/>
        <v>0</v>
      </c>
      <c r="H153" s="12">
        <f t="shared" si="21"/>
        <v>1.7999999999999998</v>
      </c>
      <c r="I153" s="133">
        <v>0.3</v>
      </c>
      <c r="J153" s="133">
        <v>7.8</v>
      </c>
      <c r="K153" s="135"/>
      <c r="L153" s="135"/>
      <c r="M153" s="135"/>
      <c r="N153" s="135"/>
      <c r="O153" s="136"/>
    </row>
    <row r="154" spans="1:15" ht="45" x14ac:dyDescent="0.25">
      <c r="A154" s="89">
        <v>6</v>
      </c>
      <c r="B154" s="90" t="s">
        <v>545</v>
      </c>
      <c r="C154" s="89">
        <v>287044043</v>
      </c>
      <c r="D154" s="91" t="s">
        <v>667</v>
      </c>
      <c r="E154" s="92">
        <v>0.35</v>
      </c>
      <c r="F154" s="92">
        <v>7</v>
      </c>
      <c r="G154" s="12">
        <f t="shared" si="20"/>
        <v>0</v>
      </c>
      <c r="H154" s="12">
        <f t="shared" si="21"/>
        <v>2.0999999999999996</v>
      </c>
      <c r="I154" s="133">
        <v>0.35</v>
      </c>
      <c r="J154" s="133">
        <v>9.1</v>
      </c>
      <c r="K154" s="135"/>
      <c r="L154" s="135"/>
      <c r="M154" s="135"/>
      <c r="N154" s="135"/>
      <c r="O154" s="136"/>
    </row>
    <row r="155" spans="1:15" ht="60" x14ac:dyDescent="0.25">
      <c r="A155" s="89">
        <v>7</v>
      </c>
      <c r="B155" s="90" t="s">
        <v>545</v>
      </c>
      <c r="C155" s="89">
        <v>287044120</v>
      </c>
      <c r="D155" s="91" t="s">
        <v>668</v>
      </c>
      <c r="E155" s="92">
        <v>1.07</v>
      </c>
      <c r="F155" s="92">
        <v>9.89</v>
      </c>
      <c r="G155" s="12">
        <f t="shared" si="20"/>
        <v>0</v>
      </c>
      <c r="H155" s="12">
        <f t="shared" si="21"/>
        <v>0</v>
      </c>
      <c r="I155" s="133">
        <v>1.07</v>
      </c>
      <c r="J155" s="133">
        <v>9.89</v>
      </c>
      <c r="K155" s="135"/>
      <c r="L155" s="135"/>
      <c r="M155" s="135"/>
      <c r="N155" s="135"/>
      <c r="O155" s="136"/>
    </row>
    <row r="156" spans="1:15" ht="30" x14ac:dyDescent="0.25">
      <c r="A156" s="89">
        <v>8</v>
      </c>
      <c r="B156" s="90" t="s">
        <v>545</v>
      </c>
      <c r="C156" s="89">
        <v>287044021</v>
      </c>
      <c r="D156" s="91" t="s">
        <v>669</v>
      </c>
      <c r="E156" s="92">
        <v>0.87</v>
      </c>
      <c r="F156" s="92">
        <v>14.69</v>
      </c>
      <c r="G156" s="12">
        <f t="shared" si="20"/>
        <v>1.0000000000000009E-2</v>
      </c>
      <c r="H156" s="12">
        <f t="shared" si="21"/>
        <v>0</v>
      </c>
      <c r="I156" s="133">
        <v>0.88</v>
      </c>
      <c r="J156" s="133">
        <v>14.69</v>
      </c>
      <c r="K156" s="135"/>
      <c r="L156" s="135"/>
      <c r="M156" s="135"/>
      <c r="N156" s="135"/>
      <c r="O156" s="136"/>
    </row>
    <row r="157" spans="1:15" ht="30" x14ac:dyDescent="0.25">
      <c r="A157" s="89">
        <v>9</v>
      </c>
      <c r="B157" s="90" t="s">
        <v>258</v>
      </c>
      <c r="C157" s="89">
        <v>287824007</v>
      </c>
      <c r="D157" s="91" t="s">
        <v>670</v>
      </c>
      <c r="E157" s="92">
        <v>0.35</v>
      </c>
      <c r="F157" s="92">
        <v>10.305</v>
      </c>
      <c r="G157" s="12">
        <f t="shared" si="20"/>
        <v>0</v>
      </c>
      <c r="H157" s="12">
        <f t="shared" si="21"/>
        <v>5.0000000000007816E-3</v>
      </c>
      <c r="I157" s="133">
        <v>0.35</v>
      </c>
      <c r="J157" s="133">
        <v>10.31</v>
      </c>
      <c r="K157" s="135"/>
      <c r="L157" s="135"/>
      <c r="M157" s="135"/>
      <c r="N157" s="135"/>
      <c r="O157" s="136"/>
    </row>
    <row r="158" spans="1:15" ht="45" x14ac:dyDescent="0.25">
      <c r="A158" s="89">
        <v>10</v>
      </c>
      <c r="B158" s="90" t="s">
        <v>258</v>
      </c>
      <c r="C158" s="89">
        <v>287825124</v>
      </c>
      <c r="D158" s="91" t="s">
        <v>671</v>
      </c>
      <c r="E158" s="92">
        <v>0.5</v>
      </c>
      <c r="F158" s="92">
        <v>10</v>
      </c>
      <c r="G158" s="12">
        <f t="shared" si="20"/>
        <v>0</v>
      </c>
      <c r="H158" s="12">
        <f t="shared" si="21"/>
        <v>11.75</v>
      </c>
      <c r="I158" s="133">
        <v>0.5</v>
      </c>
      <c r="J158" s="133">
        <v>21.75</v>
      </c>
      <c r="K158" s="135"/>
      <c r="L158" s="135"/>
      <c r="M158" s="135"/>
      <c r="N158" s="135"/>
      <c r="O158" s="136" t="s">
        <v>711</v>
      </c>
    </row>
    <row r="159" spans="1:15" ht="45" x14ac:dyDescent="0.25">
      <c r="A159" s="89">
        <v>11</v>
      </c>
      <c r="B159" s="90" t="s">
        <v>258</v>
      </c>
      <c r="C159" s="89">
        <v>287825152</v>
      </c>
      <c r="D159" s="91" t="s">
        <v>672</v>
      </c>
      <c r="E159" s="92">
        <v>0.5</v>
      </c>
      <c r="F159" s="92">
        <v>10</v>
      </c>
      <c r="G159" s="12">
        <f t="shared" si="20"/>
        <v>-0.5</v>
      </c>
      <c r="H159" s="12">
        <f t="shared" si="21"/>
        <v>-10</v>
      </c>
      <c r="I159" s="133"/>
      <c r="J159" s="133"/>
      <c r="K159" s="135"/>
      <c r="L159" s="135"/>
      <c r="M159" s="135"/>
      <c r="N159" s="135"/>
      <c r="O159" s="136" t="s">
        <v>684</v>
      </c>
    </row>
    <row r="160" spans="1:15" ht="45" x14ac:dyDescent="0.25">
      <c r="A160" s="89">
        <v>12</v>
      </c>
      <c r="B160" s="94" t="s">
        <v>541</v>
      </c>
      <c r="C160" s="93">
        <v>287255089</v>
      </c>
      <c r="D160" s="96" t="s">
        <v>673</v>
      </c>
      <c r="E160" s="92">
        <v>1.35</v>
      </c>
      <c r="F160" s="92">
        <v>27</v>
      </c>
      <c r="G160" s="12">
        <f t="shared" si="20"/>
        <v>0</v>
      </c>
      <c r="H160" s="12">
        <f t="shared" si="21"/>
        <v>8</v>
      </c>
      <c r="I160" s="133">
        <v>1.35</v>
      </c>
      <c r="J160" s="133">
        <v>35</v>
      </c>
      <c r="K160" s="135"/>
      <c r="L160" s="135"/>
      <c r="M160" s="135"/>
      <c r="N160" s="135"/>
      <c r="O160" s="136"/>
    </row>
    <row r="161" spans="1:15" ht="60" x14ac:dyDescent="0.25">
      <c r="A161" s="89">
        <v>13</v>
      </c>
      <c r="B161" s="90" t="s">
        <v>549</v>
      </c>
      <c r="C161" s="89">
        <v>287475130</v>
      </c>
      <c r="D161" s="91" t="s">
        <v>674</v>
      </c>
      <c r="E161" s="92">
        <v>0.75</v>
      </c>
      <c r="F161" s="92">
        <v>15.25</v>
      </c>
      <c r="G161" s="12">
        <f t="shared" si="20"/>
        <v>0</v>
      </c>
      <c r="H161" s="12">
        <f t="shared" si="21"/>
        <v>0</v>
      </c>
      <c r="I161" s="144">
        <v>0.75</v>
      </c>
      <c r="J161" s="144">
        <v>15.25</v>
      </c>
      <c r="K161" s="135"/>
      <c r="L161" s="135"/>
      <c r="M161" s="135"/>
      <c r="N161" s="135"/>
      <c r="O161" s="136"/>
    </row>
    <row r="162" spans="1:15" ht="45" x14ac:dyDescent="0.25">
      <c r="A162" s="89">
        <v>14</v>
      </c>
      <c r="B162" s="90" t="s">
        <v>549</v>
      </c>
      <c r="C162" s="89">
        <v>287475115</v>
      </c>
      <c r="D162" s="91" t="s">
        <v>675</v>
      </c>
      <c r="E162" s="92">
        <v>0.6</v>
      </c>
      <c r="F162" s="92">
        <v>12</v>
      </c>
      <c r="G162" s="12">
        <f t="shared" si="20"/>
        <v>-0.12</v>
      </c>
      <c r="H162" s="12">
        <f t="shared" si="21"/>
        <v>0.44999999999999929</v>
      </c>
      <c r="I162" s="144">
        <v>0.48</v>
      </c>
      <c r="J162" s="144">
        <v>12.45</v>
      </c>
      <c r="K162" s="135"/>
      <c r="L162" s="135"/>
      <c r="M162" s="135"/>
      <c r="N162" s="135"/>
      <c r="O162" s="136"/>
    </row>
    <row r="163" spans="1:15" ht="15.75" x14ac:dyDescent="0.25">
      <c r="A163" s="233" t="s">
        <v>171</v>
      </c>
      <c r="B163" s="233"/>
      <c r="C163" s="233"/>
      <c r="D163" s="233"/>
      <c r="E163" s="95">
        <v>8.61</v>
      </c>
      <c r="F163" s="95">
        <v>164.535</v>
      </c>
      <c r="G163" s="95">
        <v>320.45999999999998</v>
      </c>
      <c r="H163" s="95">
        <v>476.38499999999999</v>
      </c>
      <c r="I163" s="95">
        <v>632.30999999999995</v>
      </c>
      <c r="J163" s="95">
        <v>788.23500000000001</v>
      </c>
      <c r="K163" s="135"/>
      <c r="L163" s="135"/>
      <c r="M163" s="135"/>
      <c r="N163" s="135"/>
      <c r="O163" s="136"/>
    </row>
    <row r="164" spans="1:15" ht="18" customHeight="1" x14ac:dyDescent="0.25">
      <c r="A164" s="233" t="s">
        <v>676</v>
      </c>
      <c r="B164" s="233"/>
      <c r="C164" s="233"/>
      <c r="D164" s="233"/>
      <c r="E164" s="95">
        <v>79.785000000000025</v>
      </c>
      <c r="F164" s="95">
        <v>2878.9460000000004</v>
      </c>
      <c r="G164" s="95">
        <v>5678.107</v>
      </c>
      <c r="H164" s="95">
        <v>8477.268</v>
      </c>
      <c r="I164" s="95">
        <v>11276.429</v>
      </c>
      <c r="J164" s="95">
        <v>14075.59</v>
      </c>
      <c r="K164" s="135"/>
      <c r="L164" s="135"/>
      <c r="M164" s="135"/>
      <c r="N164" s="135"/>
      <c r="O164" s="136"/>
    </row>
    <row r="165" spans="1:15" ht="21.75" customHeight="1" x14ac:dyDescent="0.25">
      <c r="A165" s="233" t="s">
        <v>714</v>
      </c>
      <c r="B165" s="233"/>
      <c r="C165" s="233"/>
      <c r="D165" s="233"/>
      <c r="E165" s="95">
        <v>560.23</v>
      </c>
      <c r="F165" s="95">
        <v>20883.208400000003</v>
      </c>
      <c r="G165" s="95">
        <v>41206.186800000003</v>
      </c>
      <c r="H165" s="95">
        <v>61529.165200000003</v>
      </c>
      <c r="I165" s="95">
        <v>81852.143599999996</v>
      </c>
      <c r="J165" s="95">
        <v>102175.122</v>
      </c>
      <c r="K165" s="135"/>
      <c r="L165" s="135"/>
      <c r="M165" s="135"/>
      <c r="N165" s="135"/>
      <c r="O165" s="136"/>
    </row>
    <row r="167" spans="1:15" s="39" customFormat="1" ht="23.25" customHeight="1" x14ac:dyDescent="0.25">
      <c r="A167" s="211" t="s">
        <v>689</v>
      </c>
      <c r="B167" s="211"/>
      <c r="C167" s="211"/>
      <c r="D167" s="211"/>
      <c r="E167" s="42"/>
      <c r="F167" s="42"/>
      <c r="G167" s="42"/>
      <c r="H167" s="42"/>
      <c r="I167" s="42"/>
      <c r="J167" s="42"/>
      <c r="K167" s="42"/>
      <c r="L167" s="42"/>
      <c r="M167" s="42"/>
      <c r="N167" s="42"/>
    </row>
    <row r="168" spans="1:15" x14ac:dyDescent="0.2">
      <c r="A168" s="28">
        <v>1</v>
      </c>
      <c r="B168" s="212" t="s">
        <v>549</v>
      </c>
      <c r="C168" s="213"/>
      <c r="D168" s="29" t="s">
        <v>724</v>
      </c>
      <c r="E168" s="28">
        <v>1</v>
      </c>
      <c r="F168" s="31"/>
      <c r="G168" s="114">
        <f t="shared" ref="G168:H171" si="22">I168-E168</f>
        <v>0</v>
      </c>
      <c r="H168" s="8">
        <f t="shared" si="22"/>
        <v>31.22</v>
      </c>
      <c r="I168" s="120">
        <v>1</v>
      </c>
      <c r="J168" s="31">
        <v>31.22</v>
      </c>
      <c r="K168" s="31"/>
      <c r="L168" s="31"/>
      <c r="M168" s="31"/>
      <c r="N168" s="121"/>
      <c r="O168" s="11"/>
    </row>
    <row r="169" spans="1:15" x14ac:dyDescent="0.2">
      <c r="A169" s="28">
        <v>2</v>
      </c>
      <c r="B169" s="212" t="s">
        <v>541</v>
      </c>
      <c r="C169" s="213"/>
      <c r="D169" s="29" t="s">
        <v>725</v>
      </c>
      <c r="E169" s="28">
        <v>1</v>
      </c>
      <c r="F169" s="31"/>
      <c r="G169" s="114">
        <f t="shared" si="22"/>
        <v>0</v>
      </c>
      <c r="H169" s="8">
        <f t="shared" si="22"/>
        <v>35</v>
      </c>
      <c r="I169" s="120">
        <v>1</v>
      </c>
      <c r="J169" s="31">
        <v>35</v>
      </c>
      <c r="K169" s="31"/>
      <c r="L169" s="31"/>
      <c r="M169" s="31"/>
      <c r="N169" s="121"/>
      <c r="O169" s="121"/>
    </row>
    <row r="170" spans="1:15" x14ac:dyDescent="0.2">
      <c r="A170" s="28">
        <v>3</v>
      </c>
      <c r="B170" s="212" t="s">
        <v>723</v>
      </c>
      <c r="C170" s="213"/>
      <c r="D170" s="29" t="s">
        <v>726</v>
      </c>
      <c r="E170" s="28">
        <v>1</v>
      </c>
      <c r="F170" s="28"/>
      <c r="G170" s="114">
        <f t="shared" si="22"/>
        <v>0</v>
      </c>
      <c r="H170" s="8">
        <f t="shared" si="22"/>
        <v>31.99</v>
      </c>
      <c r="I170" s="120">
        <v>1</v>
      </c>
      <c r="J170" s="31">
        <v>31.99</v>
      </c>
      <c r="K170" s="31"/>
      <c r="L170" s="31"/>
      <c r="M170" s="31"/>
      <c r="N170" s="121"/>
      <c r="O170" s="121"/>
    </row>
    <row r="171" spans="1:15" ht="16.5" customHeight="1" x14ac:dyDescent="0.2">
      <c r="A171" s="28">
        <v>4</v>
      </c>
      <c r="B171" s="212" t="s">
        <v>555</v>
      </c>
      <c r="C171" s="213"/>
      <c r="D171" s="29" t="s">
        <v>727</v>
      </c>
      <c r="E171" s="28">
        <v>1</v>
      </c>
      <c r="F171" s="28"/>
      <c r="G171" s="114">
        <f t="shared" si="22"/>
        <v>0</v>
      </c>
      <c r="H171" s="8">
        <f t="shared" si="22"/>
        <v>24.94</v>
      </c>
      <c r="I171" s="120">
        <v>1</v>
      </c>
      <c r="J171" s="31">
        <v>24.94</v>
      </c>
      <c r="K171" s="31"/>
      <c r="L171" s="31"/>
      <c r="M171" s="31"/>
      <c r="N171" s="121"/>
      <c r="O171" s="123"/>
    </row>
    <row r="172" spans="1:15" ht="15.75" x14ac:dyDescent="0.25">
      <c r="A172" s="229" t="s">
        <v>728</v>
      </c>
      <c r="B172" s="229"/>
      <c r="C172" s="229"/>
      <c r="D172" s="229"/>
      <c r="E172" s="145">
        <f>SUM(E168:E171)</f>
        <v>4</v>
      </c>
      <c r="F172" s="146">
        <f>SUM(F168:F171)</f>
        <v>0</v>
      </c>
      <c r="G172" s="145">
        <f t="shared" ref="G172:J172" si="23">SUM(G168:G171)</f>
        <v>0</v>
      </c>
      <c r="H172" s="146">
        <f t="shared" si="23"/>
        <v>123.14999999999999</v>
      </c>
      <c r="I172" s="145">
        <f t="shared" si="23"/>
        <v>4</v>
      </c>
      <c r="J172" s="146">
        <f t="shared" si="23"/>
        <v>123.14999999999999</v>
      </c>
      <c r="K172" s="135"/>
      <c r="L172" s="135"/>
      <c r="M172" s="135"/>
      <c r="N172" s="135"/>
      <c r="O172" s="136"/>
    </row>
    <row r="174" spans="1:15" s="39" customFormat="1" ht="23.25" customHeight="1" x14ac:dyDescent="0.25">
      <c r="A174" s="211" t="s">
        <v>698</v>
      </c>
      <c r="B174" s="211"/>
      <c r="C174" s="211"/>
      <c r="D174" s="211"/>
      <c r="E174" s="42"/>
      <c r="F174" s="42"/>
      <c r="G174" s="42"/>
      <c r="H174" s="42"/>
      <c r="I174" s="42"/>
      <c r="J174" s="42"/>
      <c r="K174" s="42"/>
      <c r="L174" s="42"/>
      <c r="M174" s="42"/>
      <c r="N174" s="42"/>
    </row>
    <row r="175" spans="1:15" ht="15.75" customHeight="1" x14ac:dyDescent="0.25">
      <c r="A175" s="147">
        <v>1</v>
      </c>
      <c r="B175" s="231" t="s">
        <v>519</v>
      </c>
      <c r="C175" s="232"/>
      <c r="D175" s="148" t="s">
        <v>729</v>
      </c>
      <c r="E175" s="150">
        <v>1</v>
      </c>
      <c r="F175" s="149"/>
      <c r="G175" s="114">
        <f t="shared" ref="G175" si="24">I175-E175</f>
        <v>0</v>
      </c>
      <c r="H175" s="8">
        <f t="shared" ref="H175" si="25">J175-F175</f>
        <v>13.872</v>
      </c>
      <c r="I175" s="152">
        <v>1</v>
      </c>
      <c r="J175" s="133">
        <v>13.872</v>
      </c>
      <c r="K175" s="135"/>
      <c r="L175" s="135"/>
      <c r="M175" s="135"/>
      <c r="N175" s="135"/>
      <c r="O175" s="136"/>
    </row>
    <row r="176" spans="1:15" ht="15.75" x14ac:dyDescent="0.25">
      <c r="A176" s="230" t="s">
        <v>730</v>
      </c>
      <c r="B176" s="230"/>
      <c r="C176" s="230"/>
      <c r="D176" s="230"/>
      <c r="E176" s="151">
        <f>SUM(E175)</f>
        <v>1</v>
      </c>
      <c r="F176" s="72">
        <f>SUM(F175)</f>
        <v>0</v>
      </c>
      <c r="G176" s="151">
        <f t="shared" ref="G176:J176" si="26">SUM(G175)</f>
        <v>0</v>
      </c>
      <c r="H176" s="72">
        <f t="shared" si="26"/>
        <v>13.872</v>
      </c>
      <c r="I176" s="151">
        <f t="shared" si="26"/>
        <v>1</v>
      </c>
      <c r="J176" s="72">
        <f t="shared" si="26"/>
        <v>13.872</v>
      </c>
      <c r="K176" s="135"/>
      <c r="L176" s="135"/>
      <c r="M176" s="135"/>
      <c r="N176" s="135"/>
      <c r="O176" s="136"/>
    </row>
  </sheetData>
  <mergeCells count="28">
    <mergeCell ref="I1:J1"/>
    <mergeCell ref="K1:L1"/>
    <mergeCell ref="M1:N1"/>
    <mergeCell ref="A4:D4"/>
    <mergeCell ref="E1:F1"/>
    <mergeCell ref="A165:D165"/>
    <mergeCell ref="A163:D163"/>
    <mergeCell ref="A164:D164"/>
    <mergeCell ref="A51:D51"/>
    <mergeCell ref="G1:H1"/>
    <mergeCell ref="A5:G5"/>
    <mergeCell ref="A148:D148"/>
    <mergeCell ref="A147:D147"/>
    <mergeCell ref="A137:D137"/>
    <mergeCell ref="A49:D49"/>
    <mergeCell ref="A48:D48"/>
    <mergeCell ref="A41:D41"/>
    <mergeCell ref="A42:D42"/>
    <mergeCell ref="A138:D138"/>
    <mergeCell ref="A172:D172"/>
    <mergeCell ref="A174:D174"/>
    <mergeCell ref="A176:D176"/>
    <mergeCell ref="B175:C175"/>
    <mergeCell ref="A167:D167"/>
    <mergeCell ref="B168:C168"/>
    <mergeCell ref="B169:C169"/>
    <mergeCell ref="B170:C170"/>
    <mergeCell ref="B171:C171"/>
  </mergeCells>
  <pageMargins left="0.23622047244094491" right="0" top="0.74803149606299213" bottom="0.51181102362204722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zoomScaleSheetLayoutView="100" workbookViewId="0">
      <selection activeCell="G23" sqref="G23"/>
    </sheetView>
  </sheetViews>
  <sheetFormatPr defaultRowHeight="15" x14ac:dyDescent="0.25"/>
  <cols>
    <col min="1" max="1" width="4.7109375" customWidth="1"/>
    <col min="2" max="2" width="12" customWidth="1"/>
    <col min="3" max="3" width="12.7109375" customWidth="1"/>
    <col min="4" max="4" width="46.5703125" customWidth="1"/>
    <col min="5" max="5" width="13" customWidth="1"/>
    <col min="6" max="6" width="9.85546875" customWidth="1"/>
    <col min="7" max="7" width="14.28515625" style="163" customWidth="1"/>
  </cols>
  <sheetData>
    <row r="1" spans="1:7" ht="21" customHeight="1" x14ac:dyDescent="0.25">
      <c r="A1" s="244" t="s">
        <v>735</v>
      </c>
      <c r="B1" s="244"/>
      <c r="C1" s="244"/>
      <c r="D1" s="244"/>
      <c r="E1" s="244"/>
      <c r="F1" s="244"/>
    </row>
    <row r="2" spans="1:7" ht="51" x14ac:dyDescent="0.25">
      <c r="A2" s="158" t="s">
        <v>0</v>
      </c>
      <c r="B2" s="159" t="s">
        <v>1</v>
      </c>
      <c r="C2" s="159" t="s">
        <v>731</v>
      </c>
      <c r="D2" s="159" t="s">
        <v>732</v>
      </c>
      <c r="E2" s="159" t="s">
        <v>733</v>
      </c>
      <c r="F2" s="159" t="s">
        <v>734</v>
      </c>
      <c r="G2" s="159" t="s">
        <v>757</v>
      </c>
    </row>
    <row r="3" spans="1:7" x14ac:dyDescent="0.25">
      <c r="A3" s="158">
        <v>1</v>
      </c>
      <c r="B3" s="160">
        <v>2</v>
      </c>
      <c r="C3" s="161">
        <v>3</v>
      </c>
      <c r="D3" s="161">
        <v>4</v>
      </c>
      <c r="E3" s="161">
        <v>5</v>
      </c>
      <c r="F3" s="161">
        <v>6</v>
      </c>
      <c r="G3" s="161">
        <v>7</v>
      </c>
    </row>
    <row r="4" spans="1:7" ht="15.75" x14ac:dyDescent="0.25">
      <c r="A4" s="243" t="s">
        <v>55</v>
      </c>
      <c r="B4" s="243"/>
      <c r="C4" s="243"/>
      <c r="D4" s="243"/>
      <c r="E4" s="243"/>
      <c r="F4" s="243"/>
    </row>
    <row r="5" spans="1:7" ht="45" x14ac:dyDescent="0.25">
      <c r="A5" s="153">
        <v>1</v>
      </c>
      <c r="B5" s="156" t="s">
        <v>17</v>
      </c>
      <c r="C5" s="153">
        <v>247303012</v>
      </c>
      <c r="D5" s="154" t="s">
        <v>736</v>
      </c>
      <c r="E5" s="155">
        <v>0.79300000000000004</v>
      </c>
      <c r="F5" s="157">
        <v>48</v>
      </c>
      <c r="G5" s="153" t="s">
        <v>758</v>
      </c>
    </row>
    <row r="6" spans="1:7" ht="45" x14ac:dyDescent="0.25">
      <c r="A6" s="153">
        <v>2</v>
      </c>
      <c r="B6" s="156" t="s">
        <v>17</v>
      </c>
      <c r="C6" s="153">
        <v>247303015</v>
      </c>
      <c r="D6" s="154" t="s">
        <v>737</v>
      </c>
      <c r="E6" s="155">
        <v>0.7</v>
      </c>
      <c r="F6" s="157">
        <v>40</v>
      </c>
      <c r="G6" s="153" t="s">
        <v>758</v>
      </c>
    </row>
    <row r="7" spans="1:7" ht="15.75" x14ac:dyDescent="0.25">
      <c r="A7" s="243" t="s">
        <v>57</v>
      </c>
      <c r="B7" s="243"/>
      <c r="C7" s="243"/>
      <c r="D7" s="243"/>
      <c r="E7" s="243"/>
      <c r="F7" s="243"/>
      <c r="G7" s="164"/>
    </row>
    <row r="8" spans="1:7" ht="45" x14ac:dyDescent="0.25">
      <c r="A8" s="153">
        <v>1</v>
      </c>
      <c r="B8" s="156" t="s">
        <v>37</v>
      </c>
      <c r="C8" s="153">
        <v>247175163</v>
      </c>
      <c r="D8" s="154" t="s">
        <v>738</v>
      </c>
      <c r="E8" s="155">
        <v>3.0169999999999999</v>
      </c>
      <c r="F8" s="157">
        <v>175</v>
      </c>
      <c r="G8" s="153" t="s">
        <v>759</v>
      </c>
    </row>
    <row r="9" spans="1:7" ht="30" x14ac:dyDescent="0.25">
      <c r="A9" s="153">
        <v>2</v>
      </c>
      <c r="B9" s="156" t="s">
        <v>4</v>
      </c>
      <c r="C9" s="153">
        <v>247755025</v>
      </c>
      <c r="D9" s="154" t="s">
        <v>739</v>
      </c>
      <c r="E9" s="155">
        <v>1.65</v>
      </c>
      <c r="F9" s="157">
        <v>73</v>
      </c>
      <c r="G9" s="153" t="s">
        <v>758</v>
      </c>
    </row>
    <row r="10" spans="1:7" ht="30" x14ac:dyDescent="0.25">
      <c r="A10" s="153">
        <v>3</v>
      </c>
      <c r="B10" s="156" t="s">
        <v>28</v>
      </c>
      <c r="C10" s="153">
        <v>247124030</v>
      </c>
      <c r="D10" s="154" t="s">
        <v>740</v>
      </c>
      <c r="E10" s="155">
        <v>0.5</v>
      </c>
      <c r="F10" s="157">
        <v>26.66</v>
      </c>
      <c r="G10" s="153" t="s">
        <v>758</v>
      </c>
    </row>
    <row r="11" spans="1:7" ht="30" x14ac:dyDescent="0.25">
      <c r="A11" s="153">
        <v>4</v>
      </c>
      <c r="B11" s="156" t="s">
        <v>28</v>
      </c>
      <c r="C11" s="153">
        <v>247124014</v>
      </c>
      <c r="D11" s="154" t="s">
        <v>741</v>
      </c>
      <c r="E11" s="155">
        <v>0.435</v>
      </c>
      <c r="F11" s="157">
        <v>21</v>
      </c>
      <c r="G11" s="153" t="s">
        <v>758</v>
      </c>
    </row>
    <row r="12" spans="1:7" ht="30" x14ac:dyDescent="0.25">
      <c r="A12" s="153">
        <v>5</v>
      </c>
      <c r="B12" s="156" t="s">
        <v>28</v>
      </c>
      <c r="C12" s="153">
        <v>247124034</v>
      </c>
      <c r="D12" s="154" t="s">
        <v>742</v>
      </c>
      <c r="E12" s="155">
        <v>0.82499999999999996</v>
      </c>
      <c r="F12" s="157">
        <v>40</v>
      </c>
      <c r="G12" s="153" t="s">
        <v>758</v>
      </c>
    </row>
    <row r="13" spans="1:7" ht="45" x14ac:dyDescent="0.25">
      <c r="A13" s="153">
        <v>6</v>
      </c>
      <c r="B13" s="156" t="s">
        <v>17</v>
      </c>
      <c r="C13" s="153">
        <v>247304010</v>
      </c>
      <c r="D13" s="154" t="s">
        <v>743</v>
      </c>
      <c r="E13" s="155">
        <v>0.52</v>
      </c>
      <c r="F13" s="157">
        <v>23</v>
      </c>
      <c r="G13" s="153" t="s">
        <v>758</v>
      </c>
    </row>
    <row r="14" spans="1:7" ht="30" x14ac:dyDescent="0.25">
      <c r="A14" s="153">
        <v>7</v>
      </c>
      <c r="B14" s="156" t="s">
        <v>17</v>
      </c>
      <c r="C14" s="153">
        <v>247305026</v>
      </c>
      <c r="D14" s="154" t="s">
        <v>744</v>
      </c>
      <c r="E14" s="155">
        <v>0.44500000000000001</v>
      </c>
      <c r="F14" s="157">
        <v>20</v>
      </c>
      <c r="G14" s="153" t="s">
        <v>758</v>
      </c>
    </row>
    <row r="15" spans="1:7" ht="93.75" customHeight="1" x14ac:dyDescent="0.25">
      <c r="A15" s="153">
        <v>8</v>
      </c>
      <c r="B15" s="156" t="s">
        <v>4</v>
      </c>
      <c r="C15" s="153">
        <v>247755100</v>
      </c>
      <c r="D15" s="154" t="s">
        <v>745</v>
      </c>
      <c r="E15" s="155">
        <v>1.05</v>
      </c>
      <c r="F15" s="157">
        <v>60</v>
      </c>
      <c r="G15" s="153" t="s">
        <v>760</v>
      </c>
    </row>
    <row r="16" spans="1:7" ht="30" x14ac:dyDescent="0.25">
      <c r="A16" s="153">
        <v>9</v>
      </c>
      <c r="B16" s="156" t="s">
        <v>41</v>
      </c>
      <c r="C16" s="153">
        <v>247645108</v>
      </c>
      <c r="D16" s="154" t="s">
        <v>746</v>
      </c>
      <c r="E16" s="155">
        <v>0.6</v>
      </c>
      <c r="F16" s="157">
        <v>30</v>
      </c>
      <c r="G16" s="153" t="s">
        <v>758</v>
      </c>
    </row>
    <row r="17" spans="1:7" ht="30" x14ac:dyDescent="0.25">
      <c r="A17" s="153">
        <v>10</v>
      </c>
      <c r="B17" s="156" t="s">
        <v>41</v>
      </c>
      <c r="C17" s="153">
        <v>247645123</v>
      </c>
      <c r="D17" s="154" t="s">
        <v>747</v>
      </c>
      <c r="E17" s="155">
        <v>0.5</v>
      </c>
      <c r="F17" s="157">
        <v>23</v>
      </c>
      <c r="G17" s="153" t="s">
        <v>758</v>
      </c>
    </row>
    <row r="18" spans="1:7" ht="30" x14ac:dyDescent="0.25">
      <c r="A18" s="153">
        <v>11</v>
      </c>
      <c r="B18" s="156" t="s">
        <v>26</v>
      </c>
      <c r="C18" s="153">
        <v>247694010</v>
      </c>
      <c r="D18" s="154" t="s">
        <v>748</v>
      </c>
      <c r="E18" s="155">
        <v>0.2</v>
      </c>
      <c r="F18" s="157">
        <v>10</v>
      </c>
      <c r="G18" s="153" t="s">
        <v>758</v>
      </c>
    </row>
    <row r="19" spans="1:7" ht="33" customHeight="1" x14ac:dyDescent="0.25">
      <c r="A19" s="153">
        <v>12</v>
      </c>
      <c r="B19" s="156" t="s">
        <v>26</v>
      </c>
      <c r="C19" s="153">
        <v>247694109</v>
      </c>
      <c r="D19" s="154" t="s">
        <v>749</v>
      </c>
      <c r="E19" s="155">
        <v>7.1999999999999995E-2</v>
      </c>
      <c r="F19" s="157">
        <v>5</v>
      </c>
      <c r="G19" s="153" t="s">
        <v>758</v>
      </c>
    </row>
    <row r="20" spans="1:7" ht="45" x14ac:dyDescent="0.25">
      <c r="A20" s="153">
        <v>13</v>
      </c>
      <c r="B20" s="156" t="s">
        <v>7</v>
      </c>
      <c r="C20" s="153">
        <v>247945119</v>
      </c>
      <c r="D20" s="154" t="s">
        <v>750</v>
      </c>
      <c r="E20" s="155">
        <v>0.48</v>
      </c>
      <c r="F20" s="157">
        <v>22</v>
      </c>
      <c r="G20" s="153" t="s">
        <v>758</v>
      </c>
    </row>
    <row r="21" spans="1:7" ht="15.75" x14ac:dyDescent="0.25">
      <c r="A21" s="243" t="s">
        <v>751</v>
      </c>
      <c r="B21" s="243"/>
      <c r="C21" s="243"/>
      <c r="D21" s="243"/>
      <c r="E21" s="243"/>
      <c r="F21" s="243"/>
      <c r="G21" s="164"/>
    </row>
    <row r="22" spans="1:7" ht="30" x14ac:dyDescent="0.25">
      <c r="A22" s="153">
        <v>1</v>
      </c>
      <c r="B22" s="156" t="s">
        <v>41</v>
      </c>
      <c r="C22" s="153">
        <v>247644028</v>
      </c>
      <c r="D22" s="154" t="s">
        <v>752</v>
      </c>
      <c r="E22" s="155">
        <v>0.25</v>
      </c>
      <c r="F22" s="157">
        <v>7.5</v>
      </c>
      <c r="G22" s="153" t="s">
        <v>758</v>
      </c>
    </row>
    <row r="23" spans="1:7" ht="30" x14ac:dyDescent="0.25">
      <c r="A23" s="153">
        <v>2</v>
      </c>
      <c r="B23" s="156" t="s">
        <v>17</v>
      </c>
      <c r="C23" s="153">
        <v>247304063</v>
      </c>
      <c r="D23" s="154" t="s">
        <v>753</v>
      </c>
      <c r="E23" s="155">
        <v>1</v>
      </c>
      <c r="F23" s="157">
        <v>26</v>
      </c>
      <c r="G23" s="153" t="s">
        <v>761</v>
      </c>
    </row>
    <row r="24" spans="1:7" ht="30" x14ac:dyDescent="0.25">
      <c r="A24" s="153">
        <v>3</v>
      </c>
      <c r="B24" s="156" t="s">
        <v>17</v>
      </c>
      <c r="C24" s="153">
        <v>247304080</v>
      </c>
      <c r="D24" s="154" t="s">
        <v>754</v>
      </c>
      <c r="E24" s="155">
        <v>1</v>
      </c>
      <c r="F24" s="157">
        <v>26</v>
      </c>
      <c r="G24" s="153" t="s">
        <v>761</v>
      </c>
    </row>
    <row r="25" spans="1:7" ht="60" x14ac:dyDescent="0.25">
      <c r="A25" s="153">
        <v>4</v>
      </c>
      <c r="B25" s="156" t="s">
        <v>17</v>
      </c>
      <c r="C25" s="153">
        <v>247304092</v>
      </c>
      <c r="D25" s="154" t="s">
        <v>755</v>
      </c>
      <c r="E25" s="155">
        <v>1</v>
      </c>
      <c r="F25" s="157">
        <v>26</v>
      </c>
      <c r="G25" s="153" t="s">
        <v>762</v>
      </c>
    </row>
    <row r="26" spans="1:7" ht="30" x14ac:dyDescent="0.25">
      <c r="A26" s="153">
        <v>5</v>
      </c>
      <c r="B26" s="156" t="s">
        <v>17</v>
      </c>
      <c r="C26" s="153">
        <v>247305104</v>
      </c>
      <c r="D26" s="154" t="s">
        <v>756</v>
      </c>
      <c r="E26" s="155">
        <v>1</v>
      </c>
      <c r="F26" s="157">
        <v>26</v>
      </c>
      <c r="G26" s="153" t="s">
        <v>763</v>
      </c>
    </row>
  </sheetData>
  <mergeCells count="4">
    <mergeCell ref="A21:F21"/>
    <mergeCell ref="A1:F1"/>
    <mergeCell ref="A7:F7"/>
    <mergeCell ref="A4:F4"/>
  </mergeCells>
  <pageMargins left="0.39370078740157499" right="0" top="0.94488188976377996" bottom="0.55118110236220497" header="0.31496062992126" footer="0.31496062992126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zoomScaleSheetLayoutView="100" workbookViewId="0">
      <selection activeCell="G5" sqref="G5"/>
    </sheetView>
  </sheetViews>
  <sheetFormatPr defaultRowHeight="15" x14ac:dyDescent="0.25"/>
  <cols>
    <col min="1" max="1" width="4.5703125" customWidth="1"/>
    <col min="2" max="2" width="13.42578125" customWidth="1"/>
    <col min="3" max="3" width="12.5703125" customWidth="1"/>
    <col min="4" max="4" width="48.28515625" customWidth="1"/>
    <col min="5" max="5" width="13" customWidth="1"/>
    <col min="6" max="6" width="9.7109375" customWidth="1"/>
    <col min="7" max="7" width="12" customWidth="1"/>
  </cols>
  <sheetData>
    <row r="1" spans="1:13" ht="27" customHeight="1" x14ac:dyDescent="0.25">
      <c r="A1" s="245" t="s">
        <v>764</v>
      </c>
      <c r="B1" s="245"/>
      <c r="C1" s="245"/>
      <c r="D1" s="245"/>
      <c r="E1" s="245"/>
      <c r="F1" s="245"/>
    </row>
    <row r="2" spans="1:13" ht="51" x14ac:dyDescent="0.25">
      <c r="A2" s="178" t="s">
        <v>0</v>
      </c>
      <c r="B2" s="178" t="s">
        <v>1</v>
      </c>
      <c r="C2" s="178" t="s">
        <v>731</v>
      </c>
      <c r="D2" s="178" t="s">
        <v>732</v>
      </c>
      <c r="E2" s="178" t="s">
        <v>733</v>
      </c>
      <c r="F2" s="178" t="s">
        <v>734</v>
      </c>
      <c r="G2" s="159" t="s">
        <v>757</v>
      </c>
      <c r="H2" s="179"/>
      <c r="I2" s="179"/>
      <c r="J2" s="179"/>
      <c r="K2" s="179"/>
      <c r="L2" s="179"/>
      <c r="M2" s="179"/>
    </row>
    <row r="3" spans="1:13" ht="15.75" x14ac:dyDescent="0.25">
      <c r="A3" s="180">
        <v>1</v>
      </c>
      <c r="B3" s="180">
        <v>2</v>
      </c>
      <c r="C3" s="180">
        <v>3</v>
      </c>
      <c r="D3" s="180">
        <v>4</v>
      </c>
      <c r="E3" s="180">
        <v>5</v>
      </c>
      <c r="F3" s="180">
        <v>6</v>
      </c>
      <c r="G3" s="161">
        <v>7</v>
      </c>
      <c r="H3" s="179"/>
      <c r="I3" s="179"/>
      <c r="J3" s="179"/>
      <c r="K3" s="179"/>
      <c r="L3" s="179"/>
      <c r="M3" s="179"/>
    </row>
    <row r="4" spans="1:13" ht="15.75" customHeight="1" x14ac:dyDescent="0.25">
      <c r="A4" s="245" t="s">
        <v>55</v>
      </c>
      <c r="B4" s="245"/>
      <c r="C4" s="245"/>
      <c r="D4" s="245"/>
      <c r="E4" s="245"/>
      <c r="F4" s="245"/>
      <c r="G4" s="163"/>
    </row>
    <row r="5" spans="1:13" ht="33.75" customHeight="1" x14ac:dyDescent="0.25">
      <c r="A5" s="168">
        <v>1</v>
      </c>
      <c r="B5" s="169" t="s">
        <v>258</v>
      </c>
      <c r="C5" s="168">
        <v>201083022</v>
      </c>
      <c r="D5" s="169" t="s">
        <v>765</v>
      </c>
      <c r="E5" s="170">
        <v>1</v>
      </c>
      <c r="F5" s="170">
        <v>45</v>
      </c>
      <c r="G5" s="153" t="s">
        <v>758</v>
      </c>
    </row>
    <row r="6" spans="1:13" ht="30" x14ac:dyDescent="0.25">
      <c r="A6" s="168">
        <v>2</v>
      </c>
      <c r="B6" s="169" t="s">
        <v>237</v>
      </c>
      <c r="C6" s="168">
        <v>201733002</v>
      </c>
      <c r="D6" s="169" t="s">
        <v>766</v>
      </c>
      <c r="E6" s="170">
        <v>0.85</v>
      </c>
      <c r="F6" s="170">
        <v>50</v>
      </c>
      <c r="G6" s="153" t="s">
        <v>758</v>
      </c>
    </row>
    <row r="7" spans="1:13" ht="30" x14ac:dyDescent="0.25">
      <c r="A7" s="168">
        <v>3</v>
      </c>
      <c r="B7" s="169" t="s">
        <v>237</v>
      </c>
      <c r="C7" s="168">
        <v>201733009</v>
      </c>
      <c r="D7" s="169" t="s">
        <v>767</v>
      </c>
      <c r="E7" s="170">
        <v>0.5</v>
      </c>
      <c r="F7" s="170">
        <v>30</v>
      </c>
      <c r="G7" s="153" t="s">
        <v>758</v>
      </c>
    </row>
    <row r="8" spans="1:13" ht="15.75" x14ac:dyDescent="0.25">
      <c r="A8" s="245" t="s">
        <v>57</v>
      </c>
      <c r="B8" s="245"/>
      <c r="C8" s="245"/>
      <c r="D8" s="245"/>
      <c r="E8" s="245"/>
      <c r="F8" s="245"/>
      <c r="G8" s="164"/>
      <c r="H8" s="166"/>
    </row>
    <row r="9" spans="1:13" ht="90" x14ac:dyDescent="0.25">
      <c r="A9" s="168">
        <v>1</v>
      </c>
      <c r="B9" s="169" t="s">
        <v>213</v>
      </c>
      <c r="C9" s="168">
        <v>201345059</v>
      </c>
      <c r="D9" s="169" t="s">
        <v>768</v>
      </c>
      <c r="E9" s="170">
        <v>0.39</v>
      </c>
      <c r="F9" s="170">
        <v>17</v>
      </c>
      <c r="G9" s="153" t="s">
        <v>795</v>
      </c>
      <c r="H9" s="166"/>
    </row>
    <row r="10" spans="1:13" ht="30" x14ac:dyDescent="0.25">
      <c r="A10" s="168">
        <v>2</v>
      </c>
      <c r="B10" s="169" t="s">
        <v>213</v>
      </c>
      <c r="C10" s="168">
        <v>201344097</v>
      </c>
      <c r="D10" s="169" t="s">
        <v>769</v>
      </c>
      <c r="E10" s="170">
        <v>0.7</v>
      </c>
      <c r="F10" s="170">
        <v>30</v>
      </c>
      <c r="G10" s="153" t="s">
        <v>794</v>
      </c>
      <c r="H10" s="167"/>
    </row>
    <row r="11" spans="1:13" x14ac:dyDescent="0.25">
      <c r="A11" s="168">
        <v>3</v>
      </c>
      <c r="B11" s="171" t="s">
        <v>213</v>
      </c>
      <c r="C11" s="168">
        <v>201344008</v>
      </c>
      <c r="D11" s="169" t="s">
        <v>770</v>
      </c>
      <c r="E11" s="170">
        <v>0.5</v>
      </c>
      <c r="F11" s="172">
        <v>21.75</v>
      </c>
      <c r="G11" s="153" t="s">
        <v>758</v>
      </c>
      <c r="H11" s="165"/>
    </row>
    <row r="12" spans="1:13" ht="45" x14ac:dyDescent="0.25">
      <c r="A12" s="168">
        <v>4</v>
      </c>
      <c r="B12" s="171" t="s">
        <v>712</v>
      </c>
      <c r="C12" s="168">
        <v>201345030</v>
      </c>
      <c r="D12" s="169" t="s">
        <v>771</v>
      </c>
      <c r="E12" s="170">
        <v>1</v>
      </c>
      <c r="F12" s="172">
        <v>43.5</v>
      </c>
      <c r="G12" s="153" t="s">
        <v>760</v>
      </c>
      <c r="H12" s="165"/>
    </row>
    <row r="13" spans="1:13" ht="30" x14ac:dyDescent="0.25">
      <c r="A13" s="168">
        <v>5</v>
      </c>
      <c r="B13" s="171" t="s">
        <v>280</v>
      </c>
      <c r="C13" s="168">
        <v>201144050</v>
      </c>
      <c r="D13" s="169" t="s">
        <v>772</v>
      </c>
      <c r="E13" s="170">
        <v>1</v>
      </c>
      <c r="F13" s="172">
        <v>43.5</v>
      </c>
      <c r="G13" s="153" t="s">
        <v>760</v>
      </c>
      <c r="H13" s="165"/>
    </row>
    <row r="14" spans="1:13" x14ac:dyDescent="0.25">
      <c r="A14" s="168">
        <v>6</v>
      </c>
      <c r="B14" s="171" t="s">
        <v>206</v>
      </c>
      <c r="C14" s="168">
        <v>201564073</v>
      </c>
      <c r="D14" s="169" t="s">
        <v>773</v>
      </c>
      <c r="E14" s="170">
        <v>1</v>
      </c>
      <c r="F14" s="172">
        <v>43.5</v>
      </c>
      <c r="G14" s="153" t="s">
        <v>760</v>
      </c>
      <c r="H14" s="165"/>
    </row>
    <row r="15" spans="1:13" ht="30" x14ac:dyDescent="0.25">
      <c r="A15" s="168">
        <v>7</v>
      </c>
      <c r="B15" s="171" t="s">
        <v>254</v>
      </c>
      <c r="C15" s="168">
        <v>201774034</v>
      </c>
      <c r="D15" s="169" t="s">
        <v>774</v>
      </c>
      <c r="E15" s="170">
        <v>0.8</v>
      </c>
      <c r="F15" s="172">
        <v>36</v>
      </c>
      <c r="G15" s="153" t="s">
        <v>758</v>
      </c>
      <c r="H15" s="165"/>
    </row>
    <row r="16" spans="1:13" ht="30" x14ac:dyDescent="0.25">
      <c r="A16" s="168">
        <v>8</v>
      </c>
      <c r="B16" s="171" t="s">
        <v>254</v>
      </c>
      <c r="C16" s="168">
        <v>201774048</v>
      </c>
      <c r="D16" s="169" t="s">
        <v>775</v>
      </c>
      <c r="E16" s="170">
        <v>1.25</v>
      </c>
      <c r="F16" s="172">
        <v>60</v>
      </c>
      <c r="G16" s="153" t="s">
        <v>758</v>
      </c>
      <c r="H16" s="165"/>
    </row>
    <row r="17" spans="1:10" ht="45" x14ac:dyDescent="0.25">
      <c r="A17" s="168">
        <v>9</v>
      </c>
      <c r="B17" s="171" t="s">
        <v>258</v>
      </c>
      <c r="C17" s="168">
        <v>201084038</v>
      </c>
      <c r="D17" s="169" t="s">
        <v>776</v>
      </c>
      <c r="E17" s="170">
        <v>1</v>
      </c>
      <c r="F17" s="172">
        <v>43.5</v>
      </c>
      <c r="G17" s="153" t="s">
        <v>760</v>
      </c>
      <c r="H17" s="165"/>
    </row>
    <row r="18" spans="1:10" ht="30" x14ac:dyDescent="0.25">
      <c r="A18" s="168">
        <v>10</v>
      </c>
      <c r="B18" s="171" t="s">
        <v>258</v>
      </c>
      <c r="C18" s="168">
        <v>201084040</v>
      </c>
      <c r="D18" s="169" t="s">
        <v>777</v>
      </c>
      <c r="E18" s="170">
        <v>1</v>
      </c>
      <c r="F18" s="172">
        <v>43.5</v>
      </c>
      <c r="G18" s="153" t="s">
        <v>760</v>
      </c>
      <c r="H18" s="165"/>
    </row>
    <row r="19" spans="1:10" ht="45" x14ac:dyDescent="0.25">
      <c r="A19" s="168">
        <v>11</v>
      </c>
      <c r="B19" s="171" t="s">
        <v>258</v>
      </c>
      <c r="C19" s="168">
        <v>201085097</v>
      </c>
      <c r="D19" s="169" t="s">
        <v>778</v>
      </c>
      <c r="E19" s="170">
        <v>0.9</v>
      </c>
      <c r="F19" s="172">
        <v>42</v>
      </c>
      <c r="G19" s="153" t="s">
        <v>758</v>
      </c>
      <c r="H19" s="165"/>
    </row>
    <row r="20" spans="1:10" ht="45" x14ac:dyDescent="0.25">
      <c r="A20" s="168">
        <v>12</v>
      </c>
      <c r="B20" s="171" t="s">
        <v>258</v>
      </c>
      <c r="C20" s="168">
        <v>201085210</v>
      </c>
      <c r="D20" s="169" t="s">
        <v>779</v>
      </c>
      <c r="E20" s="170">
        <v>1</v>
      </c>
      <c r="F20" s="172">
        <v>45</v>
      </c>
      <c r="G20" s="153" t="s">
        <v>758</v>
      </c>
      <c r="H20" s="165"/>
    </row>
    <row r="21" spans="1:10" ht="30" x14ac:dyDescent="0.25">
      <c r="A21" s="168">
        <v>13</v>
      </c>
      <c r="B21" s="171" t="s">
        <v>282</v>
      </c>
      <c r="C21" s="168">
        <v>201384014</v>
      </c>
      <c r="D21" s="169" t="s">
        <v>780</v>
      </c>
      <c r="E21" s="170">
        <v>0.93</v>
      </c>
      <c r="F21" s="172">
        <v>40.46</v>
      </c>
      <c r="G21" s="153" t="s">
        <v>758</v>
      </c>
      <c r="H21" s="165"/>
    </row>
    <row r="22" spans="1:10" ht="30" x14ac:dyDescent="0.25">
      <c r="A22" s="168">
        <v>14</v>
      </c>
      <c r="B22" s="171" t="s">
        <v>282</v>
      </c>
      <c r="C22" s="168">
        <v>201384020</v>
      </c>
      <c r="D22" s="169" t="s">
        <v>781</v>
      </c>
      <c r="E22" s="170">
        <v>1</v>
      </c>
      <c r="F22" s="172">
        <v>43.5</v>
      </c>
      <c r="G22" s="153" t="s">
        <v>760</v>
      </c>
      <c r="H22" s="165"/>
    </row>
    <row r="23" spans="1:10" ht="30" x14ac:dyDescent="0.25">
      <c r="A23" s="168">
        <v>15</v>
      </c>
      <c r="B23" s="171" t="s">
        <v>282</v>
      </c>
      <c r="C23" s="168">
        <v>201384069</v>
      </c>
      <c r="D23" s="169" t="s">
        <v>782</v>
      </c>
      <c r="E23" s="170">
        <v>1</v>
      </c>
      <c r="F23" s="172">
        <v>43.5</v>
      </c>
      <c r="G23" s="153" t="s">
        <v>760</v>
      </c>
      <c r="H23" s="165"/>
    </row>
    <row r="24" spans="1:10" ht="45" x14ac:dyDescent="0.25">
      <c r="A24" s="168">
        <v>16</v>
      </c>
      <c r="B24" s="171" t="s">
        <v>407</v>
      </c>
      <c r="C24" s="168">
        <v>201734033</v>
      </c>
      <c r="D24" s="169" t="s">
        <v>783</v>
      </c>
      <c r="E24" s="170">
        <v>1</v>
      </c>
      <c r="F24" s="172">
        <v>43.5</v>
      </c>
      <c r="G24" s="153" t="s">
        <v>760</v>
      </c>
      <c r="H24" s="165"/>
      <c r="I24" s="165"/>
      <c r="J24" s="165"/>
    </row>
    <row r="25" spans="1:10" ht="21.75" customHeight="1" x14ac:dyDescent="0.25">
      <c r="A25" s="245" t="s">
        <v>566</v>
      </c>
      <c r="B25" s="245"/>
      <c r="C25" s="245"/>
      <c r="D25" s="245"/>
      <c r="E25" s="245"/>
      <c r="F25" s="245"/>
      <c r="G25" s="164"/>
      <c r="H25" s="166"/>
      <c r="I25" s="166"/>
      <c r="J25" s="166"/>
    </row>
    <row r="26" spans="1:10" ht="45" x14ac:dyDescent="0.25">
      <c r="A26" s="168">
        <v>1</v>
      </c>
      <c r="B26" s="169" t="s">
        <v>407</v>
      </c>
      <c r="C26" s="168">
        <v>201735047</v>
      </c>
      <c r="D26" s="169" t="s">
        <v>784</v>
      </c>
      <c r="E26" s="170">
        <v>0.37</v>
      </c>
      <c r="F26" s="170">
        <v>10</v>
      </c>
      <c r="G26" s="153" t="s">
        <v>796</v>
      </c>
      <c r="H26" s="167"/>
      <c r="I26" s="166"/>
      <c r="J26" s="166"/>
    </row>
    <row r="27" spans="1:10" ht="30" x14ac:dyDescent="0.25">
      <c r="A27" s="168">
        <v>2</v>
      </c>
      <c r="B27" s="169" t="s">
        <v>407</v>
      </c>
      <c r="C27" s="168">
        <v>201604049</v>
      </c>
      <c r="D27" s="169" t="s">
        <v>785</v>
      </c>
      <c r="E27" s="170">
        <v>1</v>
      </c>
      <c r="F27" s="170">
        <v>26</v>
      </c>
      <c r="G27" s="153" t="s">
        <v>760</v>
      </c>
      <c r="H27" s="167"/>
      <c r="I27" s="166"/>
      <c r="J27" s="166"/>
    </row>
    <row r="28" spans="1:10" ht="45" x14ac:dyDescent="0.25">
      <c r="A28" s="168">
        <v>3</v>
      </c>
      <c r="B28" s="169" t="s">
        <v>254</v>
      </c>
      <c r="C28" s="168">
        <v>201775018</v>
      </c>
      <c r="D28" s="169" t="s">
        <v>786</v>
      </c>
      <c r="E28" s="170">
        <v>1</v>
      </c>
      <c r="F28" s="170">
        <v>26</v>
      </c>
      <c r="G28" s="153" t="s">
        <v>760</v>
      </c>
      <c r="H28" s="167"/>
      <c r="I28" s="166"/>
      <c r="J28" s="166"/>
    </row>
    <row r="29" spans="1:10" ht="45" x14ac:dyDescent="0.25">
      <c r="A29" s="168">
        <v>4</v>
      </c>
      <c r="B29" s="169" t="s">
        <v>254</v>
      </c>
      <c r="C29" s="168">
        <v>201775077</v>
      </c>
      <c r="D29" s="169" t="s">
        <v>787</v>
      </c>
      <c r="E29" s="170">
        <v>1.5</v>
      </c>
      <c r="F29" s="170">
        <v>39</v>
      </c>
      <c r="G29" s="177" t="s">
        <v>758</v>
      </c>
      <c r="H29" s="167"/>
      <c r="I29" s="166"/>
      <c r="J29" s="166"/>
    </row>
    <row r="30" spans="1:10" ht="45" x14ac:dyDescent="0.25">
      <c r="A30" s="168">
        <v>5</v>
      </c>
      <c r="B30" s="169" t="s">
        <v>254</v>
      </c>
      <c r="C30" s="168">
        <v>201775103</v>
      </c>
      <c r="D30" s="169" t="s">
        <v>788</v>
      </c>
      <c r="E30" s="170">
        <v>0.9</v>
      </c>
      <c r="F30" s="170">
        <v>23.5</v>
      </c>
      <c r="G30" s="177" t="s">
        <v>758</v>
      </c>
      <c r="H30" s="167"/>
      <c r="I30" s="166"/>
      <c r="J30" s="166"/>
    </row>
    <row r="31" spans="1:10" ht="45" x14ac:dyDescent="0.25">
      <c r="A31" s="168">
        <v>6</v>
      </c>
      <c r="B31" s="169" t="s">
        <v>254</v>
      </c>
      <c r="C31" s="168">
        <v>201775097</v>
      </c>
      <c r="D31" s="169" t="s">
        <v>789</v>
      </c>
      <c r="E31" s="170">
        <v>1.6</v>
      </c>
      <c r="F31" s="170">
        <v>42</v>
      </c>
      <c r="G31" s="177" t="s">
        <v>760</v>
      </c>
      <c r="H31" s="167"/>
      <c r="I31" s="166"/>
      <c r="J31" s="166"/>
    </row>
    <row r="32" spans="1:10" ht="30" x14ac:dyDescent="0.25">
      <c r="A32" s="168">
        <v>7</v>
      </c>
      <c r="B32" s="169" t="s">
        <v>252</v>
      </c>
      <c r="C32" s="168">
        <v>201605160</v>
      </c>
      <c r="D32" s="169" t="s">
        <v>790</v>
      </c>
      <c r="E32" s="170">
        <v>1.5</v>
      </c>
      <c r="F32" s="170">
        <v>50.53</v>
      </c>
      <c r="G32" s="177" t="s">
        <v>760</v>
      </c>
      <c r="H32" s="167"/>
      <c r="I32" s="166"/>
      <c r="J32" s="166"/>
    </row>
    <row r="33" spans="1:10" ht="45" x14ac:dyDescent="0.25">
      <c r="A33" s="168">
        <v>8</v>
      </c>
      <c r="B33" s="173" t="s">
        <v>252</v>
      </c>
      <c r="C33" s="168">
        <v>201605121</v>
      </c>
      <c r="D33" s="169" t="s">
        <v>791</v>
      </c>
      <c r="E33" s="170">
        <v>1</v>
      </c>
      <c r="F33" s="172">
        <v>26</v>
      </c>
      <c r="G33" s="177" t="s">
        <v>760</v>
      </c>
      <c r="H33" s="166"/>
      <c r="I33" s="166"/>
      <c r="J33" s="166" t="s">
        <v>792</v>
      </c>
    </row>
    <row r="34" spans="1:10" ht="30" x14ac:dyDescent="0.25">
      <c r="A34" s="168">
        <v>9</v>
      </c>
      <c r="B34" s="173" t="s">
        <v>282</v>
      </c>
      <c r="C34" s="168">
        <v>201384030</v>
      </c>
      <c r="D34" s="169" t="s">
        <v>793</v>
      </c>
      <c r="E34" s="170">
        <v>0.8</v>
      </c>
      <c r="F34" s="172">
        <v>21</v>
      </c>
      <c r="G34" s="176" t="s">
        <v>758</v>
      </c>
      <c r="H34" s="166"/>
      <c r="I34" s="166"/>
      <c r="J34" s="166" t="s">
        <v>792</v>
      </c>
    </row>
  </sheetData>
  <mergeCells count="4">
    <mergeCell ref="A1:F1"/>
    <mergeCell ref="A8:F8"/>
    <mergeCell ref="A25:F25"/>
    <mergeCell ref="A4:F4"/>
  </mergeCells>
  <pageMargins left="0.39370078740157499" right="0" top="0.74803149606299202" bottom="0.74803149606299202" header="0.31496062992126" footer="0.31496062992126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Normal="100" zoomScaleSheetLayoutView="100" workbookViewId="0">
      <selection activeCell="B6" sqref="B6"/>
    </sheetView>
  </sheetViews>
  <sheetFormatPr defaultRowHeight="15" x14ac:dyDescent="0.25"/>
  <cols>
    <col min="1" max="1" width="4.28515625" customWidth="1"/>
    <col min="2" max="2" width="14.85546875" style="162" customWidth="1"/>
    <col min="3" max="3" width="13.7109375" customWidth="1"/>
    <col min="4" max="4" width="50.28515625" style="162" customWidth="1"/>
    <col min="5" max="5" width="13" customWidth="1"/>
    <col min="6" max="6" width="9.85546875" customWidth="1"/>
    <col min="7" max="7" width="11.5703125" customWidth="1"/>
  </cols>
  <sheetData>
    <row r="1" spans="1:13" ht="19.5" customHeight="1" x14ac:dyDescent="0.25">
      <c r="A1" s="247" t="s">
        <v>517</v>
      </c>
      <c r="B1" s="247"/>
      <c r="C1" s="247"/>
      <c r="D1" s="247"/>
      <c r="E1" s="247"/>
      <c r="F1" s="247"/>
      <c r="G1" s="181"/>
      <c r="H1" s="181"/>
      <c r="I1" s="181"/>
      <c r="J1" s="181"/>
    </row>
    <row r="2" spans="1:13" s="189" customFormat="1" ht="51" x14ac:dyDescent="0.25">
      <c r="A2" s="194" t="s">
        <v>0</v>
      </c>
      <c r="B2" s="195" t="s">
        <v>1</v>
      </c>
      <c r="C2" s="195" t="s">
        <v>731</v>
      </c>
      <c r="D2" s="195" t="s">
        <v>732</v>
      </c>
      <c r="E2" s="195" t="s">
        <v>733</v>
      </c>
      <c r="F2" s="195" t="s">
        <v>734</v>
      </c>
      <c r="G2" s="195" t="s">
        <v>757</v>
      </c>
      <c r="H2" s="190"/>
      <c r="I2" s="246"/>
      <c r="J2" s="246"/>
      <c r="K2" s="192"/>
      <c r="L2" s="191"/>
      <c r="M2" s="191"/>
    </row>
    <row r="3" spans="1:13" x14ac:dyDescent="0.25">
      <c r="A3" s="194">
        <v>1</v>
      </c>
      <c r="B3" s="196">
        <v>2</v>
      </c>
      <c r="C3" s="197">
        <v>3</v>
      </c>
      <c r="D3" s="197">
        <v>4</v>
      </c>
      <c r="E3" s="197">
        <v>5</v>
      </c>
      <c r="F3" s="197">
        <v>6</v>
      </c>
      <c r="G3" s="197">
        <v>7</v>
      </c>
      <c r="H3" s="190"/>
      <c r="I3" s="190"/>
      <c r="J3" s="190"/>
      <c r="K3" s="192"/>
      <c r="L3" s="191"/>
      <c r="M3" s="191"/>
    </row>
    <row r="4" spans="1:13" ht="23.25" customHeight="1" x14ac:dyDescent="0.25">
      <c r="A4" s="249" t="s">
        <v>55</v>
      </c>
      <c r="B4" s="249"/>
      <c r="C4" s="249"/>
      <c r="D4" s="249"/>
      <c r="E4" s="249"/>
      <c r="F4" s="249"/>
      <c r="G4" s="181"/>
      <c r="H4" s="181"/>
      <c r="I4" s="181"/>
      <c r="J4" s="181"/>
    </row>
    <row r="5" spans="1:13" ht="30" x14ac:dyDescent="0.25">
      <c r="A5" s="184">
        <v>1</v>
      </c>
      <c r="B5" s="185" t="s">
        <v>527</v>
      </c>
      <c r="C5" s="184">
        <v>287433012</v>
      </c>
      <c r="D5" s="185" t="s">
        <v>797</v>
      </c>
      <c r="E5" s="186">
        <v>0.75</v>
      </c>
      <c r="F5" s="186">
        <v>42</v>
      </c>
      <c r="G5" s="193" t="s">
        <v>758</v>
      </c>
      <c r="H5" s="181"/>
      <c r="I5" s="181"/>
      <c r="J5" s="181"/>
    </row>
    <row r="6" spans="1:13" ht="45" x14ac:dyDescent="0.25">
      <c r="A6" s="184">
        <v>2</v>
      </c>
      <c r="B6" s="185" t="s">
        <v>527</v>
      </c>
      <c r="C6" s="184">
        <v>287433021</v>
      </c>
      <c r="D6" s="185" t="s">
        <v>798</v>
      </c>
      <c r="E6" s="186">
        <v>0.55000000000000004</v>
      </c>
      <c r="F6" s="186">
        <v>33</v>
      </c>
      <c r="G6" s="193" t="s">
        <v>758</v>
      </c>
      <c r="H6" s="181"/>
      <c r="I6" s="181"/>
      <c r="J6" s="181"/>
    </row>
    <row r="7" spans="1:13" ht="30" x14ac:dyDescent="0.25">
      <c r="A7" s="184">
        <v>3</v>
      </c>
      <c r="B7" s="185" t="s">
        <v>555</v>
      </c>
      <c r="C7" s="184">
        <v>287863013</v>
      </c>
      <c r="D7" s="185" t="s">
        <v>799</v>
      </c>
      <c r="E7" s="186">
        <v>0.85</v>
      </c>
      <c r="F7" s="186">
        <v>50</v>
      </c>
      <c r="G7" s="193" t="s">
        <v>758</v>
      </c>
    </row>
    <row r="8" spans="1:13" s="198" customFormat="1" ht="22.5" customHeight="1" x14ac:dyDescent="0.25">
      <c r="A8" s="248" t="s">
        <v>57</v>
      </c>
      <c r="B8" s="248"/>
      <c r="C8" s="248"/>
      <c r="D8" s="248"/>
      <c r="E8" s="248"/>
      <c r="F8" s="248"/>
      <c r="G8" s="164"/>
    </row>
    <row r="9" spans="1:13" ht="30" x14ac:dyDescent="0.25">
      <c r="A9" s="184">
        <v>1</v>
      </c>
      <c r="B9" s="185" t="s">
        <v>519</v>
      </c>
      <c r="C9" s="184">
        <v>287904004</v>
      </c>
      <c r="D9" s="185" t="s">
        <v>800</v>
      </c>
      <c r="E9" s="186">
        <v>1</v>
      </c>
      <c r="F9" s="186">
        <v>43.5</v>
      </c>
      <c r="G9" s="193" t="s">
        <v>760</v>
      </c>
    </row>
    <row r="10" spans="1:13" ht="45" x14ac:dyDescent="0.25">
      <c r="A10" s="184">
        <v>2</v>
      </c>
      <c r="B10" s="185" t="s">
        <v>519</v>
      </c>
      <c r="C10" s="184">
        <v>287904093</v>
      </c>
      <c r="D10" s="185" t="s">
        <v>801</v>
      </c>
      <c r="E10" s="186">
        <v>1.365</v>
      </c>
      <c r="F10" s="186">
        <v>59.5</v>
      </c>
      <c r="G10" s="193" t="s">
        <v>760</v>
      </c>
    </row>
    <row r="11" spans="1:13" ht="30" x14ac:dyDescent="0.25">
      <c r="A11" s="184">
        <v>3</v>
      </c>
      <c r="B11" s="185" t="s">
        <v>519</v>
      </c>
      <c r="C11" s="184">
        <v>287904095</v>
      </c>
      <c r="D11" s="185" t="s">
        <v>802</v>
      </c>
      <c r="E11" s="186">
        <v>1</v>
      </c>
      <c r="F11" s="186">
        <v>43.5</v>
      </c>
      <c r="G11" s="193" t="s">
        <v>760</v>
      </c>
    </row>
    <row r="12" spans="1:13" ht="30" x14ac:dyDescent="0.25">
      <c r="A12" s="184">
        <v>4</v>
      </c>
      <c r="B12" s="185" t="s">
        <v>519</v>
      </c>
      <c r="C12" s="184">
        <v>287905059</v>
      </c>
      <c r="D12" s="185" t="s">
        <v>803</v>
      </c>
      <c r="E12" s="186">
        <v>1</v>
      </c>
      <c r="F12" s="186">
        <v>43.5</v>
      </c>
      <c r="G12" s="193" t="s">
        <v>760</v>
      </c>
    </row>
    <row r="13" spans="1:13" ht="30" x14ac:dyDescent="0.25">
      <c r="A13" s="184">
        <v>5</v>
      </c>
      <c r="B13" s="185" t="s">
        <v>527</v>
      </c>
      <c r="C13" s="184">
        <v>287434063</v>
      </c>
      <c r="D13" s="185" t="s">
        <v>804</v>
      </c>
      <c r="E13" s="186">
        <v>0.75</v>
      </c>
      <c r="F13" s="186">
        <v>40.700000000000003</v>
      </c>
      <c r="G13" s="193" t="s">
        <v>758</v>
      </c>
    </row>
    <row r="14" spans="1:13" ht="30" x14ac:dyDescent="0.25">
      <c r="A14" s="184">
        <v>6</v>
      </c>
      <c r="B14" s="185" t="s">
        <v>527</v>
      </c>
      <c r="C14" s="184">
        <v>287434068</v>
      </c>
      <c r="D14" s="185" t="s">
        <v>805</v>
      </c>
      <c r="E14" s="186">
        <v>0.75</v>
      </c>
      <c r="F14" s="186">
        <v>32.630000000000003</v>
      </c>
      <c r="G14" s="193" t="s">
        <v>758</v>
      </c>
    </row>
    <row r="15" spans="1:13" ht="30" x14ac:dyDescent="0.25">
      <c r="A15" s="184">
        <v>7</v>
      </c>
      <c r="B15" s="185" t="s">
        <v>527</v>
      </c>
      <c r="C15" s="184">
        <v>287434081</v>
      </c>
      <c r="D15" s="185" t="s">
        <v>806</v>
      </c>
      <c r="E15" s="186">
        <v>1</v>
      </c>
      <c r="F15" s="186">
        <v>43.5</v>
      </c>
      <c r="G15" s="193" t="s">
        <v>760</v>
      </c>
    </row>
    <row r="16" spans="1:13" ht="30" x14ac:dyDescent="0.25">
      <c r="A16" s="184">
        <v>8</v>
      </c>
      <c r="B16" s="185" t="s">
        <v>541</v>
      </c>
      <c r="C16" s="184">
        <v>287255089</v>
      </c>
      <c r="D16" s="185" t="s">
        <v>807</v>
      </c>
      <c r="E16" s="186">
        <v>1.35</v>
      </c>
      <c r="F16" s="186">
        <v>60</v>
      </c>
      <c r="G16" s="193" t="s">
        <v>758</v>
      </c>
    </row>
    <row r="17" spans="1:11" ht="60" x14ac:dyDescent="0.25">
      <c r="A17" s="184">
        <v>9</v>
      </c>
      <c r="B17" s="185" t="s">
        <v>541</v>
      </c>
      <c r="C17" s="184">
        <v>287255175</v>
      </c>
      <c r="D17" s="185" t="s">
        <v>808</v>
      </c>
      <c r="E17" s="186">
        <v>1.2</v>
      </c>
      <c r="F17" s="186">
        <v>52.5</v>
      </c>
      <c r="G17" s="193" t="s">
        <v>758</v>
      </c>
    </row>
    <row r="18" spans="1:11" ht="30" x14ac:dyDescent="0.25">
      <c r="A18" s="184">
        <v>10</v>
      </c>
      <c r="B18" s="185" t="s">
        <v>545</v>
      </c>
      <c r="C18" s="184">
        <v>287474001</v>
      </c>
      <c r="D18" s="185" t="s">
        <v>809</v>
      </c>
      <c r="E18" s="186">
        <v>1</v>
      </c>
      <c r="F18" s="186">
        <v>43.5</v>
      </c>
      <c r="G18" s="193" t="s">
        <v>760</v>
      </c>
    </row>
    <row r="19" spans="1:11" ht="30" x14ac:dyDescent="0.25">
      <c r="A19" s="184">
        <v>11</v>
      </c>
      <c r="B19" s="185" t="s">
        <v>545</v>
      </c>
      <c r="C19" s="184">
        <v>287474015</v>
      </c>
      <c r="D19" s="185" t="s">
        <v>810</v>
      </c>
      <c r="E19" s="186">
        <v>1</v>
      </c>
      <c r="F19" s="186">
        <v>43.5</v>
      </c>
      <c r="G19" s="193" t="s">
        <v>760</v>
      </c>
    </row>
    <row r="20" spans="1:11" ht="45" x14ac:dyDescent="0.25">
      <c r="A20" s="184">
        <v>12</v>
      </c>
      <c r="B20" s="185" t="s">
        <v>545</v>
      </c>
      <c r="C20" s="184">
        <v>287474048</v>
      </c>
      <c r="D20" s="185" t="s">
        <v>811</v>
      </c>
      <c r="E20" s="186">
        <v>1.2749999999999999</v>
      </c>
      <c r="F20" s="186">
        <v>56</v>
      </c>
      <c r="G20" s="193" t="s">
        <v>758</v>
      </c>
    </row>
    <row r="21" spans="1:11" ht="45" x14ac:dyDescent="0.25">
      <c r="A21" s="184">
        <v>13</v>
      </c>
      <c r="B21" s="185" t="s">
        <v>549</v>
      </c>
      <c r="C21" s="184">
        <v>287474055</v>
      </c>
      <c r="D21" s="185" t="s">
        <v>812</v>
      </c>
      <c r="E21" s="186">
        <v>1</v>
      </c>
      <c r="F21" s="186">
        <v>43.5</v>
      </c>
      <c r="G21" s="193" t="s">
        <v>760</v>
      </c>
    </row>
    <row r="22" spans="1:11" ht="45" x14ac:dyDescent="0.25">
      <c r="A22" s="184">
        <v>14</v>
      </c>
      <c r="B22" s="185" t="s">
        <v>549</v>
      </c>
      <c r="C22" s="184">
        <v>287865287</v>
      </c>
      <c r="D22" s="185" t="s">
        <v>813</v>
      </c>
      <c r="E22" s="186">
        <v>0.55800000000000005</v>
      </c>
      <c r="F22" s="186">
        <v>32</v>
      </c>
      <c r="G22" s="193" t="s">
        <v>758</v>
      </c>
    </row>
    <row r="23" spans="1:11" ht="45" x14ac:dyDescent="0.25">
      <c r="A23" s="184">
        <v>15</v>
      </c>
      <c r="B23" s="185" t="s">
        <v>555</v>
      </c>
      <c r="C23" s="184">
        <v>287864048</v>
      </c>
      <c r="D23" s="185" t="s">
        <v>814</v>
      </c>
      <c r="E23" s="186">
        <v>0.5</v>
      </c>
      <c r="F23" s="186">
        <v>21.75</v>
      </c>
      <c r="G23" s="193" t="s">
        <v>758</v>
      </c>
      <c r="H23" s="181"/>
      <c r="I23" s="181"/>
      <c r="J23" s="181"/>
      <c r="K23" s="181"/>
    </row>
    <row r="24" spans="1:11" ht="30" x14ac:dyDescent="0.25">
      <c r="A24" s="184">
        <v>16</v>
      </c>
      <c r="B24" s="185" t="s">
        <v>555</v>
      </c>
      <c r="C24" s="184">
        <v>287864096</v>
      </c>
      <c r="D24" s="185" t="s">
        <v>815</v>
      </c>
      <c r="E24" s="186">
        <v>0.5</v>
      </c>
      <c r="F24" s="186">
        <v>30</v>
      </c>
      <c r="G24" s="193" t="s">
        <v>758</v>
      </c>
      <c r="H24" s="181"/>
      <c r="I24" s="181"/>
      <c r="J24" s="181"/>
      <c r="K24" s="181"/>
    </row>
    <row r="25" spans="1:11" ht="30" x14ac:dyDescent="0.25">
      <c r="A25" s="184">
        <v>17</v>
      </c>
      <c r="B25" s="185" t="s">
        <v>555</v>
      </c>
      <c r="C25" s="184">
        <v>287864102</v>
      </c>
      <c r="D25" s="185" t="s">
        <v>816</v>
      </c>
      <c r="E25" s="186">
        <v>1</v>
      </c>
      <c r="F25" s="186">
        <v>43.5</v>
      </c>
      <c r="G25" s="193" t="s">
        <v>760</v>
      </c>
      <c r="H25" s="181"/>
      <c r="I25" s="181"/>
      <c r="J25" s="181"/>
      <c r="K25" s="181"/>
    </row>
    <row r="26" spans="1:11" ht="25.5" customHeight="1" x14ac:dyDescent="0.25">
      <c r="A26" s="248" t="s">
        <v>751</v>
      </c>
      <c r="B26" s="248"/>
      <c r="C26" s="248"/>
      <c r="D26" s="248"/>
      <c r="E26" s="248"/>
      <c r="F26" s="248"/>
      <c r="G26" s="164"/>
      <c r="H26" s="181"/>
      <c r="I26" s="181"/>
      <c r="J26" s="181"/>
      <c r="K26" s="181"/>
    </row>
    <row r="27" spans="1:11" ht="30" x14ac:dyDescent="0.25">
      <c r="A27" s="184">
        <v>1</v>
      </c>
      <c r="B27" s="185" t="s">
        <v>519</v>
      </c>
      <c r="C27" s="184">
        <v>287865136</v>
      </c>
      <c r="D27" s="185" t="s">
        <v>817</v>
      </c>
      <c r="E27" s="186">
        <v>1</v>
      </c>
      <c r="F27" s="186">
        <v>26</v>
      </c>
      <c r="G27" s="193" t="s">
        <v>760</v>
      </c>
      <c r="H27" s="181"/>
      <c r="I27" s="181"/>
      <c r="J27" s="181"/>
      <c r="K27" s="181"/>
    </row>
    <row r="28" spans="1:11" ht="30" x14ac:dyDescent="0.25">
      <c r="A28" s="184">
        <v>2</v>
      </c>
      <c r="B28" s="185" t="s">
        <v>555</v>
      </c>
      <c r="C28" s="184">
        <v>287864100</v>
      </c>
      <c r="D28" s="185" t="s">
        <v>818</v>
      </c>
      <c r="E28" s="186">
        <v>1</v>
      </c>
      <c r="F28" s="186">
        <v>26</v>
      </c>
      <c r="G28" s="193" t="s">
        <v>760</v>
      </c>
      <c r="H28" s="181"/>
      <c r="I28" s="181"/>
      <c r="J28" s="181"/>
      <c r="K28" s="181"/>
    </row>
    <row r="29" spans="1:11" ht="24" customHeight="1" x14ac:dyDescent="0.25">
      <c r="A29" s="248" t="s">
        <v>819</v>
      </c>
      <c r="B29" s="248"/>
      <c r="C29" s="248"/>
      <c r="D29" s="248"/>
      <c r="E29" s="248"/>
      <c r="F29" s="248"/>
      <c r="G29" s="164"/>
      <c r="H29" s="187"/>
      <c r="I29" s="182"/>
      <c r="J29" s="181"/>
      <c r="K29" s="181"/>
    </row>
    <row r="30" spans="1:11" ht="45" x14ac:dyDescent="0.25">
      <c r="A30" s="184">
        <v>1</v>
      </c>
      <c r="B30" s="185" t="s">
        <v>555</v>
      </c>
      <c r="C30" s="184">
        <v>287864118</v>
      </c>
      <c r="D30" s="185" t="s">
        <v>820</v>
      </c>
      <c r="E30" s="186">
        <v>12</v>
      </c>
      <c r="F30" s="186">
        <v>26.87</v>
      </c>
      <c r="G30" s="177" t="s">
        <v>821</v>
      </c>
      <c r="H30" s="183"/>
      <c r="I30" s="183"/>
      <c r="J30" s="181"/>
      <c r="K30" s="188"/>
    </row>
    <row r="31" spans="1:11" x14ac:dyDescent="0.25">
      <c r="G31" s="199"/>
    </row>
    <row r="32" spans="1:11" x14ac:dyDescent="0.25">
      <c r="G32" s="175"/>
    </row>
    <row r="33" spans="7:7" x14ac:dyDescent="0.25">
      <c r="G33" s="175"/>
    </row>
    <row r="34" spans="7:7" x14ac:dyDescent="0.25">
      <c r="G34" s="175"/>
    </row>
    <row r="35" spans="7:7" x14ac:dyDescent="0.25">
      <c r="G35" s="174"/>
    </row>
  </sheetData>
  <mergeCells count="6">
    <mergeCell ref="I2:J2"/>
    <mergeCell ref="A1:F1"/>
    <mergeCell ref="A29:F29"/>
    <mergeCell ref="A8:F8"/>
    <mergeCell ref="A4:F4"/>
    <mergeCell ref="A26:F26"/>
  </mergeCells>
  <pageMargins left="0.45" right="0.2" top="0.5" bottom="0.2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Khulna</vt:lpstr>
      <vt:lpstr>Bagerhat</vt:lpstr>
      <vt:lpstr>Satkhira</vt:lpstr>
      <vt:lpstr>New Khulna</vt:lpstr>
      <vt:lpstr>New Bagerhat</vt:lpstr>
      <vt:lpstr>New Satkhira</vt:lpstr>
      <vt:lpstr>'New Bagerhat'!Print_Area</vt:lpstr>
      <vt:lpstr>'New Satkhira'!Print_Area</vt:lpstr>
      <vt:lpstr>Bagerhat!Print_Titles</vt:lpstr>
      <vt:lpstr>Khulna!Print_Titles</vt:lpstr>
      <vt:lpstr>'New Bagerhat'!Print_Titles</vt:lpstr>
      <vt:lpstr>'New Khulna'!Print_Titles</vt:lpstr>
      <vt:lpstr>'New Satkhira'!Print_Titles</vt:lpstr>
      <vt:lpstr>Satkhira!Print_Titles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Psycroptic</dc:creator>
  <cp:lastModifiedBy>Psycroptic</cp:lastModifiedBy>
  <cp:lastPrinted>2016-01-10T05:55:01Z</cp:lastPrinted>
  <dcterms:created xsi:type="dcterms:W3CDTF">2015-12-15T06:27:39Z</dcterms:created>
  <dcterms:modified xsi:type="dcterms:W3CDTF">2016-01-10T06:29:43Z</dcterms:modified>
</cp:coreProperties>
</file>